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658ACA51-A330-4F27-81F5-CC96CF465987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B12" i="6"/>
  <c r="E12" i="6" a="1"/>
  <c r="E12" i="6" s="1"/>
  <c r="F12" i="6" s="1"/>
  <c r="B11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5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4" i="5"/>
  <c r="A4" i="20" a="1"/>
  <c r="A4" i="20" s="1"/>
  <c r="A6" i="20" a="1"/>
  <c r="A6" i="20" s="1"/>
  <c r="A3" i="20" a="1"/>
  <c r="A3" i="20" s="1"/>
  <c r="A5" i="20" a="1"/>
  <c r="A5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D5" i="5"/>
  <c r="E5" i="5" s="1"/>
  <c r="C5" i="5"/>
  <c r="I5" i="20" a="1"/>
  <c r="I5" i="20" s="1"/>
  <c r="K5" i="20" a="1"/>
  <c r="K5" i="20" s="1"/>
  <c r="J5" i="20" a="1"/>
  <c r="J5" i="20" s="1"/>
  <c r="M5" i="20" a="1"/>
  <c r="M5" i="20" s="1"/>
  <c r="N5" i="20" a="1"/>
  <c r="N5" i="20" s="1"/>
  <c r="O5" i="20" a="1"/>
  <c r="O5" i="20" s="1"/>
  <c r="C5" i="20" a="1"/>
  <c r="C5" i="20" s="1"/>
  <c r="F5" i="20" a="1"/>
  <c r="F5" i="20" s="1"/>
  <c r="D5" i="20" a="1"/>
  <c r="D5" i="20" s="1"/>
  <c r="E5" i="20" a="1"/>
  <c r="E5" i="20" s="1"/>
  <c r="G5" i="20" a="1"/>
  <c r="G5" i="20" s="1"/>
  <c r="H5" i="20" a="1"/>
  <c r="H5" i="20" s="1"/>
  <c r="L5" i="20" a="1"/>
  <c r="L5" i="20" s="1"/>
  <c r="P5" i="20" a="1"/>
  <c r="P5" i="20" s="1"/>
  <c r="Q5" i="20" a="1"/>
  <c r="Q5" i="20" s="1"/>
  <c r="R5" i="20" a="1"/>
  <c r="R5" i="20" s="1"/>
  <c r="N3" i="20" a="1"/>
  <c r="N3" i="20" s="1"/>
  <c r="O3" i="20" a="1"/>
  <c r="O3" i="20" s="1"/>
  <c r="R3" i="20" a="1"/>
  <c r="R3" i="20" s="1"/>
  <c r="C3" i="20" a="1"/>
  <c r="C3" i="20" s="1"/>
  <c r="F3" i="20" a="1"/>
  <c r="F3" i="20" s="1"/>
  <c r="H3" i="20" a="1"/>
  <c r="H3" i="20" s="1"/>
  <c r="J3" i="20" a="1"/>
  <c r="J3" i="20" s="1"/>
  <c r="I3" i="20" a="1"/>
  <c r="I3" i="20" s="1"/>
  <c r="E3" i="20" a="1"/>
  <c r="E3" i="20" s="1"/>
  <c r="L3" i="20" a="1"/>
  <c r="L3" i="20" s="1"/>
  <c r="G3" i="20" a="1"/>
  <c r="G3" i="20" s="1"/>
  <c r="K3" i="20" a="1"/>
  <c r="K3" i="20" s="1"/>
  <c r="Q3" i="20" a="1"/>
  <c r="Q3" i="20" s="1"/>
  <c r="M3" i="20" a="1"/>
  <c r="M3" i="20" s="1"/>
  <c r="P3" i="20" a="1"/>
  <c r="P3" i="20" s="1"/>
  <c r="D3" i="20" a="1"/>
  <c r="D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G6" i="20" a="1"/>
  <c r="G6" i="20" s="1"/>
  <c r="I6" i="20" a="1"/>
  <c r="I6" i="20" s="1"/>
  <c r="H6" i="20" a="1"/>
  <c r="H6" i="20" s="1"/>
  <c r="J6" i="20" a="1"/>
  <c r="J6" i="20" s="1"/>
  <c r="K6" i="20" a="1"/>
  <c r="K6" i="20" s="1"/>
  <c r="F6" i="20" a="1"/>
  <c r="F6" i="20" s="1"/>
  <c r="L6" i="20" a="1"/>
  <c r="L6" i="20" s="1"/>
  <c r="M6" i="20" a="1"/>
  <c r="M6" i="20" s="1"/>
  <c r="N6" i="20" a="1"/>
  <c r="N6" i="20" s="1"/>
  <c r="C4" i="20" a="1"/>
  <c r="C4" i="20" s="1"/>
  <c r="D4" i="20" a="1"/>
  <c r="D4" i="20" s="1"/>
  <c r="F4" i="20" a="1"/>
  <c r="F4" i="20" s="1"/>
  <c r="E4" i="20" a="1"/>
  <c r="E4" i="20" s="1"/>
  <c r="H4" i="20" a="1"/>
  <c r="H4" i="20" s="1"/>
  <c r="I4" i="20" a="1"/>
  <c r="I4" i="20" s="1"/>
  <c r="J4" i="20" a="1"/>
  <c r="J4" i="20" s="1"/>
  <c r="G4" i="20" a="1"/>
  <c r="G4" i="20" s="1"/>
  <c r="K4" i="20" a="1"/>
  <c r="K4" i="20" s="1"/>
  <c r="N4" i="20" a="1"/>
  <c r="N4" i="20" s="1"/>
  <c r="L4" i="20" a="1"/>
  <c r="L4" i="20" s="1"/>
  <c r="M4" i="20" a="1"/>
  <c r="M4" i="20" s="1"/>
  <c r="O4" i="20" a="1"/>
  <c r="O4" i="20" s="1"/>
  <c r="P4" i="20" a="1"/>
  <c r="P4" i="20" s="1"/>
  <c r="R4" i="20" a="1"/>
  <c r="R4" i="20" s="1"/>
  <c r="Q4" i="20" a="1"/>
  <c r="Q4" i="20" s="1"/>
  <c r="B9" i="1"/>
  <c r="B10" i="1"/>
  <c r="B15" i="1"/>
  <c r="B14" i="1"/>
  <c r="A2" i="1"/>
  <c r="B7" i="1"/>
  <c r="C6" i="2"/>
  <c r="B3" i="5"/>
  <c r="C3" i="5"/>
  <c r="D3" i="5"/>
  <c r="A1" i="10" l="1"/>
  <c r="A8" i="9"/>
  <c r="A1" i="2"/>
  <c r="A36" i="4"/>
  <c r="A1" i="43"/>
  <c r="E14" i="3"/>
  <c r="E3" i="5"/>
  <c r="A13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<sst xmlns="http://schemas.openxmlformats.org/spreadsheetml/2006/main" count="12124" uniqueCount="450">
  <si>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</si>
  <si>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</si>
  <si>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</si>
  <si>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</si>
  <si>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</si>
  <si>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</si>
  <si>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</si>
  <si>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</si>
  <si>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</si>
  <si>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</si>
  <si>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</si>
  <si>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</si>
  <si>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</si>
  <si>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</si>
  <si>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</si>
  <si>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</si>
  <si>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</si>
  <si>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</si>
  <si>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</si>
  <si>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</si>
  <si>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</si>
  <si>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</si>
  <si>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</si>
  <si>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</si>
  <si>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</si>
  <si>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</si>
  <si>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</si>
  <si>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</si>
  <si>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</si>
  <si>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</si>
  <si>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</si>
  <si>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</si>
  <si>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</si>
  <si>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</si>
  <si>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</si>
  <si>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</si>
  <si>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</si>
  <si>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</si>
  <si>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</si>
  <si>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</si>
  <si>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</si>
  <si>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</si>
  <si>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</si>
  <si>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</si>
  <si>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</si>
  <si>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</si>
  <si>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</si>
  <si>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</si>
  <si>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</si>
  <si>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</si>
  <si>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</si>
  <si>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</si>
  <si>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</si>
  <si>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</si>
  <si>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</si>
  <si>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</si>
  <si>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</si>
  <si>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</si>
  <si>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</si>
  <si>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</si>
  <si>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</si>
  <si>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</si>
  <si>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</si>
  <si>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</si>
  <si>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</si>
  <si>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</si>
  <si>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</si>
  <si>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</si>
  <si>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</si>
  <si>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</si>
  <si>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</si>
  <si>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</si>
  <si>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</si>
  <si>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</si>
  <si>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</si>
  <si>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</si>
  <si>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</si>
  <si>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</si>
  <si>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</si>
  <si>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</si>
  <si>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</si>
  <si>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</si>
  <si>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</si>
  <si>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</si>
  <si>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</si>
  <si>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</si>
  <si>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</si>
  <si>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</si>
  <si>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</si>
  <si>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</si>
  <si>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</si>
  <si>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</si>
  <si>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</si>
  <si>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</si>
  <si>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</si>
  <si>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</si>
  <si>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</si>
  <si>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</si>
  <si>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</si>
  <si>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</si>
  <si>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</si>
  <si>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</si>
  <si>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</si>
  <si>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</si>
  <si>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</si>
  <si>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</si>
  <si>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</si>
  <si>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</si>
  <si>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</si>
  <si>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</si>
  <si>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</si>
  <si>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</si>
  <si>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</si>
  <si>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</si>
  <si>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</si>
  <si>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</si>
  <si>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</si>
  <si>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</si>
  <si>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</si>
  <si>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</si>
  <si>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</si>
  <si>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</si>
  <si>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</si>
  <si>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</si>
  <si>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</si>
  <si>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</si>
  <si>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</si>
  <si>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</si>
  <si>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</si>
  <si>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</si>
  <si>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</si>
  <si>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</si>
  <si>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</si>
  <si>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</si>
  <si>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</si>
  <si>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</si>
  <si>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</si>
  <si>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</si>
  <si>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</si>
  <si>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</si>
  <si>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</si>
  <si>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</si>
  <si>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</si>
  <si>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</si>
  <si>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</si>
  <si>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</si>
  <si>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</si>
  <si>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</si>
  <si>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</si>
  <si>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</si>
  <si>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</si>
  <si>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</si>
  <si>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</si>
  <si>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</si>
  <si>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</si>
  <si>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</si>
  <si>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</si>
  <si>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</si>
  <si>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</si>
  <si>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</si>
  <si>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</si>
  <si>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</si>
  <si>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</si>
  <si>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</si>
  <si>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</si>
  <si>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</si>
  <si>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</si>
  <si>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</si>
  <si>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</si>
  <si>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</si>
  <si>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</si>
  <si>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</si>
  <si>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</si>
  <si>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</si>
  <si>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</si>
  <si>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</si>
  <si>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</si>
  <si>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</si>
  <si>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</si>
  <si>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</si>
  <si>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</si>
  <si>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</si>
  <si>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</si>
  <si>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</si>
  <si>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</si>
  <si>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</si>
  <si>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</si>
  <si>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</si>
  <si>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</si>
  <si>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</si>
  <si>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</si>
  <si>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</si>
  <si>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</si>
  <si>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</si>
  <si>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</si>
  <si>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</si>
  <si>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</si>
  <si>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</si>
  <si>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</si>
  <si>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</si>
  <si>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</si>
  <si>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</si>
  <si>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</si>
  <si>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</si>
  <si>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</si>
  <si>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</si>
  <si>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</si>
  <si>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</si>
  <si>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</si>
  <si>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</si>
  <si>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</si>
  <si>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</si>
  <si>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</si>
  <si>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</si>
  <si>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</si>
  <si>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</si>
  <si>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</si>
  <si>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</si>
  <si>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</si>
  <si>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</si>
  <si>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</si>
  <si>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</si>
  <si>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</si>
  <si>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</si>
  <si>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</si>
  <si>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</si>
  <si>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</si>
  <si>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</si>
  <si>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</si>
  <si>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</si>
  <si>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</si>
  <si>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</si>
  <si>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</si>
  <si>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</si>
  <si>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</si>
  <si>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</si>
  <si>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</si>
  <si>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</si>
  <si>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</si>
  <si>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</si>
  <si>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</si>
  <si>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</si>
  <si>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</si>
  <si>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</si>
  <si>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</si>
  <si>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</si>
  <si>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</si>
  <si>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</si>
  <si>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</si>
  <si>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</si>
  <si>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</si>
  <si>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</si>
  <si>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</si>
  <si>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</si>
  <si>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</si>
  <si>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</si>
  <si>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</si>
  <si>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</si>
  <si>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</si>
  <si>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</si>
  <si>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</si>
  <si>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</si>
  <si>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</si>
  <si>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</si>
  <si>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</si>
  <si>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</si>
  <si>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</si>
  <si>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</si>
  <si>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</si>
  <si>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</si>
  <si>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</si>
  <si>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</si>
  <si>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</si>
  <si>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</si>
  <si>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</si>
  <si>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</si>
  <si>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</si>
  <si>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</si>
  <si>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</si>
  <si>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</si>
  <si>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</si>
  <si>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</si>
  <si>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</si>
  <si>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</si>
  <si>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</si>
  <si>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</si>
  <si>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</si>
  <si>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</si>
  <si>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</si>
  <si>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</si>
  <si>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</si>
  <si>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</si>
  <si>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</si>
  <si>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</si>
  <si>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</si>
  <si>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</si>
  <si>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</si>
  <si>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</si>
  <si>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</si>
  <si>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</si>
  <si>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</si>
  <si>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</si>
  <si>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</si>
  <si>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</si>
  <si>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</si>
  <si>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</si>
  <si>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</si>
  <si>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</si>
  <si>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</si>
  <si>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</si>
  <si>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</si>
  <si>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</si>
  <si>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</si>
  <si>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</si>
  <si>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</si>
  <si>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</si>
  <si>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</si>
  <si>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</si>
  <si>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</si>
  <si>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</si>
  <si>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</si>
  <si>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</si>
  <si>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</si>
  <si>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</si>
  <si>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</si>
  <si>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</si>
  <si>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</si>
  <si>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</si>
  <si>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</si>
  <si>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</si>
  <si>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</si>
  <si>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</si>
  <si>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</si>
  <si>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</si>
  <si>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</si>
  <si>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</si>
  <si>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</si>
  <si>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</si>
  <si>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</si>
  <si>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</si>
  <si>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</si>
  <si>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</si>
  <si>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</si>
  <si>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</si>
  <si>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</si>
  <si>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</si>
  <si>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</si>
  <si>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</si>
  <si>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</si>
  <si>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</si>
  <si>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</si>
  <si>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</si>
  <si>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Sloped Roof</t>
  </si>
  <si>
    <t>CLASSROOM_NORTH_WINDOW</t>
  </si>
  <si>
    <t>CLASSROOM_WEST_WINDOW</t>
  </si>
  <si>
    <t>OFFICE_EAST_WINDOW</t>
  </si>
  <si>
    <t>OFFICE_NORTH_WINDOW</t>
  </si>
  <si>
    <t>WORSHIP_EAST_WINDOW</t>
  </si>
  <si>
    <t>WORSHIP_SOUTH_WINDOW</t>
  </si>
  <si>
    <t>WORSHIP_WEST_WINDOW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</si>
  <si>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</si>
  <si>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</si>
  <si>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</si>
  <si>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</si>
  <si>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</si>
  <si>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</si>
  <si>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</si>
  <si>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</si>
  <si>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</si>
  <si>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</si>
  <si>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</si>
  <si>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</si>
  <si>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</si>
  <si>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</si>
  <si>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</si>
  <si>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</si>
  <si>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</si>
  <si>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</si>
  <si>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</si>
  <si>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</si>
  <si>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</si>
  <si>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</si>
  <si>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</si>
  <si>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</si>
  <si>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</si>
  <si>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</si>
  <si>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</t>
  </si>
  <si>
    <t>Yes</t>
  </si>
  <si>
    <t>Classroom_class</t>
  </si>
  <si>
    <t>OFFICE</t>
  </si>
  <si>
    <t>Office</t>
  </si>
  <si>
    <t>WORSHIP</t>
  </si>
  <si>
    <t>Auditorium</t>
  </si>
  <si>
    <t>Roof Membrane+Roof Continuous Insulation+Metal Decking</t>
  </si>
  <si>
    <t>Stucco+Wall Continuous Insulation+Gypsum 5/8in</t>
  </si>
  <si>
    <t>Theoretical Glazing</t>
  </si>
  <si>
    <t>classroom</t>
  </si>
  <si>
    <t>office</t>
  </si>
  <si>
    <t>worship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</si>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</sst>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2-49EE-B35C-E9A5FA46C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777183"/>
        <c:axId val="1766776223"/>
      </c:lineChart>
      <c:catAx>
        <c:axId val="176677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76223"/>
        <c:crosses val="autoZero"/>
        <c:auto val="1"/>
        <c:lblAlgn val="ctr"/>
        <c:lblOffset val="100"/>
        <c:noMultiLvlLbl val="0"/>
      </c:catAx>
      <c:valAx>
        <c:axId val="1766776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7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BF-4DA8-9481-3D5AFA90F63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BF-4DA8-9481-3D5AFA90F6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BF-4DA8-9481-3D5AFA90F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4773695"/>
        <c:axId val="1911624303"/>
      </c:lineChart>
      <c:catAx>
        <c:axId val="1854773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24303"/>
        <c:crosses val="autoZero"/>
        <c:auto val="1"/>
        <c:lblAlgn val="ctr"/>
        <c:lblOffset val="100"/>
        <c:noMultiLvlLbl val="0"/>
      </c:catAx>
      <c:valAx>
        <c:axId val="191162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4773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82-4CBB-A9C3-2BD43D5DE8A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82-4CBB-A9C3-2BD43D5DE8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82-4CBB-A9C3-2BD43D5DE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880048"/>
        <c:axId val="1821918719"/>
      </c:lineChart>
      <c:catAx>
        <c:axId val="667880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1918719"/>
        <c:crosses val="autoZero"/>
        <c:auto val="1"/>
        <c:lblAlgn val="ctr"/>
        <c:lblOffset val="100"/>
        <c:noMultiLvlLbl val="0"/>
      </c:catAx>
      <c:valAx>
        <c:axId val="1821918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7880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A-46E0-B457-9B3B9572D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7114927"/>
        <c:axId val="636572720"/>
      </c:lineChart>
      <c:catAx>
        <c:axId val="1907114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6572720"/>
        <c:crosses val="autoZero"/>
        <c:auto val="1"/>
        <c:lblAlgn val="ctr"/>
        <c:lblOffset val="100"/>
        <c:noMultiLvlLbl val="0"/>
      </c:catAx>
      <c:valAx>
        <c:axId val="636572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7114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31-4894-B5BD-CEFCACABE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585039"/>
        <c:axId val="395584079"/>
      </c:lineChart>
      <c:catAx>
        <c:axId val="395585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5584079"/>
        <c:crosses val="autoZero"/>
        <c:auto val="1"/>
        <c:lblAlgn val="ctr"/>
        <c:lblOffset val="100"/>
        <c:noMultiLvlLbl val="0"/>
      </c:catAx>
      <c:valAx>
        <c:axId val="395584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5585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46-46C9-9B38-DFD7E0DD0DE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46-46C9-9B38-DFD7E0DD0D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46-46C9-9B38-DFD7E0DD0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583599"/>
        <c:axId val="1829509023"/>
      </c:lineChart>
      <c:catAx>
        <c:axId val="395583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09023"/>
        <c:crosses val="autoZero"/>
        <c:auto val="1"/>
        <c:lblAlgn val="ctr"/>
        <c:lblOffset val="100"/>
        <c:noMultiLvlLbl val="0"/>
      </c:catAx>
      <c:valAx>
        <c:axId val="1829509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5583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12-4921-9093-373DFD83E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135968"/>
        <c:axId val="1829439263"/>
      </c:lineChart>
      <c:catAx>
        <c:axId val="548135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439263"/>
        <c:crosses val="autoZero"/>
        <c:auto val="1"/>
        <c:lblAlgn val="ctr"/>
        <c:lblOffset val="100"/>
        <c:noMultiLvlLbl val="0"/>
      </c:catAx>
      <c:valAx>
        <c:axId val="1829439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8135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9-4539-B0F5-CF9B16CDC7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9-4539-B0F5-CF9B16CDC7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49-4539-B0F5-CF9B16CDC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05168"/>
        <c:axId val="566405648"/>
      </c:lineChart>
      <c:catAx>
        <c:axId val="566405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05648"/>
        <c:crosses val="autoZero"/>
        <c:auto val="1"/>
        <c:lblAlgn val="ctr"/>
        <c:lblOffset val="100"/>
        <c:noMultiLvlLbl val="0"/>
      </c:catAx>
      <c:valAx>
        <c:axId val="566405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05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52.938773887897867</c:v>
                </c:pt>
                <c:pt idx="1">
                  <c:v>63.084945024837815</c:v>
                </c:pt>
                <c:pt idx="2">
                  <c:v>54.120964355136756</c:v>
                </c:pt>
                <c:pt idx="3">
                  <c:v>64.602435485677262</c:v>
                </c:pt>
                <c:pt idx="4">
                  <c:v>55.790618425578558</c:v>
                </c:pt>
                <c:pt idx="5">
                  <c:v>63.848023873899109</c:v>
                </c:pt>
                <c:pt idx="6">
                  <c:v>70.423137763876781</c:v>
                </c:pt>
                <c:pt idx="7">
                  <c:v>73.705642403468502</c:v>
                </c:pt>
                <c:pt idx="8">
                  <c:v>77.744577977138007</c:v>
                </c:pt>
                <c:pt idx="9">
                  <c:v>86.499919007127389</c:v>
                </c:pt>
                <c:pt idx="10">
                  <c:v>89.630967474862217</c:v>
                </c:pt>
                <c:pt idx="11">
                  <c:v>81.313725892121496</c:v>
                </c:pt>
                <c:pt idx="12">
                  <c:v>92.868225596147539</c:v>
                </c:pt>
                <c:pt idx="13">
                  <c:v>103.57087026341682</c:v>
                </c:pt>
                <c:pt idx="14">
                  <c:v>128.18575465359049</c:v>
                </c:pt>
                <c:pt idx="15">
                  <c:v>89.07117273679917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46-431E-BA74-7E963F45D85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44.920236019230316</c:v>
                </c:pt>
                <c:pt idx="1">
                  <c:v>54.732492040700421</c:v>
                </c:pt>
                <c:pt idx="2">
                  <c:v>48.396553103326909</c:v>
                </c:pt>
                <c:pt idx="3">
                  <c:v>56.037207225764135</c:v>
                </c:pt>
                <c:pt idx="4">
                  <c:v>50.182957899704832</c:v>
                </c:pt>
                <c:pt idx="5">
                  <c:v>56.405857284558962</c:v>
                </c:pt>
                <c:pt idx="6">
                  <c:v>60.9505283535049</c:v>
                </c:pt>
                <c:pt idx="7">
                  <c:v>63.631953888057858</c:v>
                </c:pt>
                <c:pt idx="8">
                  <c:v>65.66169177112414</c:v>
                </c:pt>
                <c:pt idx="9">
                  <c:v>73.466658434057805</c:v>
                </c:pt>
                <c:pt idx="10">
                  <c:v>75.321519206309844</c:v>
                </c:pt>
                <c:pt idx="11">
                  <c:v>69.176778943452987</c:v>
                </c:pt>
                <c:pt idx="12">
                  <c:v>78.25997212245322</c:v>
                </c:pt>
                <c:pt idx="13">
                  <c:v>87.27932291958308</c:v>
                </c:pt>
                <c:pt idx="14">
                  <c:v>108.84985421282929</c:v>
                </c:pt>
                <c:pt idx="15">
                  <c:v>72.241107282559142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46-431E-BA74-7E963F45D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6524319"/>
        <c:axId val="1906524799"/>
      </c:barChart>
      <c:catAx>
        <c:axId val="1906524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524799"/>
        <c:crosses val="autoZero"/>
        <c:auto val="1"/>
        <c:lblAlgn val="ctr"/>
        <c:lblOffset val="100"/>
        <c:noMultiLvlLbl val="0"/>
      </c:catAx>
      <c:valAx>
        <c:axId val="1906524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524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62.75205131948389</c:v>
                </c:pt>
                <c:pt idx="1">
                  <c:v>44.624643531369244</c:v>
                </c:pt>
                <c:pt idx="2">
                  <c:v>34.172474822215648</c:v>
                </c:pt>
                <c:pt idx="3">
                  <c:v>31.961987345113634</c:v>
                </c:pt>
                <c:pt idx="4">
                  <c:v>33.994270504195633</c:v>
                </c:pt>
                <c:pt idx="5">
                  <c:v>18.896458611642178</c:v>
                </c:pt>
                <c:pt idx="6">
                  <c:v>21.815829207029783</c:v>
                </c:pt>
                <c:pt idx="7">
                  <c:v>22.767969918647161</c:v>
                </c:pt>
                <c:pt idx="8">
                  <c:v>22.511642975418162</c:v>
                </c:pt>
                <c:pt idx="9">
                  <c:v>27.152065618225596</c:v>
                </c:pt>
                <c:pt idx="10">
                  <c:v>44.221406516226573</c:v>
                </c:pt>
                <c:pt idx="11">
                  <c:v>40.707335254497607</c:v>
                </c:pt>
                <c:pt idx="12">
                  <c:v>36.435873643119407</c:v>
                </c:pt>
                <c:pt idx="13">
                  <c:v>30.479181831998787</c:v>
                </c:pt>
                <c:pt idx="14">
                  <c:v>22.354051343481775</c:v>
                </c:pt>
                <c:pt idx="15">
                  <c:v>51.632206365839814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A0-43B0-820D-FCEE600459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61.456961287406706</c:v>
                </c:pt>
                <c:pt idx="1">
                  <c:v>42.915273955891884</c:v>
                </c:pt>
                <c:pt idx="2">
                  <c:v>34.211300905520318</c:v>
                </c:pt>
                <c:pt idx="3">
                  <c:v>31.70042186287607</c:v>
                </c:pt>
                <c:pt idx="4">
                  <c:v>33.751265888601807</c:v>
                </c:pt>
                <c:pt idx="5">
                  <c:v>21.800547051859439</c:v>
                </c:pt>
                <c:pt idx="6">
                  <c:v>23.501030909279983</c:v>
                </c:pt>
                <c:pt idx="7">
                  <c:v>24.665135968034814</c:v>
                </c:pt>
                <c:pt idx="8">
                  <c:v>22.400440761213016</c:v>
                </c:pt>
                <c:pt idx="9">
                  <c:v>27.231419135116116</c:v>
                </c:pt>
                <c:pt idx="10">
                  <c:v>42.369450988313034</c:v>
                </c:pt>
                <c:pt idx="11">
                  <c:v>39.967080896881079</c:v>
                </c:pt>
                <c:pt idx="12">
                  <c:v>36.575020898160965</c:v>
                </c:pt>
                <c:pt idx="13">
                  <c:v>29.925736035228901</c:v>
                </c:pt>
                <c:pt idx="14">
                  <c:v>22.198060570669785</c:v>
                </c:pt>
                <c:pt idx="15">
                  <c:v>49.064878290710425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A0-43B0-820D-FCEE60045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5749023"/>
        <c:axId val="1485749503"/>
      </c:barChart>
      <c:catAx>
        <c:axId val="148574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5749503"/>
        <c:crosses val="autoZero"/>
        <c:auto val="1"/>
        <c:lblAlgn val="ctr"/>
        <c:lblOffset val="100"/>
        <c:noMultiLvlLbl val="0"/>
      </c:catAx>
      <c:valAx>
        <c:axId val="148574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5749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52.425138587804277</c:v>
                </c:pt>
                <c:pt idx="1">
                  <c:v>63.885459579557001</c:v>
                </c:pt>
                <c:pt idx="2">
                  <c:v>58.770229219828664</c:v>
                </c:pt>
                <c:pt idx="3">
                  <c:v>65.75550101591061</c:v>
                </c:pt>
                <c:pt idx="4">
                  <c:v>60.42166189375336</c:v>
                </c:pt>
                <c:pt idx="5">
                  <c:v>64.544282103174922</c:v>
                </c:pt>
                <c:pt idx="6">
                  <c:v>65.535357888505814</c:v>
                </c:pt>
                <c:pt idx="7">
                  <c:v>69.759876130900494</c:v>
                </c:pt>
                <c:pt idx="8">
                  <c:v>73.347862888065862</c:v>
                </c:pt>
                <c:pt idx="9">
                  <c:v>78.833667137291926</c:v>
                </c:pt>
                <c:pt idx="10">
                  <c:v>82.132226364079969</c:v>
                </c:pt>
                <c:pt idx="11">
                  <c:v>76.101403576485282</c:v>
                </c:pt>
                <c:pt idx="12">
                  <c:v>84.105508715233057</c:v>
                </c:pt>
                <c:pt idx="13">
                  <c:v>93.802249402052624</c:v>
                </c:pt>
                <c:pt idx="14">
                  <c:v>105.10636064026367</c:v>
                </c:pt>
                <c:pt idx="15">
                  <c:v>82.877822751597876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36-45FE-91C6-B341A1EF85B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40.712585292494261</c:v>
                </c:pt>
                <c:pt idx="1">
                  <c:v>48.977047019862255</c:v>
                </c:pt>
                <c:pt idx="2">
                  <c:v>45.285660361888162</c:v>
                </c:pt>
                <c:pt idx="3">
                  <c:v>50.400762732879507</c:v>
                </c:pt>
                <c:pt idx="4">
                  <c:v>46.369142515458641</c:v>
                </c:pt>
                <c:pt idx="5">
                  <c:v>50.236978645879169</c:v>
                </c:pt>
                <c:pt idx="6">
                  <c:v>51.090148066970109</c:v>
                </c:pt>
                <c:pt idx="7">
                  <c:v>54.279694386893951</c:v>
                </c:pt>
                <c:pt idx="8">
                  <c:v>55.326794742062702</c:v>
                </c:pt>
                <c:pt idx="9">
                  <c:v>62.001163897577015</c:v>
                </c:pt>
                <c:pt idx="10">
                  <c:v>63.637788874579044</c:v>
                </c:pt>
                <c:pt idx="11">
                  <c:v>58.913049151674656</c:v>
                </c:pt>
                <c:pt idx="12">
                  <c:v>65.556168057210968</c:v>
                </c:pt>
                <c:pt idx="13">
                  <c:v>73.921968866739732</c:v>
                </c:pt>
                <c:pt idx="14">
                  <c:v>83.170192523057977</c:v>
                </c:pt>
                <c:pt idx="15">
                  <c:v>64.923748710113514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36-45FE-91C6-B341A1EF8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9082655"/>
        <c:axId val="570451520"/>
      </c:barChart>
      <c:catAx>
        <c:axId val="190908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451520"/>
        <c:crosses val="autoZero"/>
        <c:auto val="1"/>
        <c:lblAlgn val="ctr"/>
        <c:lblOffset val="100"/>
        <c:noMultiLvlLbl val="0"/>
      </c:catAx>
      <c:valAx>
        <c:axId val="570451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08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54.565227759957132</c:v>
                </c:pt>
                <c:pt idx="1">
                  <c:v>33.099678228315909</c:v>
                </c:pt>
                <c:pt idx="2">
                  <c:v>24.189431330042957</c:v>
                </c:pt>
                <c:pt idx="3">
                  <c:v>21.299459647551018</c:v>
                </c:pt>
                <c:pt idx="4">
                  <c:v>23.41755275535753</c:v>
                </c:pt>
                <c:pt idx="5">
                  <c:v>8.0010984033405066</c:v>
                </c:pt>
                <c:pt idx="6">
                  <c:v>7.5832541736327208</c:v>
                </c:pt>
                <c:pt idx="7">
                  <c:v>9.7998386142019509</c:v>
                </c:pt>
                <c:pt idx="8">
                  <c:v>8.5251402876546862</c:v>
                </c:pt>
                <c:pt idx="9">
                  <c:v>14.236218212797274</c:v>
                </c:pt>
                <c:pt idx="10">
                  <c:v>30.471948968490775</c:v>
                </c:pt>
                <c:pt idx="11">
                  <c:v>28.767185487677086</c:v>
                </c:pt>
                <c:pt idx="12">
                  <c:v>24.895196222732402</c:v>
                </c:pt>
                <c:pt idx="13">
                  <c:v>17.180574109478364</c:v>
                </c:pt>
                <c:pt idx="14">
                  <c:v>7.1445542792234287</c:v>
                </c:pt>
                <c:pt idx="15">
                  <c:v>39.095042136292008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06-4FB7-9F42-94276B68F4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53.79344067722041</c:v>
                </c:pt>
                <c:pt idx="1">
                  <c:v>31.601212593291791</c:v>
                </c:pt>
                <c:pt idx="2">
                  <c:v>24.139862192127094</c:v>
                </c:pt>
                <c:pt idx="3">
                  <c:v>20.802178408300072</c:v>
                </c:pt>
                <c:pt idx="4">
                  <c:v>22.674516642535458</c:v>
                </c:pt>
                <c:pt idx="5">
                  <c:v>8.3506206453832057</c:v>
                </c:pt>
                <c:pt idx="6">
                  <c:v>7.9486400196782689</c:v>
                </c:pt>
                <c:pt idx="7">
                  <c:v>9.9427285398884901</c:v>
                </c:pt>
                <c:pt idx="8">
                  <c:v>8.2613644999240066</c:v>
                </c:pt>
                <c:pt idx="9">
                  <c:v>13.805227639967683</c:v>
                </c:pt>
                <c:pt idx="10">
                  <c:v>29.332379250625944</c:v>
                </c:pt>
                <c:pt idx="11">
                  <c:v>27.611822159649954</c:v>
                </c:pt>
                <c:pt idx="12">
                  <c:v>24.463812684483766</c:v>
                </c:pt>
                <c:pt idx="13">
                  <c:v>16.833319167913224</c:v>
                </c:pt>
                <c:pt idx="14">
                  <c:v>6.9231352640967607</c:v>
                </c:pt>
                <c:pt idx="15">
                  <c:v>36.871846777483583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06-4FB7-9F42-94276B68F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2279167"/>
        <c:axId val="1832278207"/>
      </c:barChart>
      <c:catAx>
        <c:axId val="1832279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2278207"/>
        <c:crosses val="autoZero"/>
        <c:auto val="1"/>
        <c:lblAlgn val="ctr"/>
        <c:lblOffset val="100"/>
        <c:noMultiLvlLbl val="0"/>
      </c:catAx>
      <c:valAx>
        <c:axId val="1832278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2279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64.642982917503261</c:v>
                </c:pt>
                <c:pt idx="1">
                  <c:v>71.336529885370084</c:v>
                </c:pt>
                <c:pt idx="2">
                  <c:v>63.810612166129388</c:v>
                </c:pt>
                <c:pt idx="3">
                  <c:v>70.164709005607506</c:v>
                </c:pt>
                <c:pt idx="4">
                  <c:v>65.349255765492643</c:v>
                </c:pt>
                <c:pt idx="5">
                  <c:v>65.361083224676236</c:v>
                </c:pt>
                <c:pt idx="6">
                  <c:v>66.41651684651751</c:v>
                </c:pt>
                <c:pt idx="7">
                  <c:v>71.423227755957484</c:v>
                </c:pt>
                <c:pt idx="8">
                  <c:v>74.637453904056443</c:v>
                </c:pt>
                <c:pt idx="9">
                  <c:v>81.694694866851719</c:v>
                </c:pt>
                <c:pt idx="10">
                  <c:v>89.112061138619808</c:v>
                </c:pt>
                <c:pt idx="11">
                  <c:v>82.611163217636857</c:v>
                </c:pt>
                <c:pt idx="12">
                  <c:v>89.719028725472171</c:v>
                </c:pt>
                <c:pt idx="13">
                  <c:v>97.491724228267927</c:v>
                </c:pt>
                <c:pt idx="14">
                  <c:v>106.31163857580533</c:v>
                </c:pt>
                <c:pt idx="15">
                  <c:v>93.571913171640901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F-47F4-BF48-EA33668F4E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52.683390861604188</c:v>
                </c:pt>
                <c:pt idx="1">
                  <c:v>55.943246994264506</c:v>
                </c:pt>
                <c:pt idx="2">
                  <c:v>50.266842017902434</c:v>
                </c:pt>
                <c:pt idx="3">
                  <c:v>54.657064678308316</c:v>
                </c:pt>
                <c:pt idx="4">
                  <c:v>51.070074333458656</c:v>
                </c:pt>
                <c:pt idx="5">
                  <c:v>51.153379502603777</c:v>
                </c:pt>
                <c:pt idx="6">
                  <c:v>52.103976350081197</c:v>
                </c:pt>
                <c:pt idx="7">
                  <c:v>55.977514978681882</c:v>
                </c:pt>
                <c:pt idx="8">
                  <c:v>56.589444628872663</c:v>
                </c:pt>
                <c:pt idx="9">
                  <c:v>64.71223632320357</c:v>
                </c:pt>
                <c:pt idx="10">
                  <c:v>70.210475978113934</c:v>
                </c:pt>
                <c:pt idx="11">
                  <c:v>64.993168101207104</c:v>
                </c:pt>
                <c:pt idx="12">
                  <c:v>70.927038420618999</c:v>
                </c:pt>
                <c:pt idx="13">
                  <c:v>77.467460863444032</c:v>
                </c:pt>
                <c:pt idx="14">
                  <c:v>84.304707185767654</c:v>
                </c:pt>
                <c:pt idx="15">
                  <c:v>74.649799817616056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AF-47F4-BF48-EA33668F4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0667456"/>
        <c:axId val="940667936"/>
      </c:barChart>
      <c:catAx>
        <c:axId val="940667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0667936"/>
        <c:crosses val="autoZero"/>
        <c:auto val="1"/>
        <c:lblAlgn val="ctr"/>
        <c:lblOffset val="100"/>
        <c:noMultiLvlLbl val="0"/>
      </c:catAx>
      <c:valAx>
        <c:axId val="940667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0667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3.083159681947989</c:v>
                </c:pt>
                <c:pt idx="1">
                  <c:v>2.839831594819656</c:v>
                </c:pt>
                <c:pt idx="2">
                  <c:v>2.8288550607546541</c:v>
                </c:pt>
                <c:pt idx="3">
                  <c:v>2.7351678052331394</c:v>
                </c:pt>
                <c:pt idx="4">
                  <c:v>2.8287325715337053</c:v>
                </c:pt>
                <c:pt idx="5">
                  <c:v>2.613555507115374</c:v>
                </c:pt>
                <c:pt idx="6">
                  <c:v>2.5815913199638434</c:v>
                </c:pt>
                <c:pt idx="7">
                  <c:v>2.5779111438193443</c:v>
                </c:pt>
                <c:pt idx="8">
                  <c:v>2.5437456503827667</c:v>
                </c:pt>
                <c:pt idx="9">
                  <c:v>2.5240563830382929</c:v>
                </c:pt>
                <c:pt idx="10">
                  <c:v>2.5790715417043302</c:v>
                </c:pt>
                <c:pt idx="11">
                  <c:v>2.6486064226348085</c:v>
                </c:pt>
                <c:pt idx="12">
                  <c:v>2.5068084008607245</c:v>
                </c:pt>
                <c:pt idx="13">
                  <c:v>2.3831757805313134</c:v>
                </c:pt>
                <c:pt idx="14">
                  <c:v>2.1263038852580975</c:v>
                </c:pt>
                <c:pt idx="15">
                  <c:v>2.7965109070401808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2F-462A-B04F-413392EA611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3.085539972482422</c:v>
                </c:pt>
                <c:pt idx="1">
                  <c:v>2.8403360504275628</c:v>
                </c:pt>
                <c:pt idx="2">
                  <c:v>2.8288955571909673</c:v>
                </c:pt>
                <c:pt idx="3">
                  <c:v>2.7359132396349124</c:v>
                </c:pt>
                <c:pt idx="4">
                  <c:v>2.8291270368207599</c:v>
                </c:pt>
                <c:pt idx="5">
                  <c:v>2.6143189399332862</c:v>
                </c:pt>
                <c:pt idx="6">
                  <c:v>2.5800054595195627</c:v>
                </c:pt>
                <c:pt idx="7">
                  <c:v>2.5772202046219936</c:v>
                </c:pt>
                <c:pt idx="8">
                  <c:v>2.5434146795082033</c:v>
                </c:pt>
                <c:pt idx="9">
                  <c:v>2.5244843453776067</c:v>
                </c:pt>
                <c:pt idx="10">
                  <c:v>2.5797234843333792</c:v>
                </c:pt>
                <c:pt idx="11">
                  <c:v>2.6503937653486496</c:v>
                </c:pt>
                <c:pt idx="12">
                  <c:v>2.5092776835638468</c:v>
                </c:pt>
                <c:pt idx="13">
                  <c:v>2.3764503723672319</c:v>
                </c:pt>
                <c:pt idx="14">
                  <c:v>2.1206273847901387</c:v>
                </c:pt>
                <c:pt idx="15">
                  <c:v>2.799462147331035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2F-462A-B04F-413392EA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5147328"/>
        <c:axId val="465148288"/>
      </c:barChart>
      <c:catAx>
        <c:axId val="465147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148288"/>
        <c:crosses val="autoZero"/>
        <c:auto val="1"/>
        <c:lblAlgn val="ctr"/>
        <c:lblOffset val="100"/>
        <c:noMultiLvlLbl val="0"/>
      </c:catAx>
      <c:valAx>
        <c:axId val="465148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147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53.088608202478191</c:v>
                </c:pt>
                <c:pt idx="1">
                  <c:v>64.147803993248601</c:v>
                </c:pt>
                <c:pt idx="2">
                  <c:v>58.804690187263525</c:v>
                </c:pt>
                <c:pt idx="3">
                  <c:v>65.73853800865524</c:v>
                </c:pt>
                <c:pt idx="4">
                  <c:v>60.355544212109344</c:v>
                </c:pt>
                <c:pt idx="5">
                  <c:v>64.518051911431797</c:v>
                </c:pt>
                <c:pt idx="6">
                  <c:v>65.507813812384512</c:v>
                </c:pt>
                <c:pt idx="7">
                  <c:v>69.708146683091897</c:v>
                </c:pt>
                <c:pt idx="8">
                  <c:v>73.306657014182747</c:v>
                </c:pt>
                <c:pt idx="9">
                  <c:v>78.777511079025061</c:v>
                </c:pt>
                <c:pt idx="10">
                  <c:v>82.59220788570606</c:v>
                </c:pt>
                <c:pt idx="11">
                  <c:v>76.501483869419502</c:v>
                </c:pt>
                <c:pt idx="12">
                  <c:v>84.36033179080242</c:v>
                </c:pt>
                <c:pt idx="13">
                  <c:v>93.912072737599104</c:v>
                </c:pt>
                <c:pt idx="14">
                  <c:v>105.02997036260808</c:v>
                </c:pt>
                <c:pt idx="15">
                  <c:v>84.66206623817105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28-46CE-A66F-FBB5EE67B17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41.13096897473023</c:v>
                </c:pt>
                <c:pt idx="1">
                  <c:v>49.038469614673907</c:v>
                </c:pt>
                <c:pt idx="2">
                  <c:v>45.283574545440004</c:v>
                </c:pt>
                <c:pt idx="3">
                  <c:v>50.343638759789144</c:v>
                </c:pt>
                <c:pt idx="4">
                  <c:v>46.284759441169179</c:v>
                </c:pt>
                <c:pt idx="5">
                  <c:v>50.196926670453003</c:v>
                </c:pt>
                <c:pt idx="6">
                  <c:v>51.052798353744869</c:v>
                </c:pt>
                <c:pt idx="7">
                  <c:v>54.210589968082814</c:v>
                </c:pt>
                <c:pt idx="8">
                  <c:v>55.268703354104851</c:v>
                </c:pt>
                <c:pt idx="9">
                  <c:v>61.93470174624634</c:v>
                </c:pt>
                <c:pt idx="10">
                  <c:v>63.817780535312892</c:v>
                </c:pt>
                <c:pt idx="11">
                  <c:v>59.070170824967398</c:v>
                </c:pt>
                <c:pt idx="12">
                  <c:v>65.688052951340282</c:v>
                </c:pt>
                <c:pt idx="13">
                  <c:v>73.967768336386399</c:v>
                </c:pt>
                <c:pt idx="14">
                  <c:v>83.075311872555218</c:v>
                </c:pt>
                <c:pt idx="15">
                  <c:v>65.758925214581126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28-46CE-A66F-FBB5EE67B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0642176"/>
        <c:axId val="830639776"/>
      </c:barChart>
      <c:catAx>
        <c:axId val="83064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639776"/>
        <c:crosses val="autoZero"/>
        <c:auto val="1"/>
        <c:lblAlgn val="ctr"/>
        <c:lblOffset val="100"/>
        <c:noMultiLvlLbl val="0"/>
      </c:catAx>
      <c:valAx>
        <c:axId val="830639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64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3.082236763164842</c:v>
                </c:pt>
                <c:pt idx="1">
                  <c:v>2.8399365855804692</c:v>
                </c:pt>
                <c:pt idx="2">
                  <c:v>2.8286615777811552</c:v>
                </c:pt>
                <c:pt idx="3">
                  <c:v>2.7350868123605125</c:v>
                </c:pt>
                <c:pt idx="4">
                  <c:v>2.8284345977553977</c:v>
                </c:pt>
                <c:pt idx="5">
                  <c:v>2.613446016750526</c:v>
                </c:pt>
                <c:pt idx="6">
                  <c:v>2.5815543232195566</c:v>
                </c:pt>
                <c:pt idx="7">
                  <c:v>2.5778396501107905</c:v>
                </c:pt>
                <c:pt idx="8">
                  <c:v>2.5435921638895778</c:v>
                </c:pt>
                <c:pt idx="9">
                  <c:v>2.5238234035404887</c:v>
                </c:pt>
                <c:pt idx="10">
                  <c:v>2.5792165289454529</c:v>
                </c:pt>
                <c:pt idx="11">
                  <c:v>2.6482099575237381</c:v>
                </c:pt>
                <c:pt idx="12">
                  <c:v>2.5066819119917452</c:v>
                </c:pt>
                <c:pt idx="13">
                  <c:v>2.3829887969858654</c:v>
                </c:pt>
                <c:pt idx="14">
                  <c:v>2.1261828959051607</c:v>
                </c:pt>
                <c:pt idx="15">
                  <c:v>2.7958544648070971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2-41B4-8EC7-3CCCDCDE7E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3.0817158090088075</c:v>
                </c:pt>
                <c:pt idx="1">
                  <c:v>2.8377542776235694</c:v>
                </c:pt>
                <c:pt idx="2">
                  <c:v>2.8258273271952068</c:v>
                </c:pt>
                <c:pt idx="3">
                  <c:v>2.7340993992528659</c:v>
                </c:pt>
                <c:pt idx="4">
                  <c:v>2.8277881546423917</c:v>
                </c:pt>
                <c:pt idx="5">
                  <c:v>2.6148798905696298</c:v>
                </c:pt>
                <c:pt idx="6">
                  <c:v>2.5805674100679141</c:v>
                </c:pt>
                <c:pt idx="7">
                  <c:v>2.5777051619457492</c:v>
                </c:pt>
                <c:pt idx="8">
                  <c:v>2.5435716656934195</c:v>
                </c:pt>
                <c:pt idx="9">
                  <c:v>2.526223192359073</c:v>
                </c:pt>
                <c:pt idx="10">
                  <c:v>2.5775441761125024</c:v>
                </c:pt>
                <c:pt idx="11">
                  <c:v>2.6472515418643163</c:v>
                </c:pt>
                <c:pt idx="12">
                  <c:v>2.5075373367143694</c:v>
                </c:pt>
                <c:pt idx="13">
                  <c:v>2.3757509339178151</c:v>
                </c:pt>
                <c:pt idx="14">
                  <c:v>2.1206933789826494</c:v>
                </c:pt>
                <c:pt idx="15">
                  <c:v>2.7965819007927304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A2-41B4-8EC7-3CCCDCDE7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3009504"/>
        <c:axId val="683010464"/>
      </c:barChart>
      <c:catAx>
        <c:axId val="68300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3010464"/>
        <c:crosses val="autoZero"/>
        <c:auto val="1"/>
        <c:lblAlgn val="ctr"/>
        <c:lblOffset val="100"/>
        <c:noMultiLvlLbl val="0"/>
      </c:catAx>
      <c:valAx>
        <c:axId val="683010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3009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39.133388761788964</c:v>
                </c:pt>
                <c:pt idx="1">
                  <c:v>48.02295647982978</c:v>
                </c:pt>
                <c:pt idx="2">
                  <c:v>43.483709933525851</c:v>
                </c:pt>
                <c:pt idx="3">
                  <c:v>49.984952824151478</c:v>
                </c:pt>
                <c:pt idx="4">
                  <c:v>45.245491396757089</c:v>
                </c:pt>
                <c:pt idx="5">
                  <c:v>49.366332762716887</c:v>
                </c:pt>
                <c:pt idx="6">
                  <c:v>50.319228407900106</c:v>
                </c:pt>
                <c:pt idx="7">
                  <c:v>54.172576813240433</c:v>
                </c:pt>
                <c:pt idx="8">
                  <c:v>57.057453944052931</c:v>
                </c:pt>
                <c:pt idx="9">
                  <c:v>63.237218124805018</c:v>
                </c:pt>
                <c:pt idx="10">
                  <c:v>66.131963887177932</c:v>
                </c:pt>
                <c:pt idx="11">
                  <c:v>60.36065876202894</c:v>
                </c:pt>
                <c:pt idx="12">
                  <c:v>68.686090124069082</c:v>
                </c:pt>
                <c:pt idx="13">
                  <c:v>77.837438805385133</c:v>
                </c:pt>
                <c:pt idx="14">
                  <c:v>91.981207153770484</c:v>
                </c:pt>
                <c:pt idx="15">
                  <c:v>64.703273611922157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D1-4AF1-8DEC-21E3DB8EF0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33.826087304317227</c:v>
                </c:pt>
                <c:pt idx="1">
                  <c:v>39.902046619897455</c:v>
                </c:pt>
                <c:pt idx="2">
                  <c:v>36.623491632736325</c:v>
                </c:pt>
                <c:pt idx="3">
                  <c:v>41.228980849685236</c:v>
                </c:pt>
                <c:pt idx="4">
                  <c:v>37.718736251209897</c:v>
                </c:pt>
                <c:pt idx="5">
                  <c:v>40.164694506883393</c:v>
                </c:pt>
                <c:pt idx="6">
                  <c:v>41.357925002599778</c:v>
                </c:pt>
                <c:pt idx="7">
                  <c:v>43.995369407492142</c:v>
                </c:pt>
                <c:pt idx="8">
                  <c:v>45.356648614921895</c:v>
                </c:pt>
                <c:pt idx="9">
                  <c:v>51.227828451096308</c:v>
                </c:pt>
                <c:pt idx="10">
                  <c:v>53.399722324435452</c:v>
                </c:pt>
                <c:pt idx="11">
                  <c:v>49.490948296549902</c:v>
                </c:pt>
                <c:pt idx="12">
                  <c:v>55.666656334242596</c:v>
                </c:pt>
                <c:pt idx="13">
                  <c:v>62.122112254121646</c:v>
                </c:pt>
                <c:pt idx="14">
                  <c:v>74.910081912791682</c:v>
                </c:pt>
                <c:pt idx="15">
                  <c:v>50.896743086608382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D1-4AF1-8DEC-21E3DB8EF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26048"/>
        <c:axId val="582327488"/>
      </c:barChart>
      <c:catAx>
        <c:axId val="582326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27488"/>
        <c:crosses val="autoZero"/>
        <c:auto val="1"/>
        <c:lblAlgn val="ctr"/>
        <c:lblOffset val="100"/>
        <c:noMultiLvlLbl val="0"/>
      </c:catAx>
      <c:valAx>
        <c:axId val="58232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26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64.795624485045323</c:v>
                </c:pt>
                <c:pt idx="1">
                  <c:v>41.962512298917694</c:v>
                </c:pt>
                <c:pt idx="2">
                  <c:v>32.360950236379196</c:v>
                </c:pt>
                <c:pt idx="3">
                  <c:v>28.351388077849155</c:v>
                </c:pt>
                <c:pt idx="4">
                  <c:v>31.158388561806564</c:v>
                </c:pt>
                <c:pt idx="5">
                  <c:v>11.456270348209358</c:v>
                </c:pt>
                <c:pt idx="6">
                  <c:v>10.723099867211687</c:v>
                </c:pt>
                <c:pt idx="7">
                  <c:v>13.532360152306598</c:v>
                </c:pt>
                <c:pt idx="8">
                  <c:v>12.008620741374759</c:v>
                </c:pt>
                <c:pt idx="9">
                  <c:v>18.742382670325014</c:v>
                </c:pt>
                <c:pt idx="10">
                  <c:v>38.162287718680759</c:v>
                </c:pt>
                <c:pt idx="11">
                  <c:v>35.950013898776916</c:v>
                </c:pt>
                <c:pt idx="12">
                  <c:v>31.463434717744839</c:v>
                </c:pt>
                <c:pt idx="13">
                  <c:v>22.567479561798564</c:v>
                </c:pt>
                <c:pt idx="14">
                  <c:v>9.5082387749878023</c:v>
                </c:pt>
                <c:pt idx="15">
                  <c:v>47.860543272192047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04-487C-A14E-829D13ECBD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58.444619873451138</c:v>
                </c:pt>
                <c:pt idx="1">
                  <c:v>35.736482189567326</c:v>
                </c:pt>
                <c:pt idx="2">
                  <c:v>28.024342857828515</c:v>
                </c:pt>
                <c:pt idx="3">
                  <c:v>24.272619509483167</c:v>
                </c:pt>
                <c:pt idx="4">
                  <c:v>25.985864743902539</c:v>
                </c:pt>
                <c:pt idx="5">
                  <c:v>10.26779293422179</c:v>
                </c:pt>
                <c:pt idx="6">
                  <c:v>9.7343408780027367</c:v>
                </c:pt>
                <c:pt idx="7">
                  <c:v>12.154499404052444</c:v>
                </c:pt>
                <c:pt idx="8">
                  <c:v>10.041809820735775</c:v>
                </c:pt>
                <c:pt idx="9">
                  <c:v>15.929260725056196</c:v>
                </c:pt>
                <c:pt idx="10">
                  <c:v>33.229811776563665</c:v>
                </c:pt>
                <c:pt idx="11">
                  <c:v>31.31081564822296</c:v>
                </c:pt>
                <c:pt idx="12">
                  <c:v>27.828019634272184</c:v>
                </c:pt>
                <c:pt idx="13">
                  <c:v>19.658607042580254</c:v>
                </c:pt>
                <c:pt idx="14">
                  <c:v>8.3363454016046585</c:v>
                </c:pt>
                <c:pt idx="15">
                  <c:v>43.773951392277482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04-487C-A14E-829D13ECB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251887"/>
        <c:axId val="425254287"/>
      </c:barChart>
      <c:catAx>
        <c:axId val="425251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254287"/>
        <c:crosses val="autoZero"/>
        <c:auto val="1"/>
        <c:lblAlgn val="ctr"/>
        <c:lblOffset val="100"/>
        <c:noMultiLvlLbl val="0"/>
      </c:catAx>
      <c:valAx>
        <c:axId val="425254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251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C233D4-CD9D-BC61-1C8E-BBFBDDC25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1AE51-7C00-B6D4-67AF-8097BC506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BA2A61-0B09-BD03-BD37-CEE12C3552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21E79-F327-AADE-6915-40B09418C0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DC8A4B-40DB-75BB-A213-AA52F6D49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07D159E-6B7B-AE25-0ED4-5BD8DF03BC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454ED-94D4-C1A6-5F5F-3594F0CF67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EAF73F-9C12-B4D4-74DE-E8AC9C10A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5599F9-ED63-1159-ECAF-60967BBAC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4A2931-1C93-B18C-6F33-241D62222B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85D75E-D34B-96B8-0FD6-E98BF0AA2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E8237B-4262-0D95-2B86-41C6DE9DAB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2E1AB1-EE58-769E-7C5E-20681F1D1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E78B8BE-90AC-760E-830E-BDCA786ED8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984C068-F0BB-7CF5-5E32-488FCDDCE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7A5F30-93B2-1CCC-9FF7-6B94FC1FA5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3E55C2-BFD2-0CB9-6607-7DB24D844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438A9E-FF7C-D855-65B3-3CAF427BCA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0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Religious assembly buildings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Religious assembly buildings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20001.759999999998</v>
      </c>
    </row>
    <row r="9" spans="1:3" x14ac:dyDescent="0.25">
      <c r="A9" s="6" t="s">
        <v>5</v>
      </c>
      <c r="B9" s="2">
        <f>_xlfn.XLOOKUP(
  B4,
  'Geometry Summary'!$B:$B,
  'Geometry Summary'!$E:$E,
  ""
)</f>
        <v>2.5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317</v>
      </c>
      <c r="B12" s="2">
        <f>Raw_building!D2</f>
        <v>6.98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38 / 15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38 / 15</v>
      </c>
    </row>
    <row r="16" spans="1:3" x14ac:dyDescent="0.25">
      <c r="A16" s="21" t="s">
        <v>90</v>
      </c>
      <c r="B16" s="2">
        <f>AVERAGE(Raw_windowdimensionsillheight!D:D)</f>
        <v>9.8400000000000016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Religious assembly buildings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</v>
      </c>
      <c r="B3" s="3" t="str">
        <f>IF(TRIM(Raw_zonesummary!$A2)="Existing",Raw_zonesummary!C2,"")</f>
        <v>CLASSROOM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IFERROR(H3*J3/H6,"")</f>
        <v>4.9995600387165932E-2</v>
      </c>
      <c r="H3" s="53">
        <f>IF(TRIM(Raw_zonesummary!$A2)="Existing",Raw_zonesummary!E2,"")</f>
        <v>1000</v>
      </c>
      <c r="I3" s="53">
        <f>IF(TRIM(Raw_zonesummary!$A2)="Existing",Raw_zonesummary!I2,"")</f>
        <v>15000.7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IFERROR(H4*J4/H6,"")</f>
        <v>4.9995600387165932E-2</v>
      </c>
      <c r="H4" s="53">
        <f>IF(TRIM(Raw_zonesummary!$A3)="Existing",Raw_zonesummary!E3,"")</f>
        <v>1000</v>
      </c>
      <c r="I4" s="53">
        <f>IF(TRIM(Raw_zonesummary!$A3)="Existing",Raw_zonesummary!I3,"")</f>
        <v>15000.7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WORSHIP</v>
      </c>
      <c r="B5" s="3" t="str">
        <f>IF(TRIM(Raw_zonesummary!$A4)="Existing",Raw_zonesummary!C4,"")</f>
        <v>WORSHIP</v>
      </c>
      <c r="C5" s="2" t="str">
        <f>IF(TRIM(Raw_zonesummary!$A4)="Existing",Raw_zonesummary!D4,"")</f>
        <v>Yes</v>
      </c>
      <c r="D5" s="3" t="str">
        <f>IF(TRIM(Raw_zonesummary!$A4)="Existing",Raw_zonesummary!P4,"")</f>
        <v>Auditorium</v>
      </c>
      <c r="E5" s="3" t="str">
        <f>IF(TRIM(Raw_zonesummary!$A4)="Existing",Raw_zonesummary!Q4,"")</f>
        <v>Main</v>
      </c>
      <c r="F5" s="3" t="str">
        <f>IF(TRIM(Raw_zonesummary!$A4)="Existing",Raw_zonesummary!R4,"")</f>
        <v>Assembly</v>
      </c>
      <c r="G5" s="60">
        <f>IFERROR(H5*J5/H6,"")</f>
        <v>0.90000879922566812</v>
      </c>
      <c r="H5" s="53">
        <f>IF(TRIM(Raw_zonesummary!$A4)="Existing",Raw_zonesummary!E4,"")</f>
        <v>18001.759999999998</v>
      </c>
      <c r="I5" s="53">
        <f>IF(TRIM(Raw_zonesummary!$A4)="Existing",Raw_zonesummary!I4,"")</f>
        <v>675098.82</v>
      </c>
      <c r="J5" s="2">
        <f>IF(TRIM(Raw_zonesummary!$A4)="Existing",Raw_zonesummary!J4,"")</f>
        <v>1</v>
      </c>
      <c r="K5" s="36">
        <f>IF(TRIM(Raw_zonesummary!$A4)="Existing",Raw_zonesummary!K4,"")</f>
        <v>71.430000000000007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20001.759999999998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Religious assembly buildings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Religious assembly buildings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Religious assembly buildings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Religious assembly buildings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Religious assembly buildings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Religious assembly buildings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Religious assembly buildings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Religious assembly buildings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Religious assembly buildings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Religious assembly buildings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Religious assembly buildings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Religious assembly buildings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Religious assembly buildings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Religious assembly buildings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Religious assembly buildings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Religious assembly buildings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18001.759999999998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19261.8832</v>
      </c>
      <c r="F3" s="26"/>
      <c r="Z3" t="str">
        <v>Classroom_class</v>
      </c>
    </row>
    <row r="4" spans="1:26" ht="18" customHeight="1" x14ac:dyDescent="0.25">
      <c r="A4" s="2" t="str">
        <f t="shared" ref="A4:A5" si="0">Z3</f>
        <v>Classroom_class</v>
      </c>
      <c r="B4" s="53">
        <f>SUMIF(Raw_outdoorairflowrate!$A:$A, $A4, Raw_outdoorairflowrate!B:B)</f>
        <v>1000</v>
      </c>
      <c r="C4" s="35">
        <f>SUMIF(Raw_outdoorairflowrate!$A:$A, $A4, Raw_outdoorairflowrate!C:C)</f>
        <v>0</v>
      </c>
      <c r="D4" s="35">
        <f>SUMIF(Raw_outdoorairflowrate!$A:$A, $A4, Raw_outdoorairflowrate!D:D)</f>
        <v>0.38</v>
      </c>
      <c r="E4" s="61">
        <f t="shared" ref="E4:E5" si="1">B4*D4</f>
        <v>380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</v>
      </c>
      <c r="F5" s="26"/>
    </row>
    <row r="8" spans="1:26" ht="15.75" customHeight="1" x14ac:dyDescent="0.25">
      <c r="A8" s="86" t="str">
        <f>"OA Controller - "&amp;Prototype!A2</f>
        <v>OA Controller - Religious assembly buildings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7" t="str">
        <f>"Exhaust hood - "&amp;Prototype!A2</f>
        <v>Exhaust hood - Religious assembly buildings</v>
      </c>
      <c r="B14" s="87"/>
      <c r="C14" s="87"/>
      <c r="D14" s="87"/>
      <c r="E14" s="87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18001.759999999998</v>
      </c>
      <c r="C2">
        <v>0</v>
      </c>
      <c r="D2">
        <v>1.07</v>
      </c>
    </row>
    <row r="3" spans="1:4" x14ac:dyDescent="0.25">
      <c r="A3" t="s">
        <v>388</v>
      </c>
      <c r="B3">
        <v>1000</v>
      </c>
      <c r="C3">
        <v>0</v>
      </c>
      <c r="D3">
        <v>0.38</v>
      </c>
    </row>
    <row r="4" spans="1:4" x14ac:dyDescent="0.25">
      <c r="A4" t="s">
        <v>390</v>
      </c>
      <c r="B4">
        <v>1000</v>
      </c>
      <c r="C4">
        <v>0</v>
      </c>
      <c r="D4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Religious assembly buildings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308885.02</v>
      </c>
      <c r="E4" s="70">
        <f>Raw_waterheater!D2</f>
        <v>64.78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308885.02</v>
      </c>
      <c r="E5" s="70">
        <f>Raw_waterheater!D3</f>
        <v>64.78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Religious assembly buildings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</v>
      </c>
      <c r="B10" s="62">
        <f>IFERROR(Zones!H3,0)</f>
        <v>1000</v>
      </c>
      <c r="C10" s="59">
        <f>IFERROR(Zones!K3,0)</f>
        <v>25</v>
      </c>
      <c r="D10" s="57">
        <f>IFERROR(E10/C10,0)</f>
        <v>0.36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</v>
      </c>
      <c r="F10" s="73">
        <f>E10/60</f>
        <v>0.15</v>
      </c>
      <c r="G10" s="74"/>
    </row>
    <row r="11" spans="1:8" x14ac:dyDescent="0.25">
      <c r="A11" s="58" t="str">
        <f>IFERROR(Zones!B4,0)</f>
        <v>OFFICE</v>
      </c>
      <c r="B11" s="62">
        <f>IFERROR(Zones!H4,0)</f>
        <v>1000</v>
      </c>
      <c r="C11" s="59">
        <f>IFERROR(Zones!K4,0)</f>
        <v>5</v>
      </c>
      <c r="D11" s="57">
        <f t="shared" ref="D11:D12" si="0">IFERROR(E11/C11,0)</f>
        <v>0.36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</v>
      </c>
      <c r="F11" s="73">
        <f t="shared" ref="F11:F12" si="1">E11/60</f>
        <v>3.0000000000000002E-2</v>
      </c>
      <c r="G11" s="74"/>
    </row>
    <row r="12" spans="1:8" x14ac:dyDescent="0.25">
      <c r="A12" s="58" t="str">
        <f>IFERROR(Zones!B5,0)</f>
        <v>WORSHIP</v>
      </c>
      <c r="B12" s="62">
        <f>IFERROR(Zones!H5,0)</f>
        <v>18001.759999999998</v>
      </c>
      <c r="C12" s="59">
        <f>IFERROR(Zones!K5,0)</f>
        <v>71.430000000000007</v>
      </c>
      <c r="D12" s="57">
        <f t="shared" si="0"/>
        <v>3.2403167999999996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231.455829024</v>
      </c>
      <c r="F12" s="73">
        <f t="shared" si="1"/>
        <v>3.8575971503999997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308885.02</v>
      </c>
      <c r="D2">
        <v>64.78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308885.02</v>
      </c>
      <c r="D3">
        <v>64.78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9</v>
      </c>
      <c r="C2" t="s">
        <v>386</v>
      </c>
    </row>
    <row r="3" spans="1:3" x14ac:dyDescent="0.25">
      <c r="A3" t="s">
        <v>397</v>
      </c>
      <c r="B3">
        <v>1.8</v>
      </c>
      <c r="C3" t="s">
        <v>389</v>
      </c>
    </row>
    <row r="4" spans="1:3" x14ac:dyDescent="0.25">
      <c r="A4" t="s">
        <v>398</v>
      </c>
      <c r="B4">
        <v>231.455829024</v>
      </c>
      <c r="C4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Religious assembly buildings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18001.759999999998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Classroom_class</v>
      </c>
      <c r="D4" s="63">
        <f>Raw_interiorlights!C3</f>
        <v>1000</v>
      </c>
      <c r="E4" s="43">
        <f>Raw_interiorlights!D3</f>
        <v>1.3129583936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18001.759999999998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Office</v>
      </c>
      <c r="D8" s="63">
        <f>Raw_interiorlights!C7</f>
        <v>1000</v>
      </c>
      <c r="E8" s="43">
        <f>Raw_interiorlights!D7</f>
        <v>0.59991648029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Religious assembly buildings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18001.759999999998</v>
      </c>
      <c r="D2">
        <v>1.3847901128569999</v>
      </c>
    </row>
    <row r="3" spans="1:4" x14ac:dyDescent="0.25">
      <c r="A3" t="s">
        <v>39</v>
      </c>
      <c r="B3" t="s">
        <v>388</v>
      </c>
      <c r="C3">
        <v>1000</v>
      </c>
      <c r="D3">
        <v>1.3129583936</v>
      </c>
    </row>
    <row r="4" spans="1:4" x14ac:dyDescent="0.25">
      <c r="A4" t="s">
        <v>39</v>
      </c>
      <c r="B4" t="s">
        <v>390</v>
      </c>
      <c r="C4">
        <v>1000</v>
      </c>
      <c r="D4">
        <v>1.2503584130480001</v>
      </c>
    </row>
    <row r="5" spans="1:4" x14ac:dyDescent="0.25">
      <c r="A5" t="s">
        <v>40</v>
      </c>
      <c r="B5" t="s">
        <v>392</v>
      </c>
      <c r="C5">
        <v>18001.759999999998</v>
      </c>
      <c r="D5">
        <v>0.69991232937399994</v>
      </c>
    </row>
    <row r="6" spans="1:4" x14ac:dyDescent="0.25">
      <c r="A6" t="s">
        <v>40</v>
      </c>
      <c r="B6" t="s">
        <v>388</v>
      </c>
      <c r="C6">
        <v>1000</v>
      </c>
      <c r="D6">
        <v>0.59991648029</v>
      </c>
    </row>
    <row r="7" spans="1:4" x14ac:dyDescent="0.25">
      <c r="A7" t="s">
        <v>40</v>
      </c>
      <c r="B7" t="s">
        <v>390</v>
      </c>
      <c r="C7">
        <v>1000</v>
      </c>
      <c r="D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Religious assembly buildings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18001.759999999998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Classroom_class</v>
      </c>
      <c r="B4" s="64">
        <f>IF(TRIM(Raw_equipment!$A3)="Existing",Raw_equipment!C3,"")</f>
        <v>1000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Office</v>
      </c>
      <c r="B5" s="64">
        <f>IF(TRIM(Raw_equipment!$A4)="Existing",Raw_equipment!C4,"")</f>
        <v>1000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Religious assembly buildings</v>
      </c>
      <c r="B8" s="82"/>
      <c r="C8" s="82"/>
      <c r="D8" s="82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Religious assembly buildings</v>
      </c>
      <c r="B16" s="82"/>
      <c r="C16" s="82"/>
      <c r="D16" s="82"/>
      <c r="E16" s="82"/>
      <c r="F16" s="82"/>
      <c r="G16" s="82"/>
      <c r="H16" s="82"/>
      <c r="I16" s="82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18001.759999999998</v>
      </c>
      <c r="D2">
        <v>0.999870569519</v>
      </c>
    </row>
    <row r="3" spans="1:4" x14ac:dyDescent="0.25">
      <c r="A3" t="s">
        <v>39</v>
      </c>
      <c r="B3" t="s">
        <v>388</v>
      </c>
      <c r="C3">
        <v>1000</v>
      </c>
      <c r="D3">
        <v>0.999870569519</v>
      </c>
    </row>
    <row r="4" spans="1:4" x14ac:dyDescent="0.25">
      <c r="A4" t="s">
        <v>39</v>
      </c>
      <c r="B4" t="s">
        <v>390</v>
      </c>
      <c r="C4">
        <v>1000</v>
      </c>
      <c r="D4">
        <v>1.4997912007250001</v>
      </c>
    </row>
    <row r="5" spans="1:4" x14ac:dyDescent="0.25">
      <c r="A5" t="s">
        <v>40</v>
      </c>
      <c r="B5" t="s">
        <v>392</v>
      </c>
      <c r="C5">
        <v>18001.759999999998</v>
      </c>
      <c r="D5">
        <v>0.999870569519</v>
      </c>
    </row>
    <row r="6" spans="1:4" x14ac:dyDescent="0.25">
      <c r="A6" t="s">
        <v>40</v>
      </c>
      <c r="B6" t="s">
        <v>388</v>
      </c>
      <c r="C6">
        <v>1000</v>
      </c>
      <c r="D6">
        <v>0.999870569519</v>
      </c>
    </row>
    <row r="7" spans="1:4" x14ac:dyDescent="0.25">
      <c r="A7" t="s">
        <v>40</v>
      </c>
      <c r="B7" t="s">
        <v>390</v>
      </c>
      <c r="C7">
        <v>1000</v>
      </c>
      <c r="D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436</v>
      </c>
      <c r="D2" t="s">
        <v>437</v>
      </c>
    </row>
    <row r="3" spans="1:4" x14ac:dyDescent="0.25">
      <c r="A3" t="s">
        <v>40</v>
      </c>
      <c r="B3" t="s">
        <v>436</v>
      </c>
      <c r="D3" t="s">
        <v>437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Religious assembly buildings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DC9F7-661E-47CA-A334-D535F4D44AAF}">
  <dimension ref="A1"/>
  <sheetViews>
    <sheetView workbookViewId="0"/>
  </sheetViews>
  <sheetFormatPr defaultRowHeight="15" x14ac:dyDescent="0.25"/>
  <sheetData>
    <row r="1" spans="1:1" x14ac:dyDescent="0.25">
      <c r="A1" t="s">
        <v>438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426</v>
      </c>
      <c r="C3" t="s">
        <v>425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426</v>
      </c>
      <c r="C4" t="s">
        <v>427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426</v>
      </c>
      <c r="C5" t="s">
        <v>428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429</v>
      </c>
      <c r="C6" t="s">
        <v>425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429</v>
      </c>
      <c r="C7" t="s">
        <v>427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429</v>
      </c>
      <c r="C8" t="s">
        <v>428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430</v>
      </c>
      <c r="C9" t="s">
        <v>425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431</v>
      </c>
      <c r="C10" t="s">
        <v>432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433</v>
      </c>
      <c r="C11" t="s">
        <v>425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433</v>
      </c>
      <c r="C12" t="s">
        <v>427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433</v>
      </c>
      <c r="C13" t="s">
        <v>428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434</v>
      </c>
      <c r="C14" t="s">
        <v>425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435</v>
      </c>
      <c r="C15" t="s">
        <v>425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435</v>
      </c>
      <c r="C16" t="s">
        <v>427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435</v>
      </c>
      <c r="C17" t="s">
        <v>428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Religious assembly buildings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20001.759999999998</v>
      </c>
      <c r="E3" s="38">
        <f>SUMIFS(Raw_totalendusesannual!$D:$D,
        Raw_totalendusesannual!$B:$B,$A3,
        Raw_totalendusesannual!$C:$C,$B3,
        Raw_totalendusesannual!$A:$A,$C3) / $D3</f>
        <v>52.938773887897867</v>
      </c>
      <c r="F3" s="38">
        <f>SUMIFS(Raw_totalendusesannual!$E:$E,
        Raw_totalendusesannual!$B:$B,$A3,
        Raw_totalendusesannual!$C:$C,$B3,
        Raw_totalendusesannual!$A:$A,$C3) / $D3</f>
        <v>62.75205131948389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20001.759999999998</v>
      </c>
      <c r="E4" s="38">
        <f>SUMIFS(Raw_totalendusesannual!$D:$D,
        Raw_totalendusesannual!$B:$B,$A4,
        Raw_totalendusesannual!$C:$C,$B4,
        Raw_totalendusesannual!$A:$A,$C4) / $D4</f>
        <v>44.920236019230316</v>
      </c>
      <c r="F4" s="38">
        <f>SUMIFS(Raw_totalendusesannual!$E:$E,
        Raw_totalendusesannual!$B:$B,$A4,
        Raw_totalendusesannual!$C:$C,$B4,
        Raw_totalendusesannual!$A:$A,$C4) / $D4</f>
        <v>61.456961287406706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20001.759999999998</v>
      </c>
      <c r="E5" s="38">
        <f>SUMIFS(Raw_totalendusesannual!$D:$D,
        Raw_totalendusesannual!$B:$B,$A5,
        Raw_totalendusesannual!$C:$C,$B5,
        Raw_totalendusesannual!$A:$A,$C5) / $D5</f>
        <v>52.425138587804277</v>
      </c>
      <c r="F5" s="38">
        <f>SUMIFS(Raw_totalendusesannual!$E:$E,
        Raw_totalendusesannual!$B:$B,$A5,
        Raw_totalendusesannual!$C:$C,$B5,
        Raw_totalendusesannual!$A:$A,$C5) / $D5</f>
        <v>54.565227759957132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20001.759999999998</v>
      </c>
      <c r="E6" s="38">
        <f>SUMIFS(Raw_totalendusesannual!$D:$D,
        Raw_totalendusesannual!$B:$B,$A6,
        Raw_totalendusesannual!$C:$C,$B6,
        Raw_totalendusesannual!$A:$A,$C6) / $D6</f>
        <v>40.712585292494261</v>
      </c>
      <c r="F6" s="38">
        <f>SUMIFS(Raw_totalendusesannual!$E:$E,
        Raw_totalendusesannual!$B:$B,$A6,
        Raw_totalendusesannual!$C:$C,$B6,
        Raw_totalendusesannual!$A:$A,$C6) / $D6</f>
        <v>53.79344067722041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20001.759999999998</v>
      </c>
      <c r="E7" s="38">
        <f>SUMIFS(Raw_totalendusesannual!$D:$D,
        Raw_totalendusesannual!$B:$B,$A7,
        Raw_totalendusesannual!$C:$C,$B7,
        Raw_totalendusesannual!$A:$A,$C7) / $D7</f>
        <v>64.642982917503261</v>
      </c>
      <c r="F7" s="38">
        <f>SUMIFS(Raw_totalendusesannual!$E:$E,
        Raw_totalendusesannual!$B:$B,$A7,
        Raw_totalendusesannual!$C:$C,$B7,
        Raw_totalendusesannual!$A:$A,$C7) / $D7</f>
        <v>3.083159681947989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20001.759999999998</v>
      </c>
      <c r="E8" s="38">
        <f>SUMIFS(Raw_totalendusesannual!$D:$D,
        Raw_totalendusesannual!$B:$B,$A8,
        Raw_totalendusesannual!$C:$C,$B8,
        Raw_totalendusesannual!$A:$A,$C8) / $D8</f>
        <v>52.683390861604188</v>
      </c>
      <c r="F8" s="38">
        <f>SUMIFS(Raw_totalendusesannual!$E:$E,
        Raw_totalendusesannual!$B:$B,$A8,
        Raw_totalendusesannual!$C:$C,$B8,
        Raw_totalendusesannual!$A:$A,$C8) / $D8</f>
        <v>3.085539972482422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20001.759999999998</v>
      </c>
      <c r="E9" s="38">
        <f>SUMIFS(Raw_totalendusesannual!$D:$D,
        Raw_totalendusesannual!$B:$B,$A9,
        Raw_totalendusesannual!$C:$C,$B9,
        Raw_totalendusesannual!$A:$A,$C9) / $D9</f>
        <v>53.088608202478191</v>
      </c>
      <c r="F9" s="38">
        <f>SUMIFS(Raw_totalendusesannual!$E:$E,
        Raw_totalendusesannual!$B:$B,$A9,
        Raw_totalendusesannual!$C:$C,$B9,
        Raw_totalendusesannual!$A:$A,$C9) / $D9</f>
        <v>3.082236763164842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20001.759999999998</v>
      </c>
      <c r="E10" s="38">
        <f>SUMIFS(Raw_totalendusesannual!$D:$D,
        Raw_totalendusesannual!$B:$B,$A10,
        Raw_totalendusesannual!$C:$C,$B10,
        Raw_totalendusesannual!$A:$A,$C10) / $D10</f>
        <v>41.13096897473023</v>
      </c>
      <c r="F10" s="38">
        <f>SUMIFS(Raw_totalendusesannual!$E:$E,
        Raw_totalendusesannual!$B:$B,$A10,
        Raw_totalendusesannual!$C:$C,$B10,
        Raw_totalendusesannual!$A:$A,$C10) / $D10</f>
        <v>3.0817158090088075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20001.759999999998</v>
      </c>
      <c r="E11" s="38">
        <f>SUMIFS(Raw_totalendusesannual!$D:$D,
        Raw_totalendusesannual!$B:$B,$A11,
        Raw_totalendusesannual!$C:$C,$B11,
        Raw_totalendusesannual!$A:$A,$C11) / $D11</f>
        <v>39.133388761788964</v>
      </c>
      <c r="F11" s="38">
        <f>SUMIFS(Raw_totalendusesannual!$E:$E,
        Raw_totalendusesannual!$B:$B,$A11,
        Raw_totalendusesannual!$C:$C,$B11,
        Raw_totalendusesannual!$A:$A,$C11) / $D11</f>
        <v>64.795624485045323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20001.759999999998</v>
      </c>
      <c r="E12" s="38">
        <f>SUMIFS(Raw_totalendusesannual!$D:$D,
        Raw_totalendusesannual!$B:$B,$A12,
        Raw_totalendusesannual!$C:$C,$B12,
        Raw_totalendusesannual!$A:$A,$C12) / $D12</f>
        <v>33.826087304317227</v>
      </c>
      <c r="F12" s="38">
        <f>SUMIFS(Raw_totalendusesannual!$E:$E,
        Raw_totalendusesannual!$B:$B,$A12,
        Raw_totalendusesannual!$C:$C,$B12,
        Raw_totalendusesannual!$A:$A,$C12) / $D12</f>
        <v>58.444619873451138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20001.759999999998</v>
      </c>
      <c r="E13" s="38">
        <f>SUMIFS(Raw_totalendusesannual!$D:$D,
        Raw_totalendusesannual!$B:$B,$A13,
        Raw_totalendusesannual!$C:$C,$B13,
        Raw_totalendusesannual!$A:$A,$C13) / $D13</f>
        <v>63.084945024837815</v>
      </c>
      <c r="F13" s="38">
        <f>SUMIFS(Raw_totalendusesannual!$E:$E,
        Raw_totalendusesannual!$B:$B,$A13,
        Raw_totalendusesannual!$C:$C,$B13,
        Raw_totalendusesannual!$A:$A,$C13) / $D13</f>
        <v>44.624643531369244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20001.759999999998</v>
      </c>
      <c r="E14" s="38">
        <f>SUMIFS(Raw_totalendusesannual!$D:$D,
        Raw_totalendusesannual!$B:$B,$A14,
        Raw_totalendusesannual!$C:$C,$B14,
        Raw_totalendusesannual!$A:$A,$C14) / $D14</f>
        <v>54.732492040700421</v>
      </c>
      <c r="F14" s="38">
        <f>SUMIFS(Raw_totalendusesannual!$E:$E,
        Raw_totalendusesannual!$B:$B,$A14,
        Raw_totalendusesannual!$C:$C,$B14,
        Raw_totalendusesannual!$A:$A,$C14) / $D14</f>
        <v>42.915273955891884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20001.759999999998</v>
      </c>
      <c r="E15" s="38">
        <f>SUMIFS(Raw_totalendusesannual!$D:$D,
        Raw_totalendusesannual!$B:$B,$A15,
        Raw_totalendusesannual!$C:$C,$B15,
        Raw_totalendusesannual!$A:$A,$C15) / $D15</f>
        <v>63.885459579557001</v>
      </c>
      <c r="F15" s="38">
        <f>SUMIFS(Raw_totalendusesannual!$E:$E,
        Raw_totalendusesannual!$B:$B,$A15,
        Raw_totalendusesannual!$C:$C,$B15,
        Raw_totalendusesannual!$A:$A,$C15) / $D15</f>
        <v>33.099678228315909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20001.759999999998</v>
      </c>
      <c r="E16" s="38">
        <f>SUMIFS(Raw_totalendusesannual!$D:$D,
        Raw_totalendusesannual!$B:$B,$A16,
        Raw_totalendusesannual!$C:$C,$B16,
        Raw_totalendusesannual!$A:$A,$C16) / $D16</f>
        <v>48.977047019862255</v>
      </c>
      <c r="F16" s="38">
        <f>SUMIFS(Raw_totalendusesannual!$E:$E,
        Raw_totalendusesannual!$B:$B,$A16,
        Raw_totalendusesannual!$C:$C,$B16,
        Raw_totalendusesannual!$A:$A,$C16) / $D16</f>
        <v>31.601212593291791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20001.759999999998</v>
      </c>
      <c r="E17" s="38">
        <f>SUMIFS(Raw_totalendusesannual!$D:$D,
        Raw_totalendusesannual!$B:$B,$A17,
        Raw_totalendusesannual!$C:$C,$B17,
        Raw_totalendusesannual!$A:$A,$C17) / $D17</f>
        <v>71.336529885370084</v>
      </c>
      <c r="F17" s="38">
        <f>SUMIFS(Raw_totalendusesannual!$E:$E,
        Raw_totalendusesannual!$B:$B,$A17,
        Raw_totalendusesannual!$C:$C,$B17,
        Raw_totalendusesannual!$A:$A,$C17) / $D17</f>
        <v>2.839831594819656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20001.759999999998</v>
      </c>
      <c r="E18" s="38">
        <f>SUMIFS(Raw_totalendusesannual!$D:$D,
        Raw_totalendusesannual!$B:$B,$A18,
        Raw_totalendusesannual!$C:$C,$B18,
        Raw_totalendusesannual!$A:$A,$C18) / $D18</f>
        <v>55.943246994264506</v>
      </c>
      <c r="F18" s="38">
        <f>SUMIFS(Raw_totalendusesannual!$E:$E,
        Raw_totalendusesannual!$B:$B,$A18,
        Raw_totalendusesannual!$C:$C,$B18,
        Raw_totalendusesannual!$A:$A,$C18) / $D18</f>
        <v>2.8403360504275628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20001.759999999998</v>
      </c>
      <c r="E19" s="38">
        <f>SUMIFS(Raw_totalendusesannual!$D:$D,
        Raw_totalendusesannual!$B:$B,$A19,
        Raw_totalendusesannual!$C:$C,$B19,
        Raw_totalendusesannual!$A:$A,$C19) / $D19</f>
        <v>64.147803993248601</v>
      </c>
      <c r="F19" s="38">
        <f>SUMIFS(Raw_totalendusesannual!$E:$E,
        Raw_totalendusesannual!$B:$B,$A19,
        Raw_totalendusesannual!$C:$C,$B19,
        Raw_totalendusesannual!$A:$A,$C19) / $D19</f>
        <v>2.8399365855804692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20001.759999999998</v>
      </c>
      <c r="E20" s="38">
        <f>SUMIFS(Raw_totalendusesannual!$D:$D,
        Raw_totalendusesannual!$B:$B,$A20,
        Raw_totalendusesannual!$C:$C,$B20,
        Raw_totalendusesannual!$A:$A,$C20) / $D20</f>
        <v>49.038469614673907</v>
      </c>
      <c r="F20" s="38">
        <f>SUMIFS(Raw_totalendusesannual!$E:$E,
        Raw_totalendusesannual!$B:$B,$A20,
        Raw_totalendusesannual!$C:$C,$B20,
        Raw_totalendusesannual!$A:$A,$C20) / $D20</f>
        <v>2.8377542776235694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20001.759999999998</v>
      </c>
      <c r="E21" s="38">
        <f>SUMIFS(Raw_totalendusesannual!$D:$D,
        Raw_totalendusesannual!$B:$B,$A21,
        Raw_totalendusesannual!$C:$C,$B21,
        Raw_totalendusesannual!$A:$A,$C21) / $D21</f>
        <v>48.02295647982978</v>
      </c>
      <c r="F21" s="38">
        <f>SUMIFS(Raw_totalendusesannual!$E:$E,
        Raw_totalendusesannual!$B:$B,$A21,
        Raw_totalendusesannual!$C:$C,$B21,
        Raw_totalendusesannual!$A:$A,$C21) / $D21</f>
        <v>41.962512298917694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20001.759999999998</v>
      </c>
      <c r="E22" s="38">
        <f>SUMIFS(Raw_totalendusesannual!$D:$D,
        Raw_totalendusesannual!$B:$B,$A22,
        Raw_totalendusesannual!$C:$C,$B22,
        Raw_totalendusesannual!$A:$A,$C22) / $D22</f>
        <v>39.902046619897455</v>
      </c>
      <c r="F22" s="38">
        <f>SUMIFS(Raw_totalendusesannual!$E:$E,
        Raw_totalendusesannual!$B:$B,$A22,
        Raw_totalendusesannual!$C:$C,$B22,
        Raw_totalendusesannual!$A:$A,$C22) / $D22</f>
        <v>35.736482189567326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20001.759999999998</v>
      </c>
      <c r="E23" s="38">
        <f>SUMIFS(Raw_totalendusesannual!$D:$D,
        Raw_totalendusesannual!$B:$B,$A23,
        Raw_totalendusesannual!$C:$C,$B23,
        Raw_totalendusesannual!$A:$A,$C23) / $D23</f>
        <v>54.120964355136756</v>
      </c>
      <c r="F23" s="38">
        <f>SUMIFS(Raw_totalendusesannual!$E:$E,
        Raw_totalendusesannual!$B:$B,$A23,
        Raw_totalendusesannual!$C:$C,$B23,
        Raw_totalendusesannual!$A:$A,$C23) / $D23</f>
        <v>34.172474822215648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20001.759999999998</v>
      </c>
      <c r="E24" s="38">
        <f>SUMIFS(Raw_totalendusesannual!$D:$D,
        Raw_totalendusesannual!$B:$B,$A24,
        Raw_totalendusesannual!$C:$C,$B24,
        Raw_totalendusesannual!$A:$A,$C24) / $D24</f>
        <v>48.396553103326909</v>
      </c>
      <c r="F24" s="38">
        <f>SUMIFS(Raw_totalendusesannual!$E:$E,
        Raw_totalendusesannual!$B:$B,$A24,
        Raw_totalendusesannual!$C:$C,$B24,
        Raw_totalendusesannual!$A:$A,$C24) / $D24</f>
        <v>34.211300905520318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20001.759999999998</v>
      </c>
      <c r="E25" s="38">
        <f>SUMIFS(Raw_totalendusesannual!$D:$D,
        Raw_totalendusesannual!$B:$B,$A25,
        Raw_totalendusesannual!$C:$C,$B25,
        Raw_totalendusesannual!$A:$A,$C25) / $D25</f>
        <v>58.770229219828664</v>
      </c>
      <c r="F25" s="38">
        <f>SUMIFS(Raw_totalendusesannual!$E:$E,
        Raw_totalendusesannual!$B:$B,$A25,
        Raw_totalendusesannual!$C:$C,$B25,
        Raw_totalendusesannual!$A:$A,$C25) / $D25</f>
        <v>24.189431330042957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20001.759999999998</v>
      </c>
      <c r="E26" s="38">
        <f>SUMIFS(Raw_totalendusesannual!$D:$D,
        Raw_totalendusesannual!$B:$B,$A26,
        Raw_totalendusesannual!$C:$C,$B26,
        Raw_totalendusesannual!$A:$A,$C26) / $D26</f>
        <v>45.285660361888162</v>
      </c>
      <c r="F26" s="38">
        <f>SUMIFS(Raw_totalendusesannual!$E:$E,
        Raw_totalendusesannual!$B:$B,$A26,
        Raw_totalendusesannual!$C:$C,$B26,
        Raw_totalendusesannual!$A:$A,$C26) / $D26</f>
        <v>24.139862192127094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20001.759999999998</v>
      </c>
      <c r="E27" s="38">
        <f>SUMIFS(Raw_totalendusesannual!$D:$D,
        Raw_totalendusesannual!$B:$B,$A27,
        Raw_totalendusesannual!$C:$C,$B27,
        Raw_totalendusesannual!$A:$A,$C27) / $D27</f>
        <v>63.810612166129388</v>
      </c>
      <c r="F27" s="38">
        <f>SUMIFS(Raw_totalendusesannual!$E:$E,
        Raw_totalendusesannual!$B:$B,$A27,
        Raw_totalendusesannual!$C:$C,$B27,
        Raw_totalendusesannual!$A:$A,$C27) / $D27</f>
        <v>2.8288550607546541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20001.759999999998</v>
      </c>
      <c r="E28" s="38">
        <f>SUMIFS(Raw_totalendusesannual!$D:$D,
        Raw_totalendusesannual!$B:$B,$A28,
        Raw_totalendusesannual!$C:$C,$B28,
        Raw_totalendusesannual!$A:$A,$C28) / $D28</f>
        <v>50.266842017902434</v>
      </c>
      <c r="F28" s="38">
        <f>SUMIFS(Raw_totalendusesannual!$E:$E,
        Raw_totalendusesannual!$B:$B,$A28,
        Raw_totalendusesannual!$C:$C,$B28,
        Raw_totalendusesannual!$A:$A,$C28) / $D28</f>
        <v>2.8288955571909673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20001.759999999998</v>
      </c>
      <c r="E29" s="38">
        <f>SUMIFS(Raw_totalendusesannual!$D:$D,
        Raw_totalendusesannual!$B:$B,$A29,
        Raw_totalendusesannual!$C:$C,$B29,
        Raw_totalendusesannual!$A:$A,$C29) / $D29</f>
        <v>58.804690187263525</v>
      </c>
      <c r="F29" s="38">
        <f>SUMIFS(Raw_totalendusesannual!$E:$E,
        Raw_totalendusesannual!$B:$B,$A29,
        Raw_totalendusesannual!$C:$C,$B29,
        Raw_totalendusesannual!$A:$A,$C29) / $D29</f>
        <v>2.8286615777811552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20001.759999999998</v>
      </c>
      <c r="E30" s="38">
        <f>SUMIFS(Raw_totalendusesannual!$D:$D,
        Raw_totalendusesannual!$B:$B,$A30,
        Raw_totalendusesannual!$C:$C,$B30,
        Raw_totalendusesannual!$A:$A,$C30) / $D30</f>
        <v>45.283574545440004</v>
      </c>
      <c r="F30" s="38">
        <f>SUMIFS(Raw_totalendusesannual!$E:$E,
        Raw_totalendusesannual!$B:$B,$A30,
        Raw_totalendusesannual!$C:$C,$B30,
        Raw_totalendusesannual!$A:$A,$C30) / $D30</f>
        <v>2.8258273271952068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20001.759999999998</v>
      </c>
      <c r="E31" s="38">
        <f>SUMIFS(Raw_totalendusesannual!$D:$D,
        Raw_totalendusesannual!$B:$B,$A31,
        Raw_totalendusesannual!$C:$C,$B31,
        Raw_totalendusesannual!$A:$A,$C31) / $D31</f>
        <v>43.483709933525851</v>
      </c>
      <c r="F31" s="38">
        <f>SUMIFS(Raw_totalendusesannual!$E:$E,
        Raw_totalendusesannual!$B:$B,$A31,
        Raw_totalendusesannual!$C:$C,$B31,
        Raw_totalendusesannual!$A:$A,$C31) / $D31</f>
        <v>32.360950236379196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20001.759999999998</v>
      </c>
      <c r="E32" s="38">
        <f>SUMIFS(Raw_totalendusesannual!$D:$D,
        Raw_totalendusesannual!$B:$B,$A32,
        Raw_totalendusesannual!$C:$C,$B32,
        Raw_totalendusesannual!$A:$A,$C32) / $D32</f>
        <v>36.623491632736325</v>
      </c>
      <c r="F32" s="38">
        <f>SUMIFS(Raw_totalendusesannual!$E:$E,
        Raw_totalendusesannual!$B:$B,$A32,
        Raw_totalendusesannual!$C:$C,$B32,
        Raw_totalendusesannual!$A:$A,$C32) / $D32</f>
        <v>28.024342857828515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20001.759999999998</v>
      </c>
      <c r="E33" s="38">
        <f>SUMIFS(Raw_totalendusesannual!$D:$D,
        Raw_totalendusesannual!$B:$B,$A33,
        Raw_totalendusesannual!$C:$C,$B33,
        Raw_totalendusesannual!$A:$A,$C33) / $D33</f>
        <v>64.602435485677262</v>
      </c>
      <c r="F33" s="38">
        <f>SUMIFS(Raw_totalendusesannual!$E:$E,
        Raw_totalendusesannual!$B:$B,$A33,
        Raw_totalendusesannual!$C:$C,$B33,
        Raw_totalendusesannual!$A:$A,$C33) / $D33</f>
        <v>31.961987345113634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20001.759999999998</v>
      </c>
      <c r="E34" s="38">
        <f>SUMIFS(Raw_totalendusesannual!$D:$D,
        Raw_totalendusesannual!$B:$B,$A34,
        Raw_totalendusesannual!$C:$C,$B34,
        Raw_totalendusesannual!$A:$A,$C34) / $D34</f>
        <v>56.037207225764135</v>
      </c>
      <c r="F34" s="38">
        <f>SUMIFS(Raw_totalendusesannual!$E:$E,
        Raw_totalendusesannual!$B:$B,$A34,
        Raw_totalendusesannual!$C:$C,$B34,
        Raw_totalendusesannual!$A:$A,$C34) / $D34</f>
        <v>31.70042186287607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20001.759999999998</v>
      </c>
      <c r="E35" s="38">
        <f>SUMIFS(Raw_totalendusesannual!$D:$D,
        Raw_totalendusesannual!$B:$B,$A35,
        Raw_totalendusesannual!$C:$C,$B35,
        Raw_totalendusesannual!$A:$A,$C35) / $D35</f>
        <v>65.75550101591061</v>
      </c>
      <c r="F35" s="38">
        <f>SUMIFS(Raw_totalendusesannual!$E:$E,
        Raw_totalendusesannual!$B:$B,$A35,
        Raw_totalendusesannual!$C:$C,$B35,
        Raw_totalendusesannual!$A:$A,$C35) / $D35</f>
        <v>21.299459647551018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20001.759999999998</v>
      </c>
      <c r="E36" s="38">
        <f>SUMIFS(Raw_totalendusesannual!$D:$D,
        Raw_totalendusesannual!$B:$B,$A36,
        Raw_totalendusesannual!$C:$C,$B36,
        Raw_totalendusesannual!$A:$A,$C36) / $D36</f>
        <v>50.400762732879507</v>
      </c>
      <c r="F36" s="38">
        <f>SUMIFS(Raw_totalendusesannual!$E:$E,
        Raw_totalendusesannual!$B:$B,$A36,
        Raw_totalendusesannual!$C:$C,$B36,
        Raw_totalendusesannual!$A:$A,$C36) / $D36</f>
        <v>20.802178408300072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20001.759999999998</v>
      </c>
      <c r="E37" s="38">
        <f>SUMIFS(Raw_totalendusesannual!$D:$D,
        Raw_totalendusesannual!$B:$B,$A37,
        Raw_totalendusesannual!$C:$C,$B37,
        Raw_totalendusesannual!$A:$A,$C37) / $D37</f>
        <v>70.164709005607506</v>
      </c>
      <c r="F37" s="38">
        <f>SUMIFS(Raw_totalendusesannual!$E:$E,
        Raw_totalendusesannual!$B:$B,$A37,
        Raw_totalendusesannual!$C:$C,$B37,
        Raw_totalendusesannual!$A:$A,$C37) / $D37</f>
        <v>2.7351678052331394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20001.759999999998</v>
      </c>
      <c r="E38" s="38">
        <f>SUMIFS(Raw_totalendusesannual!$D:$D,
        Raw_totalendusesannual!$B:$B,$A38,
        Raw_totalendusesannual!$C:$C,$B38,
        Raw_totalendusesannual!$A:$A,$C38) / $D38</f>
        <v>54.657064678308316</v>
      </c>
      <c r="F38" s="38">
        <f>SUMIFS(Raw_totalendusesannual!$E:$E,
        Raw_totalendusesannual!$B:$B,$A38,
        Raw_totalendusesannual!$C:$C,$B38,
        Raw_totalendusesannual!$A:$A,$C38) / $D38</f>
        <v>2.7359132396349124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20001.759999999998</v>
      </c>
      <c r="E39" s="38">
        <f>SUMIFS(Raw_totalendusesannual!$D:$D,
        Raw_totalendusesannual!$B:$B,$A39,
        Raw_totalendusesannual!$C:$C,$B39,
        Raw_totalendusesannual!$A:$A,$C39) / $D39</f>
        <v>65.73853800865524</v>
      </c>
      <c r="F39" s="38">
        <f>SUMIFS(Raw_totalendusesannual!$E:$E,
        Raw_totalendusesannual!$B:$B,$A39,
        Raw_totalendusesannual!$C:$C,$B39,
        Raw_totalendusesannual!$A:$A,$C39) / $D39</f>
        <v>2.7350868123605125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20001.759999999998</v>
      </c>
      <c r="E40" s="38">
        <f>SUMIFS(Raw_totalendusesannual!$D:$D,
        Raw_totalendusesannual!$B:$B,$A40,
        Raw_totalendusesannual!$C:$C,$B40,
        Raw_totalendusesannual!$A:$A,$C40) / $D40</f>
        <v>50.343638759789144</v>
      </c>
      <c r="F40" s="38">
        <f>SUMIFS(Raw_totalendusesannual!$E:$E,
        Raw_totalendusesannual!$B:$B,$A40,
        Raw_totalendusesannual!$C:$C,$B40,
        Raw_totalendusesannual!$A:$A,$C40) / $D40</f>
        <v>2.7340993992528659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20001.759999999998</v>
      </c>
      <c r="E41" s="38">
        <f>SUMIFS(Raw_totalendusesannual!$D:$D,
        Raw_totalendusesannual!$B:$B,$A41,
        Raw_totalendusesannual!$C:$C,$B41,
        Raw_totalendusesannual!$A:$A,$C41) / $D41</f>
        <v>49.984952824151478</v>
      </c>
      <c r="F41" s="38">
        <f>SUMIFS(Raw_totalendusesannual!$E:$E,
        Raw_totalendusesannual!$B:$B,$A41,
        Raw_totalendusesannual!$C:$C,$B41,
        Raw_totalendusesannual!$A:$A,$C41) / $D41</f>
        <v>28.351388077849155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20001.759999999998</v>
      </c>
      <c r="E42" s="38">
        <f>SUMIFS(Raw_totalendusesannual!$D:$D,
        Raw_totalendusesannual!$B:$B,$A42,
        Raw_totalendusesannual!$C:$C,$B42,
        Raw_totalendusesannual!$A:$A,$C42) / $D42</f>
        <v>41.228980849685236</v>
      </c>
      <c r="F42" s="38">
        <f>SUMIFS(Raw_totalendusesannual!$E:$E,
        Raw_totalendusesannual!$B:$B,$A42,
        Raw_totalendusesannual!$C:$C,$B42,
        Raw_totalendusesannual!$A:$A,$C42) / $D42</f>
        <v>24.272619509483167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20001.759999999998</v>
      </c>
      <c r="E43" s="38">
        <f>SUMIFS(Raw_totalendusesannual!$D:$D,
        Raw_totalendusesannual!$B:$B,$A43,
        Raw_totalendusesannual!$C:$C,$B43,
        Raw_totalendusesannual!$A:$A,$C43) / $D43</f>
        <v>55.790618425578558</v>
      </c>
      <c r="F43" s="38">
        <f>SUMIFS(Raw_totalendusesannual!$E:$E,
        Raw_totalendusesannual!$B:$B,$A43,
        Raw_totalendusesannual!$C:$C,$B43,
        Raw_totalendusesannual!$A:$A,$C43) / $D43</f>
        <v>33.994270504195633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20001.759999999998</v>
      </c>
      <c r="E44" s="38">
        <f>SUMIFS(Raw_totalendusesannual!$D:$D,
        Raw_totalendusesannual!$B:$B,$A44,
        Raw_totalendusesannual!$C:$C,$B44,
        Raw_totalendusesannual!$A:$A,$C44) / $D44</f>
        <v>50.182957899704832</v>
      </c>
      <c r="F44" s="38">
        <f>SUMIFS(Raw_totalendusesannual!$E:$E,
        Raw_totalendusesannual!$B:$B,$A44,
        Raw_totalendusesannual!$C:$C,$B44,
        Raw_totalendusesannual!$A:$A,$C44) / $D44</f>
        <v>33.751265888601807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20001.759999999998</v>
      </c>
      <c r="E45" s="38">
        <f>SUMIFS(Raw_totalendusesannual!$D:$D,
        Raw_totalendusesannual!$B:$B,$A45,
        Raw_totalendusesannual!$C:$C,$B45,
        Raw_totalendusesannual!$A:$A,$C45) / $D45</f>
        <v>60.42166189375336</v>
      </c>
      <c r="F45" s="38">
        <f>SUMIFS(Raw_totalendusesannual!$E:$E,
        Raw_totalendusesannual!$B:$B,$A45,
        Raw_totalendusesannual!$C:$C,$B45,
        Raw_totalendusesannual!$A:$A,$C45) / $D45</f>
        <v>23.41755275535753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20001.759999999998</v>
      </c>
      <c r="E46" s="38">
        <f>SUMIFS(Raw_totalendusesannual!$D:$D,
        Raw_totalendusesannual!$B:$B,$A46,
        Raw_totalendusesannual!$C:$C,$B46,
        Raw_totalendusesannual!$A:$A,$C46) / $D46</f>
        <v>46.369142515458641</v>
      </c>
      <c r="F46" s="38">
        <f>SUMIFS(Raw_totalendusesannual!$E:$E,
        Raw_totalendusesannual!$B:$B,$A46,
        Raw_totalendusesannual!$C:$C,$B46,
        Raw_totalendusesannual!$A:$A,$C46) / $D46</f>
        <v>22.674516642535458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20001.759999999998</v>
      </c>
      <c r="E47" s="38">
        <f>SUMIFS(Raw_totalendusesannual!$D:$D,
        Raw_totalendusesannual!$B:$B,$A47,
        Raw_totalendusesannual!$C:$C,$B47,
        Raw_totalendusesannual!$A:$A,$C47) / $D47</f>
        <v>65.349255765492643</v>
      </c>
      <c r="F47" s="38">
        <f>SUMIFS(Raw_totalendusesannual!$E:$E,
        Raw_totalendusesannual!$B:$B,$A47,
        Raw_totalendusesannual!$C:$C,$B47,
        Raw_totalendusesannual!$A:$A,$C47) / $D47</f>
        <v>2.8287325715337053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20001.759999999998</v>
      </c>
      <c r="E48" s="38">
        <f>SUMIFS(Raw_totalendusesannual!$D:$D,
        Raw_totalendusesannual!$B:$B,$A48,
        Raw_totalendusesannual!$C:$C,$B48,
        Raw_totalendusesannual!$A:$A,$C48) / $D48</f>
        <v>51.070074333458656</v>
      </c>
      <c r="F48" s="38">
        <f>SUMIFS(Raw_totalendusesannual!$E:$E,
        Raw_totalendusesannual!$B:$B,$A48,
        Raw_totalendusesannual!$C:$C,$B48,
        Raw_totalendusesannual!$A:$A,$C48) / $D48</f>
        <v>2.8291270368207599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20001.759999999998</v>
      </c>
      <c r="E49" s="38">
        <f>SUMIFS(Raw_totalendusesannual!$D:$D,
        Raw_totalendusesannual!$B:$B,$A49,
        Raw_totalendusesannual!$C:$C,$B49,
        Raw_totalendusesannual!$A:$A,$C49) / $D49</f>
        <v>60.355544212109344</v>
      </c>
      <c r="F49" s="38">
        <f>SUMIFS(Raw_totalendusesannual!$E:$E,
        Raw_totalendusesannual!$B:$B,$A49,
        Raw_totalendusesannual!$C:$C,$B49,
        Raw_totalendusesannual!$A:$A,$C49) / $D49</f>
        <v>2.8284345977553977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20001.759999999998</v>
      </c>
      <c r="E50" s="38">
        <f>SUMIFS(Raw_totalendusesannual!$D:$D,
        Raw_totalendusesannual!$B:$B,$A50,
        Raw_totalendusesannual!$C:$C,$B50,
        Raw_totalendusesannual!$A:$A,$C50) / $D50</f>
        <v>46.284759441169179</v>
      </c>
      <c r="F50" s="38">
        <f>SUMIFS(Raw_totalendusesannual!$E:$E,
        Raw_totalendusesannual!$B:$B,$A50,
        Raw_totalendusesannual!$C:$C,$B50,
        Raw_totalendusesannual!$A:$A,$C50) / $D50</f>
        <v>2.8277881546423917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20001.759999999998</v>
      </c>
      <c r="E51" s="38">
        <f>SUMIFS(Raw_totalendusesannual!$D:$D,
        Raw_totalendusesannual!$B:$B,$A51,
        Raw_totalendusesannual!$C:$C,$B51,
        Raw_totalendusesannual!$A:$A,$C51) / $D51</f>
        <v>45.245491396757089</v>
      </c>
      <c r="F51" s="38">
        <f>SUMIFS(Raw_totalendusesannual!$E:$E,
        Raw_totalendusesannual!$B:$B,$A51,
        Raw_totalendusesannual!$C:$C,$B51,
        Raw_totalendusesannual!$A:$A,$C51) / $D51</f>
        <v>31.158388561806564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20001.759999999998</v>
      </c>
      <c r="E52" s="38">
        <f>SUMIFS(Raw_totalendusesannual!$D:$D,
        Raw_totalendusesannual!$B:$B,$A52,
        Raw_totalendusesannual!$C:$C,$B52,
        Raw_totalendusesannual!$A:$A,$C52) / $D52</f>
        <v>37.718736251209897</v>
      </c>
      <c r="F52" s="38">
        <f>SUMIFS(Raw_totalendusesannual!$E:$E,
        Raw_totalendusesannual!$B:$B,$A52,
        Raw_totalendusesannual!$C:$C,$B52,
        Raw_totalendusesannual!$A:$A,$C52) / $D52</f>
        <v>25.985864743902539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20001.759999999998</v>
      </c>
      <c r="E53" s="38">
        <f>SUMIFS(Raw_totalendusesannual!$D:$D,
        Raw_totalendusesannual!$B:$B,$A53,
        Raw_totalendusesannual!$C:$C,$B53,
        Raw_totalendusesannual!$A:$A,$C53) / $D53</f>
        <v>63.848023873899109</v>
      </c>
      <c r="F53" s="38">
        <f>SUMIFS(Raw_totalendusesannual!$E:$E,
        Raw_totalendusesannual!$B:$B,$A53,
        Raw_totalendusesannual!$C:$C,$B53,
        Raw_totalendusesannual!$A:$A,$C53) / $D53</f>
        <v>18.896458611642178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20001.759999999998</v>
      </c>
      <c r="E54" s="38">
        <f>SUMIFS(Raw_totalendusesannual!$D:$D,
        Raw_totalendusesannual!$B:$B,$A54,
        Raw_totalendusesannual!$C:$C,$B54,
        Raw_totalendusesannual!$A:$A,$C54) / $D54</f>
        <v>56.405857284558962</v>
      </c>
      <c r="F54" s="38">
        <f>SUMIFS(Raw_totalendusesannual!$E:$E,
        Raw_totalendusesannual!$B:$B,$A54,
        Raw_totalendusesannual!$C:$C,$B54,
        Raw_totalendusesannual!$A:$A,$C54) / $D54</f>
        <v>21.800547051859439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20001.759999999998</v>
      </c>
      <c r="E55" s="38">
        <f>SUMIFS(Raw_totalendusesannual!$D:$D,
        Raw_totalendusesannual!$B:$B,$A55,
        Raw_totalendusesannual!$C:$C,$B55,
        Raw_totalendusesannual!$A:$A,$C55) / $D55</f>
        <v>64.544282103174922</v>
      </c>
      <c r="F55" s="38">
        <f>SUMIFS(Raw_totalendusesannual!$E:$E,
        Raw_totalendusesannual!$B:$B,$A55,
        Raw_totalendusesannual!$C:$C,$B55,
        Raw_totalendusesannual!$A:$A,$C55) / $D55</f>
        <v>8.0010984033405066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20001.759999999998</v>
      </c>
      <c r="E56" s="38">
        <f>SUMIFS(Raw_totalendusesannual!$D:$D,
        Raw_totalendusesannual!$B:$B,$A56,
        Raw_totalendusesannual!$C:$C,$B56,
        Raw_totalendusesannual!$A:$A,$C56) / $D56</f>
        <v>50.236978645879169</v>
      </c>
      <c r="F56" s="38">
        <f>SUMIFS(Raw_totalendusesannual!$E:$E,
        Raw_totalendusesannual!$B:$B,$A56,
        Raw_totalendusesannual!$C:$C,$B56,
        Raw_totalendusesannual!$A:$A,$C56) / $D56</f>
        <v>8.3506206453832057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20001.759999999998</v>
      </c>
      <c r="E57" s="38">
        <f>SUMIFS(Raw_totalendusesannual!$D:$D,
        Raw_totalendusesannual!$B:$B,$A57,
        Raw_totalendusesannual!$C:$C,$B57,
        Raw_totalendusesannual!$A:$A,$C57) / $D57</f>
        <v>65.361083224676236</v>
      </c>
      <c r="F57" s="38">
        <f>SUMIFS(Raw_totalendusesannual!$E:$E,
        Raw_totalendusesannual!$B:$B,$A57,
        Raw_totalendusesannual!$C:$C,$B57,
        Raw_totalendusesannual!$A:$A,$C57) / $D57</f>
        <v>2.613555507115374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20001.759999999998</v>
      </c>
      <c r="E58" s="38">
        <f>SUMIFS(Raw_totalendusesannual!$D:$D,
        Raw_totalendusesannual!$B:$B,$A58,
        Raw_totalendusesannual!$C:$C,$B58,
        Raw_totalendusesannual!$A:$A,$C58) / $D58</f>
        <v>51.153379502603777</v>
      </c>
      <c r="F58" s="38">
        <f>SUMIFS(Raw_totalendusesannual!$E:$E,
        Raw_totalendusesannual!$B:$B,$A58,
        Raw_totalendusesannual!$C:$C,$B58,
        Raw_totalendusesannual!$A:$A,$C58) / $D58</f>
        <v>2.6143189399332862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20001.759999999998</v>
      </c>
      <c r="E59" s="38">
        <f>SUMIFS(Raw_totalendusesannual!$D:$D,
        Raw_totalendusesannual!$B:$B,$A59,
        Raw_totalendusesannual!$C:$C,$B59,
        Raw_totalendusesannual!$A:$A,$C59) / $D59</f>
        <v>64.518051911431797</v>
      </c>
      <c r="F59" s="38">
        <f>SUMIFS(Raw_totalendusesannual!$E:$E,
        Raw_totalendusesannual!$B:$B,$A59,
        Raw_totalendusesannual!$C:$C,$B59,
        Raw_totalendusesannual!$A:$A,$C59) / $D59</f>
        <v>2.613446016750526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20001.759999999998</v>
      </c>
      <c r="E60" s="38">
        <f>SUMIFS(Raw_totalendusesannual!$D:$D,
        Raw_totalendusesannual!$B:$B,$A60,
        Raw_totalendusesannual!$C:$C,$B60,
        Raw_totalendusesannual!$A:$A,$C60) / $D60</f>
        <v>50.196926670453003</v>
      </c>
      <c r="F60" s="38">
        <f>SUMIFS(Raw_totalendusesannual!$E:$E,
        Raw_totalendusesannual!$B:$B,$A60,
        Raw_totalendusesannual!$C:$C,$B60,
        Raw_totalendusesannual!$A:$A,$C60) / $D60</f>
        <v>2.6148798905696298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20001.759999999998</v>
      </c>
      <c r="E61" s="38">
        <f>SUMIFS(Raw_totalendusesannual!$D:$D,
        Raw_totalendusesannual!$B:$B,$A61,
        Raw_totalendusesannual!$C:$C,$B61,
        Raw_totalendusesannual!$A:$A,$C61) / $D61</f>
        <v>49.366332762716887</v>
      </c>
      <c r="F61" s="38">
        <f>SUMIFS(Raw_totalendusesannual!$E:$E,
        Raw_totalendusesannual!$B:$B,$A61,
        Raw_totalendusesannual!$C:$C,$B61,
        Raw_totalendusesannual!$A:$A,$C61) / $D61</f>
        <v>11.456270348209358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20001.759999999998</v>
      </c>
      <c r="E62" s="38">
        <f>SUMIFS(Raw_totalendusesannual!$D:$D,
        Raw_totalendusesannual!$B:$B,$A62,
        Raw_totalendusesannual!$C:$C,$B62,
        Raw_totalendusesannual!$A:$A,$C62) / $D62</f>
        <v>40.164694506883393</v>
      </c>
      <c r="F62" s="38">
        <f>SUMIFS(Raw_totalendusesannual!$E:$E,
        Raw_totalendusesannual!$B:$B,$A62,
        Raw_totalendusesannual!$C:$C,$B62,
        Raw_totalendusesannual!$A:$A,$C62) / $D62</f>
        <v>10.26779293422179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20001.759999999998</v>
      </c>
      <c r="E63" s="38">
        <f>SUMIFS(Raw_totalendusesannual!$D:$D,
        Raw_totalendusesannual!$B:$B,$A63,
        Raw_totalendusesannual!$C:$C,$B63,
        Raw_totalendusesannual!$A:$A,$C63) / $D63</f>
        <v>70.423137763876781</v>
      </c>
      <c r="F63" s="38">
        <f>SUMIFS(Raw_totalendusesannual!$E:$E,
        Raw_totalendusesannual!$B:$B,$A63,
        Raw_totalendusesannual!$C:$C,$B63,
        Raw_totalendusesannual!$A:$A,$C63) / $D63</f>
        <v>21.815829207029783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20001.759999999998</v>
      </c>
      <c r="E64" s="38">
        <f>SUMIFS(Raw_totalendusesannual!$D:$D,
        Raw_totalendusesannual!$B:$B,$A64,
        Raw_totalendusesannual!$C:$C,$B64,
        Raw_totalendusesannual!$A:$A,$C64) / $D64</f>
        <v>60.9505283535049</v>
      </c>
      <c r="F64" s="38">
        <f>SUMIFS(Raw_totalendusesannual!$E:$E,
        Raw_totalendusesannual!$B:$B,$A64,
        Raw_totalendusesannual!$C:$C,$B64,
        Raw_totalendusesannual!$A:$A,$C64) / $D64</f>
        <v>23.501030909279983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20001.759999999998</v>
      </c>
      <c r="E65" s="38">
        <f>SUMIFS(Raw_totalendusesannual!$D:$D,
        Raw_totalendusesannual!$B:$B,$A65,
        Raw_totalendusesannual!$C:$C,$B65,
        Raw_totalendusesannual!$A:$A,$C65) / $D65</f>
        <v>65.535357888505814</v>
      </c>
      <c r="F65" s="38">
        <f>SUMIFS(Raw_totalendusesannual!$E:$E,
        Raw_totalendusesannual!$B:$B,$A65,
        Raw_totalendusesannual!$C:$C,$B65,
        Raw_totalendusesannual!$A:$A,$C65) / $D65</f>
        <v>7.5832541736327208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20001.759999999998</v>
      </c>
      <c r="E66" s="38">
        <f>SUMIFS(Raw_totalendusesannual!$D:$D,
        Raw_totalendusesannual!$B:$B,$A66,
        Raw_totalendusesannual!$C:$C,$B66,
        Raw_totalendusesannual!$A:$A,$C66) / $D66</f>
        <v>51.090148066970109</v>
      </c>
      <c r="F66" s="38">
        <f>SUMIFS(Raw_totalendusesannual!$E:$E,
        Raw_totalendusesannual!$B:$B,$A66,
        Raw_totalendusesannual!$C:$C,$B66,
        Raw_totalendusesannual!$A:$A,$C66) / $D66</f>
        <v>7.9486400196782689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20001.759999999998</v>
      </c>
      <c r="E67" s="38">
        <f>SUMIFS(Raw_totalendusesannual!$D:$D,
        Raw_totalendusesannual!$B:$B,$A67,
        Raw_totalendusesannual!$C:$C,$B67,
        Raw_totalendusesannual!$A:$A,$C67) / $D67</f>
        <v>66.41651684651751</v>
      </c>
      <c r="F67" s="38">
        <f>SUMIFS(Raw_totalendusesannual!$E:$E,
        Raw_totalendusesannual!$B:$B,$A67,
        Raw_totalendusesannual!$C:$C,$B67,
        Raw_totalendusesannual!$A:$A,$C67) / $D67</f>
        <v>2.5815913199638434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20001.759999999998</v>
      </c>
      <c r="E68" s="38">
        <f>SUMIFS(Raw_totalendusesannual!$D:$D,
        Raw_totalendusesannual!$B:$B,$A68,
        Raw_totalendusesannual!$C:$C,$B68,
        Raw_totalendusesannual!$A:$A,$C68) / $D68</f>
        <v>52.103976350081197</v>
      </c>
      <c r="F68" s="38">
        <f>SUMIFS(Raw_totalendusesannual!$E:$E,
        Raw_totalendusesannual!$B:$B,$A68,
        Raw_totalendusesannual!$C:$C,$B68,
        Raw_totalendusesannual!$A:$A,$C68) / $D68</f>
        <v>2.5800054595195627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20001.759999999998</v>
      </c>
      <c r="E69" s="38">
        <f>SUMIFS(Raw_totalendusesannual!$D:$D,
        Raw_totalendusesannual!$B:$B,$A69,
        Raw_totalendusesannual!$C:$C,$B69,
        Raw_totalendusesannual!$A:$A,$C69) / $D69</f>
        <v>65.507813812384512</v>
      </c>
      <c r="F69" s="38">
        <f>SUMIFS(Raw_totalendusesannual!$E:$E,
        Raw_totalendusesannual!$B:$B,$A69,
        Raw_totalendusesannual!$C:$C,$B69,
        Raw_totalendusesannual!$A:$A,$C69) / $D69</f>
        <v>2.5815543232195566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20001.759999999998</v>
      </c>
      <c r="E70" s="38">
        <f>SUMIFS(Raw_totalendusesannual!$D:$D,
        Raw_totalendusesannual!$B:$B,$A70,
        Raw_totalendusesannual!$C:$C,$B70,
        Raw_totalendusesannual!$A:$A,$C70) / $D70</f>
        <v>51.052798353744869</v>
      </c>
      <c r="F70" s="38">
        <f>SUMIFS(Raw_totalendusesannual!$E:$E,
        Raw_totalendusesannual!$B:$B,$A70,
        Raw_totalendusesannual!$C:$C,$B70,
        Raw_totalendusesannual!$A:$A,$C70) / $D70</f>
        <v>2.5805674100679141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20001.759999999998</v>
      </c>
      <c r="E71" s="38">
        <f>SUMIFS(Raw_totalendusesannual!$D:$D,
        Raw_totalendusesannual!$B:$B,$A71,
        Raw_totalendusesannual!$C:$C,$B71,
        Raw_totalendusesannual!$A:$A,$C71) / $D71</f>
        <v>50.319228407900106</v>
      </c>
      <c r="F71" s="38">
        <f>SUMIFS(Raw_totalendusesannual!$E:$E,
        Raw_totalendusesannual!$B:$B,$A71,
        Raw_totalendusesannual!$C:$C,$B71,
        Raw_totalendusesannual!$A:$A,$C71) / $D71</f>
        <v>10.723099867211687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20001.759999999998</v>
      </c>
      <c r="E72" s="38">
        <f>SUMIFS(Raw_totalendusesannual!$D:$D,
        Raw_totalendusesannual!$B:$B,$A72,
        Raw_totalendusesannual!$C:$C,$B72,
        Raw_totalendusesannual!$A:$A,$C72) / $D72</f>
        <v>41.357925002599778</v>
      </c>
      <c r="F72" s="38">
        <f>SUMIFS(Raw_totalendusesannual!$E:$E,
        Raw_totalendusesannual!$B:$B,$A72,
        Raw_totalendusesannual!$C:$C,$B72,
        Raw_totalendusesannual!$A:$A,$C72) / $D72</f>
        <v>9.7343408780027367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20001.759999999998</v>
      </c>
      <c r="E73" s="38">
        <f>SUMIFS(Raw_totalendusesannual!$D:$D,
        Raw_totalendusesannual!$B:$B,$A73,
        Raw_totalendusesannual!$C:$C,$B73,
        Raw_totalendusesannual!$A:$A,$C73) / $D73</f>
        <v>73.705642403468502</v>
      </c>
      <c r="F73" s="38">
        <f>SUMIFS(Raw_totalendusesannual!$E:$E,
        Raw_totalendusesannual!$B:$B,$A73,
        Raw_totalendusesannual!$C:$C,$B73,
        Raw_totalendusesannual!$A:$A,$C73) / $D73</f>
        <v>22.767969918647161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20001.759999999998</v>
      </c>
      <c r="E74" s="38">
        <f>SUMIFS(Raw_totalendusesannual!$D:$D,
        Raw_totalendusesannual!$B:$B,$A74,
        Raw_totalendusesannual!$C:$C,$B74,
        Raw_totalendusesannual!$A:$A,$C74) / $D74</f>
        <v>63.631953888057858</v>
      </c>
      <c r="F74" s="38">
        <f>SUMIFS(Raw_totalendusesannual!$E:$E,
        Raw_totalendusesannual!$B:$B,$A74,
        Raw_totalendusesannual!$C:$C,$B74,
        Raw_totalendusesannual!$A:$A,$C74) / $D74</f>
        <v>24.665135968034814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20001.759999999998</v>
      </c>
      <c r="E75" s="38">
        <f>SUMIFS(Raw_totalendusesannual!$D:$D,
        Raw_totalendusesannual!$B:$B,$A75,
        Raw_totalendusesannual!$C:$C,$B75,
        Raw_totalendusesannual!$A:$A,$C75) / $D75</f>
        <v>69.759876130900494</v>
      </c>
      <c r="F75" s="38">
        <f>SUMIFS(Raw_totalendusesannual!$E:$E,
        Raw_totalendusesannual!$B:$B,$A75,
        Raw_totalendusesannual!$C:$C,$B75,
        Raw_totalendusesannual!$A:$A,$C75) / $D75</f>
        <v>9.7998386142019509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20001.759999999998</v>
      </c>
      <c r="E76" s="38">
        <f>SUMIFS(Raw_totalendusesannual!$D:$D,
        Raw_totalendusesannual!$B:$B,$A76,
        Raw_totalendusesannual!$C:$C,$B76,
        Raw_totalendusesannual!$A:$A,$C76) / $D76</f>
        <v>54.279694386893951</v>
      </c>
      <c r="F76" s="38">
        <f>SUMIFS(Raw_totalendusesannual!$E:$E,
        Raw_totalendusesannual!$B:$B,$A76,
        Raw_totalendusesannual!$C:$C,$B76,
        Raw_totalendusesannual!$A:$A,$C76) / $D76</f>
        <v>9.9427285398884901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20001.759999999998</v>
      </c>
      <c r="E77" s="38">
        <f>SUMIFS(Raw_totalendusesannual!$D:$D,
        Raw_totalendusesannual!$B:$B,$A77,
        Raw_totalendusesannual!$C:$C,$B77,
        Raw_totalendusesannual!$A:$A,$C77) / $D77</f>
        <v>71.423227755957484</v>
      </c>
      <c r="F77" s="38">
        <f>SUMIFS(Raw_totalendusesannual!$E:$E,
        Raw_totalendusesannual!$B:$B,$A77,
        Raw_totalendusesannual!$C:$C,$B77,
        Raw_totalendusesannual!$A:$A,$C77) / $D77</f>
        <v>2.5779111438193443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20001.759999999998</v>
      </c>
      <c r="E78" s="38">
        <f>SUMIFS(Raw_totalendusesannual!$D:$D,
        Raw_totalendusesannual!$B:$B,$A78,
        Raw_totalendusesannual!$C:$C,$B78,
        Raw_totalendusesannual!$A:$A,$C78) / $D78</f>
        <v>55.977514978681882</v>
      </c>
      <c r="F78" s="38">
        <f>SUMIFS(Raw_totalendusesannual!$E:$E,
        Raw_totalendusesannual!$B:$B,$A78,
        Raw_totalendusesannual!$C:$C,$B78,
        Raw_totalendusesannual!$A:$A,$C78) / $D78</f>
        <v>2.5772202046219936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20001.759999999998</v>
      </c>
      <c r="E79" s="38">
        <f>SUMIFS(Raw_totalendusesannual!$D:$D,
        Raw_totalendusesannual!$B:$B,$A79,
        Raw_totalendusesannual!$C:$C,$B79,
        Raw_totalendusesannual!$A:$A,$C79) / $D79</f>
        <v>69.708146683091897</v>
      </c>
      <c r="F79" s="38">
        <f>SUMIFS(Raw_totalendusesannual!$E:$E,
        Raw_totalendusesannual!$B:$B,$A79,
        Raw_totalendusesannual!$C:$C,$B79,
        Raw_totalendusesannual!$A:$A,$C79) / $D79</f>
        <v>2.5778396501107905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20001.759999999998</v>
      </c>
      <c r="E80" s="38">
        <f>SUMIFS(Raw_totalendusesannual!$D:$D,
        Raw_totalendusesannual!$B:$B,$A80,
        Raw_totalendusesannual!$C:$C,$B80,
        Raw_totalendusesannual!$A:$A,$C80) / $D80</f>
        <v>54.210589968082814</v>
      </c>
      <c r="F80" s="38">
        <f>SUMIFS(Raw_totalendusesannual!$E:$E,
        Raw_totalendusesannual!$B:$B,$A80,
        Raw_totalendusesannual!$C:$C,$B80,
        Raw_totalendusesannual!$A:$A,$C80) / $D80</f>
        <v>2.5777051619457492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20001.759999999998</v>
      </c>
      <c r="E81" s="38">
        <f>SUMIFS(Raw_totalendusesannual!$D:$D,
        Raw_totalendusesannual!$B:$B,$A81,
        Raw_totalendusesannual!$C:$C,$B81,
        Raw_totalendusesannual!$A:$A,$C81) / $D81</f>
        <v>54.172576813240433</v>
      </c>
      <c r="F81" s="38">
        <f>SUMIFS(Raw_totalendusesannual!$E:$E,
        Raw_totalendusesannual!$B:$B,$A81,
        Raw_totalendusesannual!$C:$C,$B81,
        Raw_totalendusesannual!$A:$A,$C81) / $D81</f>
        <v>13.532360152306598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20001.759999999998</v>
      </c>
      <c r="E82" s="38">
        <f>SUMIFS(Raw_totalendusesannual!$D:$D,
        Raw_totalendusesannual!$B:$B,$A82,
        Raw_totalendusesannual!$C:$C,$B82,
        Raw_totalendusesannual!$A:$A,$C82) / $D82</f>
        <v>43.995369407492142</v>
      </c>
      <c r="F82" s="38">
        <f>SUMIFS(Raw_totalendusesannual!$E:$E,
        Raw_totalendusesannual!$B:$B,$A82,
        Raw_totalendusesannual!$C:$C,$B82,
        Raw_totalendusesannual!$A:$A,$C82) / $D82</f>
        <v>12.154499404052444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20001.759999999998</v>
      </c>
      <c r="E83" s="38">
        <f>SUMIFS(Raw_totalendusesannual!$D:$D,
        Raw_totalendusesannual!$B:$B,$A83,
        Raw_totalendusesannual!$C:$C,$B83,
        Raw_totalendusesannual!$A:$A,$C83) / $D83</f>
        <v>77.744577977138007</v>
      </c>
      <c r="F83" s="38">
        <f>SUMIFS(Raw_totalendusesannual!$E:$E,
        Raw_totalendusesannual!$B:$B,$A83,
        Raw_totalendusesannual!$C:$C,$B83,
        Raw_totalendusesannual!$A:$A,$C83) / $D83</f>
        <v>22.511642975418162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20001.759999999998</v>
      </c>
      <c r="E84" s="38">
        <f>SUMIFS(Raw_totalendusesannual!$D:$D,
        Raw_totalendusesannual!$B:$B,$A84,
        Raw_totalendusesannual!$C:$C,$B84,
        Raw_totalendusesannual!$A:$A,$C84) / $D84</f>
        <v>65.66169177112414</v>
      </c>
      <c r="F84" s="38">
        <f>SUMIFS(Raw_totalendusesannual!$E:$E,
        Raw_totalendusesannual!$B:$B,$A84,
        Raw_totalendusesannual!$C:$C,$B84,
        Raw_totalendusesannual!$A:$A,$C84) / $D84</f>
        <v>22.400440761213016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20001.759999999998</v>
      </c>
      <c r="E85" s="38">
        <f>SUMIFS(Raw_totalendusesannual!$D:$D,
        Raw_totalendusesannual!$B:$B,$A85,
        Raw_totalendusesannual!$C:$C,$B85,
        Raw_totalendusesannual!$A:$A,$C85) / $D85</f>
        <v>73.347862888065862</v>
      </c>
      <c r="F85" s="38">
        <f>SUMIFS(Raw_totalendusesannual!$E:$E,
        Raw_totalendusesannual!$B:$B,$A85,
        Raw_totalendusesannual!$C:$C,$B85,
        Raw_totalendusesannual!$A:$A,$C85) / $D85</f>
        <v>8.5251402876546862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20001.759999999998</v>
      </c>
      <c r="E86" s="38">
        <f>SUMIFS(Raw_totalendusesannual!$D:$D,
        Raw_totalendusesannual!$B:$B,$A86,
        Raw_totalendusesannual!$C:$C,$B86,
        Raw_totalendusesannual!$A:$A,$C86) / $D86</f>
        <v>55.326794742062702</v>
      </c>
      <c r="F86" s="38">
        <f>SUMIFS(Raw_totalendusesannual!$E:$E,
        Raw_totalendusesannual!$B:$B,$A86,
        Raw_totalendusesannual!$C:$C,$B86,
        Raw_totalendusesannual!$A:$A,$C86) / $D86</f>
        <v>8.2613644999240066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20001.759999999998</v>
      </c>
      <c r="E87" s="38">
        <f>SUMIFS(Raw_totalendusesannual!$D:$D,
        Raw_totalendusesannual!$B:$B,$A87,
        Raw_totalendusesannual!$C:$C,$B87,
        Raw_totalendusesannual!$A:$A,$C87) / $D87</f>
        <v>74.637453904056443</v>
      </c>
      <c r="F87" s="38">
        <f>SUMIFS(Raw_totalendusesannual!$E:$E,
        Raw_totalendusesannual!$B:$B,$A87,
        Raw_totalendusesannual!$C:$C,$B87,
        Raw_totalendusesannual!$A:$A,$C87) / $D87</f>
        <v>2.5437456503827667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20001.759999999998</v>
      </c>
      <c r="E88" s="38">
        <f>SUMIFS(Raw_totalendusesannual!$D:$D,
        Raw_totalendusesannual!$B:$B,$A88,
        Raw_totalendusesannual!$C:$C,$B88,
        Raw_totalendusesannual!$A:$A,$C88) / $D88</f>
        <v>56.589444628872663</v>
      </c>
      <c r="F88" s="38">
        <f>SUMIFS(Raw_totalendusesannual!$E:$E,
        Raw_totalendusesannual!$B:$B,$A88,
        Raw_totalendusesannual!$C:$C,$B88,
        Raw_totalendusesannual!$A:$A,$C88) / $D88</f>
        <v>2.5434146795082033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20001.759999999998</v>
      </c>
      <c r="E89" s="38">
        <f>SUMIFS(Raw_totalendusesannual!$D:$D,
        Raw_totalendusesannual!$B:$B,$A89,
        Raw_totalendusesannual!$C:$C,$B89,
        Raw_totalendusesannual!$A:$A,$C89) / $D89</f>
        <v>73.306657014182747</v>
      </c>
      <c r="F89" s="38">
        <f>SUMIFS(Raw_totalendusesannual!$E:$E,
        Raw_totalendusesannual!$B:$B,$A89,
        Raw_totalendusesannual!$C:$C,$B89,
        Raw_totalendusesannual!$A:$A,$C89) / $D89</f>
        <v>2.5435921638895778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20001.759999999998</v>
      </c>
      <c r="E90" s="38">
        <f>SUMIFS(Raw_totalendusesannual!$D:$D,
        Raw_totalendusesannual!$B:$B,$A90,
        Raw_totalendusesannual!$C:$C,$B90,
        Raw_totalendusesannual!$A:$A,$C90) / $D90</f>
        <v>55.268703354104851</v>
      </c>
      <c r="F90" s="38">
        <f>SUMIFS(Raw_totalendusesannual!$E:$E,
        Raw_totalendusesannual!$B:$B,$A90,
        Raw_totalendusesannual!$C:$C,$B90,
        Raw_totalendusesannual!$A:$A,$C90) / $D90</f>
        <v>2.5435716656934195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20001.759999999998</v>
      </c>
      <c r="E91" s="38">
        <f>SUMIFS(Raw_totalendusesannual!$D:$D,
        Raw_totalendusesannual!$B:$B,$A91,
        Raw_totalendusesannual!$C:$C,$B91,
        Raw_totalendusesannual!$A:$A,$C91) / $D91</f>
        <v>57.057453944052931</v>
      </c>
      <c r="F91" s="38">
        <f>SUMIFS(Raw_totalendusesannual!$E:$E,
        Raw_totalendusesannual!$B:$B,$A91,
        Raw_totalendusesannual!$C:$C,$B91,
        Raw_totalendusesannual!$A:$A,$C91) / $D91</f>
        <v>12.008620741374759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20001.759999999998</v>
      </c>
      <c r="E92" s="38">
        <f>SUMIFS(Raw_totalendusesannual!$D:$D,
        Raw_totalendusesannual!$B:$B,$A92,
        Raw_totalendusesannual!$C:$C,$B92,
        Raw_totalendusesannual!$A:$A,$C92) / $D92</f>
        <v>45.356648614921895</v>
      </c>
      <c r="F92" s="38">
        <f>SUMIFS(Raw_totalendusesannual!$E:$E,
        Raw_totalendusesannual!$B:$B,$A92,
        Raw_totalendusesannual!$C:$C,$B92,
        Raw_totalendusesannual!$A:$A,$C92) / $D92</f>
        <v>10.041809820735775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20001.759999999998</v>
      </c>
      <c r="E93" s="38">
        <f>SUMIFS(Raw_totalendusesannual!$D:$D,
        Raw_totalendusesannual!$B:$B,$A93,
        Raw_totalendusesannual!$C:$C,$B93,
        Raw_totalendusesannual!$A:$A,$C93) / $D93</f>
        <v>86.499919007127389</v>
      </c>
      <c r="F93" s="38">
        <f>SUMIFS(Raw_totalendusesannual!$E:$E,
        Raw_totalendusesannual!$B:$B,$A93,
        Raw_totalendusesannual!$C:$C,$B93,
        Raw_totalendusesannual!$A:$A,$C93) / $D93</f>
        <v>27.152065618225596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20001.759999999998</v>
      </c>
      <c r="E94" s="38">
        <f>SUMIFS(Raw_totalendusesannual!$D:$D,
        Raw_totalendusesannual!$B:$B,$A94,
        Raw_totalendusesannual!$C:$C,$B94,
        Raw_totalendusesannual!$A:$A,$C94) / $D94</f>
        <v>73.466658434057805</v>
      </c>
      <c r="F94" s="38">
        <f>SUMIFS(Raw_totalendusesannual!$E:$E,
        Raw_totalendusesannual!$B:$B,$A94,
        Raw_totalendusesannual!$C:$C,$B94,
        Raw_totalendusesannual!$A:$A,$C94) / $D94</f>
        <v>27.231419135116116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20001.759999999998</v>
      </c>
      <c r="E95" s="38">
        <f>SUMIFS(Raw_totalendusesannual!$D:$D,
        Raw_totalendusesannual!$B:$B,$A95,
        Raw_totalendusesannual!$C:$C,$B95,
        Raw_totalendusesannual!$A:$A,$C95) / $D95</f>
        <v>78.833667137291926</v>
      </c>
      <c r="F95" s="38">
        <f>SUMIFS(Raw_totalendusesannual!$E:$E,
        Raw_totalendusesannual!$B:$B,$A95,
        Raw_totalendusesannual!$C:$C,$B95,
        Raw_totalendusesannual!$A:$A,$C95) / $D95</f>
        <v>14.236218212797274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20001.759999999998</v>
      </c>
      <c r="E96" s="38">
        <f>SUMIFS(Raw_totalendusesannual!$D:$D,
        Raw_totalendusesannual!$B:$B,$A96,
        Raw_totalendusesannual!$C:$C,$B96,
        Raw_totalendusesannual!$A:$A,$C96) / $D96</f>
        <v>62.001163897577015</v>
      </c>
      <c r="F96" s="38">
        <f>SUMIFS(Raw_totalendusesannual!$E:$E,
        Raw_totalendusesannual!$B:$B,$A96,
        Raw_totalendusesannual!$C:$C,$B96,
        Raw_totalendusesannual!$A:$A,$C96) / $D96</f>
        <v>13.805227639967683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20001.759999999998</v>
      </c>
      <c r="E97" s="38">
        <f>SUMIFS(Raw_totalendusesannual!$D:$D,
        Raw_totalendusesannual!$B:$B,$A97,
        Raw_totalendusesannual!$C:$C,$B97,
        Raw_totalendusesannual!$A:$A,$C97) / $D97</f>
        <v>81.694694866851719</v>
      </c>
      <c r="F97" s="38">
        <f>SUMIFS(Raw_totalendusesannual!$E:$E,
        Raw_totalendusesannual!$B:$B,$A97,
        Raw_totalendusesannual!$C:$C,$B97,
        Raw_totalendusesannual!$A:$A,$C97) / $D97</f>
        <v>2.5240563830382929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20001.759999999998</v>
      </c>
      <c r="E98" s="38">
        <f>SUMIFS(Raw_totalendusesannual!$D:$D,
        Raw_totalendusesannual!$B:$B,$A98,
        Raw_totalendusesannual!$C:$C,$B98,
        Raw_totalendusesannual!$A:$A,$C98) / $D98</f>
        <v>64.71223632320357</v>
      </c>
      <c r="F98" s="38">
        <f>SUMIFS(Raw_totalendusesannual!$E:$E,
        Raw_totalendusesannual!$B:$B,$A98,
        Raw_totalendusesannual!$C:$C,$B98,
        Raw_totalendusesannual!$A:$A,$C98) / $D98</f>
        <v>2.5244843453776067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20001.759999999998</v>
      </c>
      <c r="E99" s="38">
        <f>SUMIFS(Raw_totalendusesannual!$D:$D,
        Raw_totalendusesannual!$B:$B,$A99,
        Raw_totalendusesannual!$C:$C,$B99,
        Raw_totalendusesannual!$A:$A,$C99) / $D99</f>
        <v>78.777511079025061</v>
      </c>
      <c r="F99" s="38">
        <f>SUMIFS(Raw_totalendusesannual!$E:$E,
        Raw_totalendusesannual!$B:$B,$A99,
        Raw_totalendusesannual!$C:$C,$B99,
        Raw_totalendusesannual!$A:$A,$C99) / $D99</f>
        <v>2.5238234035404887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20001.759999999998</v>
      </c>
      <c r="E100" s="38">
        <f>SUMIFS(Raw_totalendusesannual!$D:$D,
        Raw_totalendusesannual!$B:$B,$A100,
        Raw_totalendusesannual!$C:$C,$B100,
        Raw_totalendusesannual!$A:$A,$C100) / $D100</f>
        <v>61.93470174624634</v>
      </c>
      <c r="F100" s="38">
        <f>SUMIFS(Raw_totalendusesannual!$E:$E,
        Raw_totalendusesannual!$B:$B,$A100,
        Raw_totalendusesannual!$C:$C,$B100,
        Raw_totalendusesannual!$A:$A,$C100) / $D100</f>
        <v>2.526223192359073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20001.759999999998</v>
      </c>
      <c r="E101" s="38">
        <f>SUMIFS(Raw_totalendusesannual!$D:$D,
        Raw_totalendusesannual!$B:$B,$A101,
        Raw_totalendusesannual!$C:$C,$B101,
        Raw_totalendusesannual!$A:$A,$C101) / $D101</f>
        <v>63.237218124805018</v>
      </c>
      <c r="F101" s="38">
        <f>SUMIFS(Raw_totalendusesannual!$E:$E,
        Raw_totalendusesannual!$B:$B,$A101,
        Raw_totalendusesannual!$C:$C,$B101,
        Raw_totalendusesannual!$A:$A,$C101) / $D101</f>
        <v>18.742382670325014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20001.759999999998</v>
      </c>
      <c r="E102" s="38">
        <f>SUMIFS(Raw_totalendusesannual!$D:$D,
        Raw_totalendusesannual!$B:$B,$A102,
        Raw_totalendusesannual!$C:$C,$B102,
        Raw_totalendusesannual!$A:$A,$C102) / $D102</f>
        <v>51.227828451096308</v>
      </c>
      <c r="F102" s="38">
        <f>SUMIFS(Raw_totalendusesannual!$E:$E,
        Raw_totalendusesannual!$B:$B,$A102,
        Raw_totalendusesannual!$C:$C,$B102,
        Raw_totalendusesannual!$A:$A,$C102) / $D102</f>
        <v>15.929260725056196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20001.759999999998</v>
      </c>
      <c r="E103" s="38">
        <f>SUMIFS(Raw_totalendusesannual!$D:$D,
        Raw_totalendusesannual!$B:$B,$A103,
        Raw_totalendusesannual!$C:$C,$B103,
        Raw_totalendusesannual!$A:$A,$C103) / $D103</f>
        <v>89.630967474862217</v>
      </c>
      <c r="F103" s="38">
        <f>SUMIFS(Raw_totalendusesannual!$E:$E,
        Raw_totalendusesannual!$B:$B,$A103,
        Raw_totalendusesannual!$C:$C,$B103,
        Raw_totalendusesannual!$A:$A,$C103) / $D103</f>
        <v>44.221406516226573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20001.759999999998</v>
      </c>
      <c r="E104" s="38">
        <f>SUMIFS(Raw_totalendusesannual!$D:$D,
        Raw_totalendusesannual!$B:$B,$A104,
        Raw_totalendusesannual!$C:$C,$B104,
        Raw_totalendusesannual!$A:$A,$C104) / $D104</f>
        <v>75.321519206309844</v>
      </c>
      <c r="F104" s="38">
        <f>SUMIFS(Raw_totalendusesannual!$E:$E,
        Raw_totalendusesannual!$B:$B,$A104,
        Raw_totalendusesannual!$C:$C,$B104,
        Raw_totalendusesannual!$A:$A,$C104) / $D104</f>
        <v>42.369450988313034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20001.759999999998</v>
      </c>
      <c r="E105" s="38">
        <f>SUMIFS(Raw_totalendusesannual!$D:$D,
        Raw_totalendusesannual!$B:$B,$A105,
        Raw_totalendusesannual!$C:$C,$B105,
        Raw_totalendusesannual!$A:$A,$C105) / $D105</f>
        <v>82.132226364079969</v>
      </c>
      <c r="F105" s="38">
        <f>SUMIFS(Raw_totalendusesannual!$E:$E,
        Raw_totalendusesannual!$B:$B,$A105,
        Raw_totalendusesannual!$C:$C,$B105,
        Raw_totalendusesannual!$A:$A,$C105) / $D105</f>
        <v>30.471948968490775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20001.759999999998</v>
      </c>
      <c r="E106" s="38">
        <f>SUMIFS(Raw_totalendusesannual!$D:$D,
        Raw_totalendusesannual!$B:$B,$A106,
        Raw_totalendusesannual!$C:$C,$B106,
        Raw_totalendusesannual!$A:$A,$C106) / $D106</f>
        <v>63.637788874579044</v>
      </c>
      <c r="F106" s="38">
        <f>SUMIFS(Raw_totalendusesannual!$E:$E,
        Raw_totalendusesannual!$B:$B,$A106,
        Raw_totalendusesannual!$C:$C,$B106,
        Raw_totalendusesannual!$A:$A,$C106) / $D106</f>
        <v>29.332379250625944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20001.759999999998</v>
      </c>
      <c r="E107" s="38">
        <f>SUMIFS(Raw_totalendusesannual!$D:$D,
        Raw_totalendusesannual!$B:$B,$A107,
        Raw_totalendusesannual!$C:$C,$B107,
        Raw_totalendusesannual!$A:$A,$C107) / $D107</f>
        <v>89.112061138619808</v>
      </c>
      <c r="F107" s="38">
        <f>SUMIFS(Raw_totalendusesannual!$E:$E,
        Raw_totalendusesannual!$B:$B,$A107,
        Raw_totalendusesannual!$C:$C,$B107,
        Raw_totalendusesannual!$A:$A,$C107) / $D107</f>
        <v>2.5790715417043302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20001.759999999998</v>
      </c>
      <c r="E108" s="38">
        <f>SUMIFS(Raw_totalendusesannual!$D:$D,
        Raw_totalendusesannual!$B:$B,$A108,
        Raw_totalendusesannual!$C:$C,$B108,
        Raw_totalendusesannual!$A:$A,$C108) / $D108</f>
        <v>70.210475978113934</v>
      </c>
      <c r="F108" s="38">
        <f>SUMIFS(Raw_totalendusesannual!$E:$E,
        Raw_totalendusesannual!$B:$B,$A108,
        Raw_totalendusesannual!$C:$C,$B108,
        Raw_totalendusesannual!$A:$A,$C108) / $D108</f>
        <v>2.5797234843333792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20001.759999999998</v>
      </c>
      <c r="E109" s="38">
        <f>SUMIFS(Raw_totalendusesannual!$D:$D,
        Raw_totalendusesannual!$B:$B,$A109,
        Raw_totalendusesannual!$C:$C,$B109,
        Raw_totalendusesannual!$A:$A,$C109) / $D109</f>
        <v>82.59220788570606</v>
      </c>
      <c r="F109" s="38">
        <f>SUMIFS(Raw_totalendusesannual!$E:$E,
        Raw_totalendusesannual!$B:$B,$A109,
        Raw_totalendusesannual!$C:$C,$B109,
        Raw_totalendusesannual!$A:$A,$C109) / $D109</f>
        <v>2.5792165289454529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20001.759999999998</v>
      </c>
      <c r="E110" s="38">
        <f>SUMIFS(Raw_totalendusesannual!$D:$D,
        Raw_totalendusesannual!$B:$B,$A110,
        Raw_totalendusesannual!$C:$C,$B110,
        Raw_totalendusesannual!$A:$A,$C110) / $D110</f>
        <v>63.817780535312892</v>
      </c>
      <c r="F110" s="38">
        <f>SUMIFS(Raw_totalendusesannual!$E:$E,
        Raw_totalendusesannual!$B:$B,$A110,
        Raw_totalendusesannual!$C:$C,$B110,
        Raw_totalendusesannual!$A:$A,$C110) / $D110</f>
        <v>2.5775441761125024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20001.759999999998</v>
      </c>
      <c r="E111" s="38">
        <f>SUMIFS(Raw_totalendusesannual!$D:$D,
        Raw_totalendusesannual!$B:$B,$A111,
        Raw_totalendusesannual!$C:$C,$B111,
        Raw_totalendusesannual!$A:$A,$C111) / $D111</f>
        <v>66.131963887177932</v>
      </c>
      <c r="F111" s="38">
        <f>SUMIFS(Raw_totalendusesannual!$E:$E,
        Raw_totalendusesannual!$B:$B,$A111,
        Raw_totalendusesannual!$C:$C,$B111,
        Raw_totalendusesannual!$A:$A,$C111) / $D111</f>
        <v>38.162287718680759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20001.759999999998</v>
      </c>
      <c r="E112" s="38">
        <f>SUMIFS(Raw_totalendusesannual!$D:$D,
        Raw_totalendusesannual!$B:$B,$A112,
        Raw_totalendusesannual!$C:$C,$B112,
        Raw_totalendusesannual!$A:$A,$C112) / $D112</f>
        <v>53.399722324435452</v>
      </c>
      <c r="F112" s="38">
        <f>SUMIFS(Raw_totalendusesannual!$E:$E,
        Raw_totalendusesannual!$B:$B,$A112,
        Raw_totalendusesannual!$C:$C,$B112,
        Raw_totalendusesannual!$A:$A,$C112) / $D112</f>
        <v>33.229811776563665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20001.759999999998</v>
      </c>
      <c r="E113" s="38">
        <f>SUMIFS(Raw_totalendusesannual!$D:$D,
        Raw_totalendusesannual!$B:$B,$A113,
        Raw_totalendusesannual!$C:$C,$B113,
        Raw_totalendusesannual!$A:$A,$C113) / $D113</f>
        <v>81.313725892121496</v>
      </c>
      <c r="F113" s="38">
        <f>SUMIFS(Raw_totalendusesannual!$E:$E,
        Raw_totalendusesannual!$B:$B,$A113,
        Raw_totalendusesannual!$C:$C,$B113,
        Raw_totalendusesannual!$A:$A,$C113) / $D113</f>
        <v>40.707335254497607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20001.759999999998</v>
      </c>
      <c r="E114" s="38">
        <f>SUMIFS(Raw_totalendusesannual!$D:$D,
        Raw_totalendusesannual!$B:$B,$A114,
        Raw_totalendusesannual!$C:$C,$B114,
        Raw_totalendusesannual!$A:$A,$C114) / $D114</f>
        <v>69.176778943452987</v>
      </c>
      <c r="F114" s="38">
        <f>SUMIFS(Raw_totalendusesannual!$E:$E,
        Raw_totalendusesannual!$B:$B,$A114,
        Raw_totalendusesannual!$C:$C,$B114,
        Raw_totalendusesannual!$A:$A,$C114) / $D114</f>
        <v>39.967080896881079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20001.759999999998</v>
      </c>
      <c r="E115" s="38">
        <f>SUMIFS(Raw_totalendusesannual!$D:$D,
        Raw_totalendusesannual!$B:$B,$A115,
        Raw_totalendusesannual!$C:$C,$B115,
        Raw_totalendusesannual!$A:$A,$C115) / $D115</f>
        <v>76.101403576485282</v>
      </c>
      <c r="F115" s="38">
        <f>SUMIFS(Raw_totalendusesannual!$E:$E,
        Raw_totalendusesannual!$B:$B,$A115,
        Raw_totalendusesannual!$C:$C,$B115,
        Raw_totalendusesannual!$A:$A,$C115) / $D115</f>
        <v>28.767185487677086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20001.759999999998</v>
      </c>
      <c r="E116" s="38">
        <f>SUMIFS(Raw_totalendusesannual!$D:$D,
        Raw_totalendusesannual!$B:$B,$A116,
        Raw_totalendusesannual!$C:$C,$B116,
        Raw_totalendusesannual!$A:$A,$C116) / $D116</f>
        <v>58.913049151674656</v>
      </c>
      <c r="F116" s="38">
        <f>SUMIFS(Raw_totalendusesannual!$E:$E,
        Raw_totalendusesannual!$B:$B,$A116,
        Raw_totalendusesannual!$C:$C,$B116,
        Raw_totalendusesannual!$A:$A,$C116) / $D116</f>
        <v>27.611822159649954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20001.759999999998</v>
      </c>
      <c r="E117" s="38">
        <f>SUMIFS(Raw_totalendusesannual!$D:$D,
        Raw_totalendusesannual!$B:$B,$A117,
        Raw_totalendusesannual!$C:$C,$B117,
        Raw_totalendusesannual!$A:$A,$C117) / $D117</f>
        <v>82.611163217636857</v>
      </c>
      <c r="F117" s="38">
        <f>SUMIFS(Raw_totalendusesannual!$E:$E,
        Raw_totalendusesannual!$B:$B,$A117,
        Raw_totalendusesannual!$C:$C,$B117,
        Raw_totalendusesannual!$A:$A,$C117) / $D117</f>
        <v>2.6486064226348085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20001.759999999998</v>
      </c>
      <c r="E118" s="38">
        <f>SUMIFS(Raw_totalendusesannual!$D:$D,
        Raw_totalendusesannual!$B:$B,$A118,
        Raw_totalendusesannual!$C:$C,$B118,
        Raw_totalendusesannual!$A:$A,$C118) / $D118</f>
        <v>64.993168101207104</v>
      </c>
      <c r="F118" s="38">
        <f>SUMIFS(Raw_totalendusesannual!$E:$E,
        Raw_totalendusesannual!$B:$B,$A118,
        Raw_totalendusesannual!$C:$C,$B118,
        Raw_totalendusesannual!$A:$A,$C118) / $D118</f>
        <v>2.6503937653486496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20001.759999999998</v>
      </c>
      <c r="E119" s="38">
        <f>SUMIFS(Raw_totalendusesannual!$D:$D,
        Raw_totalendusesannual!$B:$B,$A119,
        Raw_totalendusesannual!$C:$C,$B119,
        Raw_totalendusesannual!$A:$A,$C119) / $D119</f>
        <v>76.501483869419502</v>
      </c>
      <c r="F119" s="38">
        <f>SUMIFS(Raw_totalendusesannual!$E:$E,
        Raw_totalendusesannual!$B:$B,$A119,
        Raw_totalendusesannual!$C:$C,$B119,
        Raw_totalendusesannual!$A:$A,$C119) / $D119</f>
        <v>2.6482099575237381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20001.759999999998</v>
      </c>
      <c r="E120" s="38">
        <f>SUMIFS(Raw_totalendusesannual!$D:$D,
        Raw_totalendusesannual!$B:$B,$A120,
        Raw_totalendusesannual!$C:$C,$B120,
        Raw_totalendusesannual!$A:$A,$C120) / $D120</f>
        <v>59.070170824967398</v>
      </c>
      <c r="F120" s="38">
        <f>SUMIFS(Raw_totalendusesannual!$E:$E,
        Raw_totalendusesannual!$B:$B,$A120,
        Raw_totalendusesannual!$C:$C,$B120,
        Raw_totalendusesannual!$A:$A,$C120) / $D120</f>
        <v>2.6472515418643163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20001.759999999998</v>
      </c>
      <c r="E121" s="38">
        <f>SUMIFS(Raw_totalendusesannual!$D:$D,
        Raw_totalendusesannual!$B:$B,$A121,
        Raw_totalendusesannual!$C:$C,$B121,
        Raw_totalendusesannual!$A:$A,$C121) / $D121</f>
        <v>60.36065876202894</v>
      </c>
      <c r="F121" s="38">
        <f>SUMIFS(Raw_totalendusesannual!$E:$E,
        Raw_totalendusesannual!$B:$B,$A121,
        Raw_totalendusesannual!$C:$C,$B121,
        Raw_totalendusesannual!$A:$A,$C121) / $D121</f>
        <v>35.950013898776916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20001.759999999998</v>
      </c>
      <c r="E122" s="38">
        <f>SUMIFS(Raw_totalendusesannual!$D:$D,
        Raw_totalendusesannual!$B:$B,$A122,
        Raw_totalendusesannual!$C:$C,$B122,
        Raw_totalendusesannual!$A:$A,$C122) / $D122</f>
        <v>49.490948296549902</v>
      </c>
      <c r="F122" s="38">
        <f>SUMIFS(Raw_totalendusesannual!$E:$E,
        Raw_totalendusesannual!$B:$B,$A122,
        Raw_totalendusesannual!$C:$C,$B122,
        Raw_totalendusesannual!$A:$A,$C122) / $D122</f>
        <v>31.31081564822296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20001.759999999998</v>
      </c>
      <c r="E123" s="38">
        <f>SUMIFS(Raw_totalendusesannual!$D:$D,
        Raw_totalendusesannual!$B:$B,$A123,
        Raw_totalendusesannual!$C:$C,$B123,
        Raw_totalendusesannual!$A:$A,$C123) / $D123</f>
        <v>92.868225596147539</v>
      </c>
      <c r="F123" s="38">
        <f>SUMIFS(Raw_totalendusesannual!$E:$E,
        Raw_totalendusesannual!$B:$B,$A123,
        Raw_totalendusesannual!$C:$C,$B123,
        Raw_totalendusesannual!$A:$A,$C123) / $D123</f>
        <v>36.435873643119407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20001.759999999998</v>
      </c>
      <c r="E124" s="38">
        <f>SUMIFS(Raw_totalendusesannual!$D:$D,
        Raw_totalendusesannual!$B:$B,$A124,
        Raw_totalendusesannual!$C:$C,$B124,
        Raw_totalendusesannual!$A:$A,$C124) / $D124</f>
        <v>78.25997212245322</v>
      </c>
      <c r="F124" s="38">
        <f>SUMIFS(Raw_totalendusesannual!$E:$E,
        Raw_totalendusesannual!$B:$B,$A124,
        Raw_totalendusesannual!$C:$C,$B124,
        Raw_totalendusesannual!$A:$A,$C124) / $D124</f>
        <v>36.575020898160965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20001.759999999998</v>
      </c>
      <c r="E125" s="38">
        <f>SUMIFS(Raw_totalendusesannual!$D:$D,
        Raw_totalendusesannual!$B:$B,$A125,
        Raw_totalendusesannual!$C:$C,$B125,
        Raw_totalendusesannual!$A:$A,$C125) / $D125</f>
        <v>84.105508715233057</v>
      </c>
      <c r="F125" s="38">
        <f>SUMIFS(Raw_totalendusesannual!$E:$E,
        Raw_totalendusesannual!$B:$B,$A125,
        Raw_totalendusesannual!$C:$C,$B125,
        Raw_totalendusesannual!$A:$A,$C125) / $D125</f>
        <v>24.895196222732402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20001.759999999998</v>
      </c>
      <c r="E126" s="38">
        <f>SUMIFS(Raw_totalendusesannual!$D:$D,
        Raw_totalendusesannual!$B:$B,$A126,
        Raw_totalendusesannual!$C:$C,$B126,
        Raw_totalendusesannual!$A:$A,$C126) / $D126</f>
        <v>65.556168057210968</v>
      </c>
      <c r="F126" s="38">
        <f>SUMIFS(Raw_totalendusesannual!$E:$E,
        Raw_totalendusesannual!$B:$B,$A126,
        Raw_totalendusesannual!$C:$C,$B126,
        Raw_totalendusesannual!$A:$A,$C126) / $D126</f>
        <v>24.463812684483766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20001.759999999998</v>
      </c>
      <c r="E127" s="38">
        <f>SUMIFS(Raw_totalendusesannual!$D:$D,
        Raw_totalendusesannual!$B:$B,$A127,
        Raw_totalendusesannual!$C:$C,$B127,
        Raw_totalendusesannual!$A:$A,$C127) / $D127</f>
        <v>89.719028725472171</v>
      </c>
      <c r="F127" s="38">
        <f>SUMIFS(Raw_totalendusesannual!$E:$E,
        Raw_totalendusesannual!$B:$B,$A127,
        Raw_totalendusesannual!$C:$C,$B127,
        Raw_totalendusesannual!$A:$A,$C127) / $D127</f>
        <v>2.5068084008607245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20001.759999999998</v>
      </c>
      <c r="E128" s="38">
        <f>SUMIFS(Raw_totalendusesannual!$D:$D,
        Raw_totalendusesannual!$B:$B,$A128,
        Raw_totalendusesannual!$C:$C,$B128,
        Raw_totalendusesannual!$A:$A,$C128) / $D128</f>
        <v>70.927038420618999</v>
      </c>
      <c r="F128" s="38">
        <f>SUMIFS(Raw_totalendusesannual!$E:$E,
        Raw_totalendusesannual!$B:$B,$A128,
        Raw_totalendusesannual!$C:$C,$B128,
        Raw_totalendusesannual!$A:$A,$C128) / $D128</f>
        <v>2.5092776835638468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20001.759999999998</v>
      </c>
      <c r="E129" s="38">
        <f>SUMIFS(Raw_totalendusesannual!$D:$D,
        Raw_totalendusesannual!$B:$B,$A129,
        Raw_totalendusesannual!$C:$C,$B129,
        Raw_totalendusesannual!$A:$A,$C129) / $D129</f>
        <v>84.36033179080242</v>
      </c>
      <c r="F129" s="38">
        <f>SUMIFS(Raw_totalendusesannual!$E:$E,
        Raw_totalendusesannual!$B:$B,$A129,
        Raw_totalendusesannual!$C:$C,$B129,
        Raw_totalendusesannual!$A:$A,$C129) / $D129</f>
        <v>2.5066819119917452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20001.759999999998</v>
      </c>
      <c r="E130" s="38">
        <f>SUMIFS(Raw_totalendusesannual!$D:$D,
        Raw_totalendusesannual!$B:$B,$A130,
        Raw_totalendusesannual!$C:$C,$B130,
        Raw_totalendusesannual!$A:$A,$C130) / $D130</f>
        <v>65.688052951340282</v>
      </c>
      <c r="F130" s="38">
        <f>SUMIFS(Raw_totalendusesannual!$E:$E,
        Raw_totalendusesannual!$B:$B,$A130,
        Raw_totalendusesannual!$C:$C,$B130,
        Raw_totalendusesannual!$A:$A,$C130) / $D130</f>
        <v>2.5075373367143694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20001.759999999998</v>
      </c>
      <c r="E131" s="38">
        <f>SUMIFS(Raw_totalendusesannual!$D:$D,
        Raw_totalendusesannual!$B:$B,$A131,
        Raw_totalendusesannual!$C:$C,$B131,
        Raw_totalendusesannual!$A:$A,$C131) / $D131</f>
        <v>68.686090124069082</v>
      </c>
      <c r="F131" s="38">
        <f>SUMIFS(Raw_totalendusesannual!$E:$E,
        Raw_totalendusesannual!$B:$B,$A131,
        Raw_totalendusesannual!$C:$C,$B131,
        Raw_totalendusesannual!$A:$A,$C131) / $D131</f>
        <v>31.463434717744839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20001.759999999998</v>
      </c>
      <c r="E132" s="38">
        <f>SUMIFS(Raw_totalendusesannual!$D:$D,
        Raw_totalendusesannual!$B:$B,$A132,
        Raw_totalendusesannual!$C:$C,$B132,
        Raw_totalendusesannual!$A:$A,$C132) / $D132</f>
        <v>55.666656334242596</v>
      </c>
      <c r="F132" s="38">
        <f>SUMIFS(Raw_totalendusesannual!$E:$E,
        Raw_totalendusesannual!$B:$B,$A132,
        Raw_totalendusesannual!$C:$C,$B132,
        Raw_totalendusesannual!$A:$A,$C132) / $D132</f>
        <v>27.828019634272184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20001.759999999998</v>
      </c>
      <c r="E133" s="38">
        <f>SUMIFS(Raw_totalendusesannual!$D:$D,
        Raw_totalendusesannual!$B:$B,$A133,
        Raw_totalendusesannual!$C:$C,$B133,
        Raw_totalendusesannual!$A:$A,$C133) / $D133</f>
        <v>103.57087026341682</v>
      </c>
      <c r="F133" s="38">
        <f>SUMIFS(Raw_totalendusesannual!$E:$E,
        Raw_totalendusesannual!$B:$B,$A133,
        Raw_totalendusesannual!$C:$C,$B133,
        Raw_totalendusesannual!$A:$A,$C133) / $D133</f>
        <v>30.479181831998787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20001.759999999998</v>
      </c>
      <c r="E134" s="38">
        <f>SUMIFS(Raw_totalendusesannual!$D:$D,
        Raw_totalendusesannual!$B:$B,$A134,
        Raw_totalendusesannual!$C:$C,$B134,
        Raw_totalendusesannual!$A:$A,$C134) / $D134</f>
        <v>87.27932291958308</v>
      </c>
      <c r="F134" s="38">
        <f>SUMIFS(Raw_totalendusesannual!$E:$E,
        Raw_totalendusesannual!$B:$B,$A134,
        Raw_totalendusesannual!$C:$C,$B134,
        Raw_totalendusesannual!$A:$A,$C134) / $D134</f>
        <v>29.925736035228901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20001.759999999998</v>
      </c>
      <c r="E135" s="38">
        <f>SUMIFS(Raw_totalendusesannual!$D:$D,
        Raw_totalendusesannual!$B:$B,$A135,
        Raw_totalendusesannual!$C:$C,$B135,
        Raw_totalendusesannual!$A:$A,$C135) / $D135</f>
        <v>93.802249402052624</v>
      </c>
      <c r="F135" s="38">
        <f>SUMIFS(Raw_totalendusesannual!$E:$E,
        Raw_totalendusesannual!$B:$B,$A135,
        Raw_totalendusesannual!$C:$C,$B135,
        Raw_totalendusesannual!$A:$A,$C135) / $D135</f>
        <v>17.180574109478364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20001.759999999998</v>
      </c>
      <c r="E136" s="38">
        <f>SUMIFS(Raw_totalendusesannual!$D:$D,
        Raw_totalendusesannual!$B:$B,$A136,
        Raw_totalendusesannual!$C:$C,$B136,
        Raw_totalendusesannual!$A:$A,$C136) / $D136</f>
        <v>73.921968866739732</v>
      </c>
      <c r="F136" s="38">
        <f>SUMIFS(Raw_totalendusesannual!$E:$E,
        Raw_totalendusesannual!$B:$B,$A136,
        Raw_totalendusesannual!$C:$C,$B136,
        Raw_totalendusesannual!$A:$A,$C136) / $D136</f>
        <v>16.833319167913224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20001.759999999998</v>
      </c>
      <c r="E137" s="38">
        <f>SUMIFS(Raw_totalendusesannual!$D:$D,
        Raw_totalendusesannual!$B:$B,$A137,
        Raw_totalendusesannual!$C:$C,$B137,
        Raw_totalendusesannual!$A:$A,$C137) / $D137</f>
        <v>97.491724228267927</v>
      </c>
      <c r="F137" s="38">
        <f>SUMIFS(Raw_totalendusesannual!$E:$E,
        Raw_totalendusesannual!$B:$B,$A137,
        Raw_totalendusesannual!$C:$C,$B137,
        Raw_totalendusesannual!$A:$A,$C137) / $D137</f>
        <v>2.3831757805313134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20001.759999999998</v>
      </c>
      <c r="E138" s="38">
        <f>SUMIFS(Raw_totalendusesannual!$D:$D,
        Raw_totalendusesannual!$B:$B,$A138,
        Raw_totalendusesannual!$C:$C,$B138,
        Raw_totalendusesannual!$A:$A,$C138) / $D138</f>
        <v>77.467460863444032</v>
      </c>
      <c r="F138" s="38">
        <f>SUMIFS(Raw_totalendusesannual!$E:$E,
        Raw_totalendusesannual!$B:$B,$A138,
        Raw_totalendusesannual!$C:$C,$B138,
        Raw_totalendusesannual!$A:$A,$C138) / $D138</f>
        <v>2.3764503723672319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20001.759999999998</v>
      </c>
      <c r="E139" s="38">
        <f>SUMIFS(Raw_totalendusesannual!$D:$D,
        Raw_totalendusesannual!$B:$B,$A139,
        Raw_totalendusesannual!$C:$C,$B139,
        Raw_totalendusesannual!$A:$A,$C139) / $D139</f>
        <v>93.912072737599104</v>
      </c>
      <c r="F139" s="38">
        <f>SUMIFS(Raw_totalendusesannual!$E:$E,
        Raw_totalendusesannual!$B:$B,$A139,
        Raw_totalendusesannual!$C:$C,$B139,
        Raw_totalendusesannual!$A:$A,$C139) / $D139</f>
        <v>2.3829887969858654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20001.759999999998</v>
      </c>
      <c r="E140" s="38">
        <f>SUMIFS(Raw_totalendusesannual!$D:$D,
        Raw_totalendusesannual!$B:$B,$A140,
        Raw_totalendusesannual!$C:$C,$B140,
        Raw_totalendusesannual!$A:$A,$C140) / $D140</f>
        <v>73.967768336386399</v>
      </c>
      <c r="F140" s="38">
        <f>SUMIFS(Raw_totalendusesannual!$E:$E,
        Raw_totalendusesannual!$B:$B,$A140,
        Raw_totalendusesannual!$C:$C,$B140,
        Raw_totalendusesannual!$A:$A,$C140) / $D140</f>
        <v>2.3757509339178151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20001.759999999998</v>
      </c>
      <c r="E141" s="38">
        <f>SUMIFS(Raw_totalendusesannual!$D:$D,
        Raw_totalendusesannual!$B:$B,$A141,
        Raw_totalendusesannual!$C:$C,$B141,
        Raw_totalendusesannual!$A:$A,$C141) / $D141</f>
        <v>77.837438805385133</v>
      </c>
      <c r="F141" s="38">
        <f>SUMIFS(Raw_totalendusesannual!$E:$E,
        Raw_totalendusesannual!$B:$B,$A141,
        Raw_totalendusesannual!$C:$C,$B141,
        Raw_totalendusesannual!$A:$A,$C141) / $D141</f>
        <v>22.567479561798564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20001.759999999998</v>
      </c>
      <c r="E142" s="38">
        <f>SUMIFS(Raw_totalendusesannual!$D:$D,
        Raw_totalendusesannual!$B:$B,$A142,
        Raw_totalendusesannual!$C:$C,$B142,
        Raw_totalendusesannual!$A:$A,$C142) / $D142</f>
        <v>62.122112254121646</v>
      </c>
      <c r="F142" s="38">
        <f>SUMIFS(Raw_totalendusesannual!$E:$E,
        Raw_totalendusesannual!$B:$B,$A142,
        Raw_totalendusesannual!$C:$C,$B142,
        Raw_totalendusesannual!$A:$A,$C142) / $D142</f>
        <v>19.658607042580254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20001.759999999998</v>
      </c>
      <c r="E143" s="38">
        <f>SUMIFS(Raw_totalendusesannual!$D:$D,
        Raw_totalendusesannual!$B:$B,$A143,
        Raw_totalendusesannual!$C:$C,$B143,
        Raw_totalendusesannual!$A:$A,$C143) / $D143</f>
        <v>128.18575465359049</v>
      </c>
      <c r="F143" s="38">
        <f>SUMIFS(Raw_totalendusesannual!$E:$E,
        Raw_totalendusesannual!$B:$B,$A143,
        Raw_totalendusesannual!$C:$C,$B143,
        Raw_totalendusesannual!$A:$A,$C143) / $D143</f>
        <v>22.354051343481775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20001.759999999998</v>
      </c>
      <c r="E144" s="38">
        <f>SUMIFS(Raw_totalendusesannual!$D:$D,
        Raw_totalendusesannual!$B:$B,$A144,
        Raw_totalendusesannual!$C:$C,$B144,
        Raw_totalendusesannual!$A:$A,$C144) / $D144</f>
        <v>108.84985421282929</v>
      </c>
      <c r="F144" s="38">
        <f>SUMIFS(Raw_totalendusesannual!$E:$E,
        Raw_totalendusesannual!$B:$B,$A144,
        Raw_totalendusesannual!$C:$C,$B144,
        Raw_totalendusesannual!$A:$A,$C144) / $D144</f>
        <v>22.198060570669785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20001.759999999998</v>
      </c>
      <c r="E145" s="38">
        <f>SUMIFS(Raw_totalendusesannual!$D:$D,
        Raw_totalendusesannual!$B:$B,$A145,
        Raw_totalendusesannual!$C:$C,$B145,
        Raw_totalendusesannual!$A:$A,$C145) / $D145</f>
        <v>105.10636064026367</v>
      </c>
      <c r="F145" s="38">
        <f>SUMIFS(Raw_totalendusesannual!$E:$E,
        Raw_totalendusesannual!$B:$B,$A145,
        Raw_totalendusesannual!$C:$C,$B145,
        Raw_totalendusesannual!$A:$A,$C145) / $D145</f>
        <v>7.1445542792234287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20001.759999999998</v>
      </c>
      <c r="E146" s="38">
        <f>SUMIFS(Raw_totalendusesannual!$D:$D,
        Raw_totalendusesannual!$B:$B,$A146,
        Raw_totalendusesannual!$C:$C,$B146,
        Raw_totalendusesannual!$A:$A,$C146) / $D146</f>
        <v>83.170192523057977</v>
      </c>
      <c r="F146" s="38">
        <f>SUMIFS(Raw_totalendusesannual!$E:$E,
        Raw_totalendusesannual!$B:$B,$A146,
        Raw_totalendusesannual!$C:$C,$B146,
        Raw_totalendusesannual!$A:$A,$C146) / $D146</f>
        <v>6.9231352640967607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20001.759999999998</v>
      </c>
      <c r="E147" s="38">
        <f>SUMIFS(Raw_totalendusesannual!$D:$D,
        Raw_totalendusesannual!$B:$B,$A147,
        Raw_totalendusesannual!$C:$C,$B147,
        Raw_totalendusesannual!$A:$A,$C147) / $D147</f>
        <v>106.31163857580533</v>
      </c>
      <c r="F147" s="38">
        <f>SUMIFS(Raw_totalendusesannual!$E:$E,
        Raw_totalendusesannual!$B:$B,$A147,
        Raw_totalendusesannual!$C:$C,$B147,
        Raw_totalendusesannual!$A:$A,$C147) / $D147</f>
        <v>2.1263038852580975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20001.759999999998</v>
      </c>
      <c r="E148" s="38">
        <f>SUMIFS(Raw_totalendusesannual!$D:$D,
        Raw_totalendusesannual!$B:$B,$A148,
        Raw_totalendusesannual!$C:$C,$B148,
        Raw_totalendusesannual!$A:$A,$C148) / $D148</f>
        <v>84.304707185767654</v>
      </c>
      <c r="F148" s="38">
        <f>SUMIFS(Raw_totalendusesannual!$E:$E,
        Raw_totalendusesannual!$B:$B,$A148,
        Raw_totalendusesannual!$C:$C,$B148,
        Raw_totalendusesannual!$A:$A,$C148) / $D148</f>
        <v>2.1206273847901387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20001.759999999998</v>
      </c>
      <c r="E149" s="38">
        <f>SUMIFS(Raw_totalendusesannual!$D:$D,
        Raw_totalendusesannual!$B:$B,$A149,
        Raw_totalendusesannual!$C:$C,$B149,
        Raw_totalendusesannual!$A:$A,$C149) / $D149</f>
        <v>105.02997036260808</v>
      </c>
      <c r="F149" s="38">
        <f>SUMIFS(Raw_totalendusesannual!$E:$E,
        Raw_totalendusesannual!$B:$B,$A149,
        Raw_totalendusesannual!$C:$C,$B149,
        Raw_totalendusesannual!$A:$A,$C149) / $D149</f>
        <v>2.1261828959051607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20001.759999999998</v>
      </c>
      <c r="E150" s="38">
        <f>SUMIFS(Raw_totalendusesannual!$D:$D,
        Raw_totalendusesannual!$B:$B,$A150,
        Raw_totalendusesannual!$C:$C,$B150,
        Raw_totalendusesannual!$A:$A,$C150) / $D150</f>
        <v>83.075311872555218</v>
      </c>
      <c r="F150" s="38">
        <f>SUMIFS(Raw_totalendusesannual!$E:$E,
        Raw_totalendusesannual!$B:$B,$A150,
        Raw_totalendusesannual!$C:$C,$B150,
        Raw_totalendusesannual!$A:$A,$C150) / $D150</f>
        <v>2.1206933789826494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20001.759999999998</v>
      </c>
      <c r="E151" s="38">
        <f>SUMIFS(Raw_totalendusesannual!$D:$D,
        Raw_totalendusesannual!$B:$B,$A151,
        Raw_totalendusesannual!$C:$C,$B151,
        Raw_totalendusesannual!$A:$A,$C151) / $D151</f>
        <v>91.981207153770484</v>
      </c>
      <c r="F151" s="38">
        <f>SUMIFS(Raw_totalendusesannual!$E:$E,
        Raw_totalendusesannual!$B:$B,$A151,
        Raw_totalendusesannual!$C:$C,$B151,
        Raw_totalendusesannual!$A:$A,$C151) / $D151</f>
        <v>9.5082387749878023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20001.759999999998</v>
      </c>
      <c r="E152" s="38">
        <f>SUMIFS(Raw_totalendusesannual!$D:$D,
        Raw_totalendusesannual!$B:$B,$A152,
        Raw_totalendusesannual!$C:$C,$B152,
        Raw_totalendusesannual!$A:$A,$C152) / $D152</f>
        <v>74.910081912791682</v>
      </c>
      <c r="F152" s="38">
        <f>SUMIFS(Raw_totalendusesannual!$E:$E,
        Raw_totalendusesannual!$B:$B,$A152,
        Raw_totalendusesannual!$C:$C,$B152,
        Raw_totalendusesannual!$A:$A,$C152) / $D152</f>
        <v>8.3363454016046585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20001.759999999998</v>
      </c>
      <c r="E153" s="38">
        <f>SUMIFS(Raw_totalendusesannual!$D:$D,
        Raw_totalendusesannual!$B:$B,$A153,
        Raw_totalendusesannual!$C:$C,$B153,
        Raw_totalendusesannual!$A:$A,$C153) / $D153</f>
        <v>89.07117273679917</v>
      </c>
      <c r="F153" s="38">
        <f>SUMIFS(Raw_totalendusesannual!$E:$E,
        Raw_totalendusesannual!$B:$B,$A153,
        Raw_totalendusesannual!$C:$C,$B153,
        Raw_totalendusesannual!$A:$A,$C153) / $D153</f>
        <v>51.632206365839814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20001.759999999998</v>
      </c>
      <c r="E154" s="38">
        <f>SUMIFS(Raw_totalendusesannual!$D:$D,
        Raw_totalendusesannual!$B:$B,$A154,
        Raw_totalendusesannual!$C:$C,$B154,
        Raw_totalendusesannual!$A:$A,$C154) / $D154</f>
        <v>72.241107282559142</v>
      </c>
      <c r="F154" s="38">
        <f>SUMIFS(Raw_totalendusesannual!$E:$E,
        Raw_totalendusesannual!$B:$B,$A154,
        Raw_totalendusesannual!$C:$C,$B154,
        Raw_totalendusesannual!$A:$A,$C154) / $D154</f>
        <v>49.064878290710425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20001.759999999998</v>
      </c>
      <c r="E155" s="38">
        <f>SUMIFS(Raw_totalendusesannual!$D:$D,
        Raw_totalendusesannual!$B:$B,$A155,
        Raw_totalendusesannual!$C:$C,$B155,
        Raw_totalendusesannual!$A:$A,$C155) / $D155</f>
        <v>82.877822751597876</v>
      </c>
      <c r="F155" s="38">
        <f>SUMIFS(Raw_totalendusesannual!$E:$E,
        Raw_totalendusesannual!$B:$B,$A155,
        Raw_totalendusesannual!$C:$C,$B155,
        Raw_totalendusesannual!$A:$A,$C155) / $D155</f>
        <v>39.095042136292008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20001.759999999998</v>
      </c>
      <c r="E156" s="38">
        <f>SUMIFS(Raw_totalendusesannual!$D:$D,
        Raw_totalendusesannual!$B:$B,$A156,
        Raw_totalendusesannual!$C:$C,$B156,
        Raw_totalendusesannual!$A:$A,$C156) / $D156</f>
        <v>64.923748710113514</v>
      </c>
      <c r="F156" s="38">
        <f>SUMIFS(Raw_totalendusesannual!$E:$E,
        Raw_totalendusesannual!$B:$B,$A156,
        Raw_totalendusesannual!$C:$C,$B156,
        Raw_totalendusesannual!$A:$A,$C156) / $D156</f>
        <v>36.871846777483583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20001.759999999998</v>
      </c>
      <c r="E157" s="38">
        <f>SUMIFS(Raw_totalendusesannual!$D:$D,
        Raw_totalendusesannual!$B:$B,$A157,
        Raw_totalendusesannual!$C:$C,$B157,
        Raw_totalendusesannual!$A:$A,$C157) / $D157</f>
        <v>93.571913171640901</v>
      </c>
      <c r="F157" s="38">
        <f>SUMIFS(Raw_totalendusesannual!$E:$E,
        Raw_totalendusesannual!$B:$B,$A157,
        Raw_totalendusesannual!$C:$C,$B157,
        Raw_totalendusesannual!$A:$A,$C157) / $D157</f>
        <v>2.7965109070401808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20001.759999999998</v>
      </c>
      <c r="E158" s="38">
        <f>SUMIFS(Raw_totalendusesannual!$D:$D,
        Raw_totalendusesannual!$B:$B,$A158,
        Raw_totalendusesannual!$C:$C,$B158,
        Raw_totalendusesannual!$A:$A,$C158) / $D158</f>
        <v>74.649799817616056</v>
      </c>
      <c r="F158" s="38">
        <f>SUMIFS(Raw_totalendusesannual!$E:$E,
        Raw_totalendusesannual!$B:$B,$A158,
        Raw_totalendusesannual!$C:$C,$B158,
        Raw_totalendusesannual!$A:$A,$C158) / $D158</f>
        <v>2.799462147331035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20001.759999999998</v>
      </c>
      <c r="E159" s="38">
        <f>SUMIFS(Raw_totalendusesannual!$D:$D,
        Raw_totalendusesannual!$B:$B,$A159,
        Raw_totalendusesannual!$C:$C,$B159,
        Raw_totalendusesannual!$A:$A,$C159) / $D159</f>
        <v>84.66206623817105</v>
      </c>
      <c r="F159" s="38">
        <f>SUMIFS(Raw_totalendusesannual!$E:$E,
        Raw_totalendusesannual!$B:$B,$A159,
        Raw_totalendusesannual!$C:$C,$B159,
        Raw_totalendusesannual!$A:$A,$C159) / $D159</f>
        <v>2.7958544648070971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20001.759999999998</v>
      </c>
      <c r="E160" s="38">
        <f>SUMIFS(Raw_totalendusesannual!$D:$D,
        Raw_totalendusesannual!$B:$B,$A160,
        Raw_totalendusesannual!$C:$C,$B160,
        Raw_totalendusesannual!$A:$A,$C160) / $D160</f>
        <v>65.758925214581126</v>
      </c>
      <c r="F160" s="38">
        <f>SUMIFS(Raw_totalendusesannual!$E:$E,
        Raw_totalendusesannual!$B:$B,$A160,
        Raw_totalendusesannual!$C:$C,$B160,
        Raw_totalendusesannual!$A:$A,$C160) / $D160</f>
        <v>2.7965819007927304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20001.759999999998</v>
      </c>
      <c r="E161" s="38">
        <f>SUMIFS(Raw_totalendusesannual!$D:$D,
        Raw_totalendusesannual!$B:$B,$A161,
        Raw_totalendusesannual!$C:$C,$B161,
        Raw_totalendusesannual!$A:$A,$C161) / $D161</f>
        <v>64.703273611922157</v>
      </c>
      <c r="F161" s="38">
        <f>SUMIFS(Raw_totalendusesannual!$E:$E,
        Raw_totalendusesannual!$B:$B,$A161,
        Raw_totalendusesannual!$C:$C,$B161,
        Raw_totalendusesannual!$A:$A,$C161) / $D161</f>
        <v>47.860543272192047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20001.759999999998</v>
      </c>
      <c r="E162" s="38">
        <f>SUMIFS(Raw_totalendusesannual!$D:$D,
        Raw_totalendusesannual!$B:$B,$A162,
        Raw_totalendusesannual!$C:$C,$B162,
        Raw_totalendusesannual!$A:$A,$C162) / $D162</f>
        <v>50.896743086608382</v>
      </c>
      <c r="F162" s="38">
        <f>SUMIFS(Raw_totalendusesannual!$E:$E,
        Raw_totalendusesannual!$B:$B,$A162,
        Raw_totalendusesannual!$C:$C,$B162,
        Raw_totalendusesannual!$A:$A,$C162) / $D162</f>
        <v>43.773951392277482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2CF97-28A9-4A99-8617-461090E00CF5}">
  <dimension ref="A1:H140"/>
  <sheetViews>
    <sheetView workbookViewId="0"/>
  </sheetViews>
  <sheetFormatPr defaultRowHeight="15" x14ac:dyDescent="0.25"/>
  <sheetData>
    <row r="1" spans="1:8" x14ac:dyDescent="0.25">
      <c r="A1" t="s">
        <v>439</v>
      </c>
    </row>
    <row r="3" spans="1:8" x14ac:dyDescent="0.25">
      <c r="A3" s="114" t="s">
        <v>440</v>
      </c>
      <c r="B3" s="114"/>
      <c r="C3" s="114"/>
      <c r="F3" s="114" t="s">
        <v>441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52.938773887897867</v>
      </c>
      <c r="C5" s="114">
        <v>44.920236019230316</v>
      </c>
      <c r="F5" s="114" t="s">
        <v>73</v>
      </c>
      <c r="G5" s="114">
        <v>62.75205131948389</v>
      </c>
      <c r="H5" s="114">
        <v>61.456961287406706</v>
      </c>
    </row>
    <row r="6" spans="1:8" x14ac:dyDescent="0.25">
      <c r="A6" s="114" t="s">
        <v>74</v>
      </c>
      <c r="B6" s="114">
        <v>63.084945024837815</v>
      </c>
      <c r="C6" s="114">
        <v>54.732492040700421</v>
      </c>
      <c r="F6" s="114" t="s">
        <v>74</v>
      </c>
      <c r="G6" s="114">
        <v>44.624643531369244</v>
      </c>
      <c r="H6" s="114">
        <v>42.915273955891884</v>
      </c>
    </row>
    <row r="7" spans="1:8" x14ac:dyDescent="0.25">
      <c r="A7" s="114" t="s">
        <v>75</v>
      </c>
      <c r="B7" s="114">
        <v>54.120964355136756</v>
      </c>
      <c r="C7" s="114">
        <v>48.396553103326909</v>
      </c>
      <c r="F7" s="114" t="s">
        <v>75</v>
      </c>
      <c r="G7" s="114">
        <v>34.172474822215648</v>
      </c>
      <c r="H7" s="114">
        <v>34.211300905520318</v>
      </c>
    </row>
    <row r="8" spans="1:8" x14ac:dyDescent="0.25">
      <c r="A8" s="114" t="s">
        <v>76</v>
      </c>
      <c r="B8" s="114">
        <v>64.602435485677262</v>
      </c>
      <c r="C8" s="114">
        <v>56.037207225764135</v>
      </c>
      <c r="F8" s="114" t="s">
        <v>76</v>
      </c>
      <c r="G8" s="114">
        <v>31.961987345113634</v>
      </c>
      <c r="H8" s="114">
        <v>31.70042186287607</v>
      </c>
    </row>
    <row r="9" spans="1:8" x14ac:dyDescent="0.25">
      <c r="A9" s="114" t="s">
        <v>77</v>
      </c>
      <c r="B9" s="114">
        <v>55.790618425578558</v>
      </c>
      <c r="C9" s="114">
        <v>50.182957899704832</v>
      </c>
      <c r="F9" s="114" t="s">
        <v>77</v>
      </c>
      <c r="G9" s="114">
        <v>33.994270504195633</v>
      </c>
      <c r="H9" s="114">
        <v>33.751265888601807</v>
      </c>
    </row>
    <row r="10" spans="1:8" x14ac:dyDescent="0.25">
      <c r="A10" s="114" t="s">
        <v>78</v>
      </c>
      <c r="B10" s="114">
        <v>63.848023873899109</v>
      </c>
      <c r="C10" s="114">
        <v>56.405857284558962</v>
      </c>
      <c r="F10" s="114" t="s">
        <v>78</v>
      </c>
      <c r="G10" s="114">
        <v>18.896458611642178</v>
      </c>
      <c r="H10" s="114">
        <v>21.800547051859439</v>
      </c>
    </row>
    <row r="11" spans="1:8" x14ac:dyDescent="0.25">
      <c r="A11" s="114" t="s">
        <v>79</v>
      </c>
      <c r="B11" s="114">
        <v>70.423137763876781</v>
      </c>
      <c r="C11" s="114">
        <v>60.9505283535049</v>
      </c>
      <c r="F11" s="114" t="s">
        <v>79</v>
      </c>
      <c r="G11" s="114">
        <v>21.815829207029783</v>
      </c>
      <c r="H11" s="114">
        <v>23.501030909279983</v>
      </c>
    </row>
    <row r="12" spans="1:8" x14ac:dyDescent="0.25">
      <c r="A12" s="114" t="s">
        <v>80</v>
      </c>
      <c r="B12" s="114">
        <v>73.705642403468502</v>
      </c>
      <c r="C12" s="114">
        <v>63.631953888057858</v>
      </c>
      <c r="F12" s="114" t="s">
        <v>80</v>
      </c>
      <c r="G12" s="114">
        <v>22.767969918647161</v>
      </c>
      <c r="H12" s="114">
        <v>24.665135968034814</v>
      </c>
    </row>
    <row r="13" spans="1:8" x14ac:dyDescent="0.25">
      <c r="A13" s="114" t="s">
        <v>81</v>
      </c>
      <c r="B13" s="114">
        <v>77.744577977138007</v>
      </c>
      <c r="C13" s="114">
        <v>65.66169177112414</v>
      </c>
      <c r="F13" s="114" t="s">
        <v>81</v>
      </c>
      <c r="G13" s="114">
        <v>22.511642975418162</v>
      </c>
      <c r="H13" s="114">
        <v>22.400440761213016</v>
      </c>
    </row>
    <row r="14" spans="1:8" x14ac:dyDescent="0.25">
      <c r="A14" s="114" t="s">
        <v>20</v>
      </c>
      <c r="B14" s="114">
        <v>86.499919007127389</v>
      </c>
      <c r="C14" s="114">
        <v>73.466658434057805</v>
      </c>
      <c r="F14" s="114" t="s">
        <v>20</v>
      </c>
      <c r="G14" s="114">
        <v>27.152065618225596</v>
      </c>
      <c r="H14" s="114">
        <v>27.231419135116116</v>
      </c>
    </row>
    <row r="15" spans="1:8" x14ac:dyDescent="0.25">
      <c r="A15" s="114" t="s">
        <v>21</v>
      </c>
      <c r="B15" s="114">
        <v>89.630967474862217</v>
      </c>
      <c r="C15" s="114">
        <v>75.321519206309844</v>
      </c>
      <c r="F15" s="114" t="s">
        <v>21</v>
      </c>
      <c r="G15" s="114">
        <v>44.221406516226573</v>
      </c>
      <c r="H15" s="114">
        <v>42.369450988313034</v>
      </c>
    </row>
    <row r="16" spans="1:8" x14ac:dyDescent="0.25">
      <c r="A16" s="114" t="s">
        <v>22</v>
      </c>
      <c r="B16" s="114">
        <v>81.313725892121496</v>
      </c>
      <c r="C16" s="114">
        <v>69.176778943452987</v>
      </c>
      <c r="F16" s="114" t="s">
        <v>22</v>
      </c>
      <c r="G16" s="114">
        <v>40.707335254497607</v>
      </c>
      <c r="H16" s="114">
        <v>39.967080896881079</v>
      </c>
    </row>
    <row r="17" spans="1:8" x14ac:dyDescent="0.25">
      <c r="A17" s="114" t="s">
        <v>23</v>
      </c>
      <c r="B17" s="114">
        <v>92.868225596147539</v>
      </c>
      <c r="C17" s="114">
        <v>78.25997212245322</v>
      </c>
      <c r="F17" s="114" t="s">
        <v>23</v>
      </c>
      <c r="G17" s="114">
        <v>36.435873643119407</v>
      </c>
      <c r="H17" s="114">
        <v>36.575020898160965</v>
      </c>
    </row>
    <row r="18" spans="1:8" x14ac:dyDescent="0.25">
      <c r="A18" s="114" t="s">
        <v>24</v>
      </c>
      <c r="B18" s="114">
        <v>103.57087026341682</v>
      </c>
      <c r="C18" s="114">
        <v>87.27932291958308</v>
      </c>
      <c r="F18" s="114" t="s">
        <v>24</v>
      </c>
      <c r="G18" s="114">
        <v>30.479181831998787</v>
      </c>
      <c r="H18" s="114">
        <v>29.925736035228901</v>
      </c>
    </row>
    <row r="19" spans="1:8" x14ac:dyDescent="0.25">
      <c r="A19" s="114" t="s">
        <v>25</v>
      </c>
      <c r="B19" s="114">
        <v>128.18575465359049</v>
      </c>
      <c r="C19" s="114">
        <v>108.84985421282929</v>
      </c>
      <c r="F19" s="114" t="s">
        <v>25</v>
      </c>
      <c r="G19" s="114">
        <v>22.354051343481775</v>
      </c>
      <c r="H19" s="114">
        <v>22.198060570669785</v>
      </c>
    </row>
    <row r="20" spans="1:8" x14ac:dyDescent="0.25">
      <c r="A20" s="114" t="s">
        <v>26</v>
      </c>
      <c r="B20" s="114">
        <v>89.07117273679917</v>
      </c>
      <c r="C20" s="114">
        <v>72.241107282559142</v>
      </c>
      <c r="F20" s="114" t="s">
        <v>26</v>
      </c>
      <c r="G20" s="114">
        <v>51.632206365839814</v>
      </c>
      <c r="H20" s="114">
        <v>49.064878290710425</v>
      </c>
    </row>
    <row r="33" spans="1:8" x14ac:dyDescent="0.25">
      <c r="A33" s="114" t="s">
        <v>442</v>
      </c>
      <c r="B33" s="114"/>
      <c r="C33" s="114"/>
      <c r="F33" s="114" t="s">
        <v>443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52.425138587804277</v>
      </c>
      <c r="C35" s="114">
        <v>40.712585292494261</v>
      </c>
      <c r="F35" s="114" t="s">
        <v>73</v>
      </c>
      <c r="G35" s="114">
        <v>54.565227759957132</v>
      </c>
      <c r="H35" s="114">
        <v>53.79344067722041</v>
      </c>
    </row>
    <row r="36" spans="1:8" x14ac:dyDescent="0.25">
      <c r="A36" s="114" t="s">
        <v>74</v>
      </c>
      <c r="B36" s="114">
        <v>63.885459579557001</v>
      </c>
      <c r="C36" s="114">
        <v>48.977047019862255</v>
      </c>
      <c r="F36" s="114" t="s">
        <v>74</v>
      </c>
      <c r="G36" s="114">
        <v>33.099678228315909</v>
      </c>
      <c r="H36" s="114">
        <v>31.601212593291791</v>
      </c>
    </row>
    <row r="37" spans="1:8" x14ac:dyDescent="0.25">
      <c r="A37" s="114" t="s">
        <v>75</v>
      </c>
      <c r="B37" s="114">
        <v>58.770229219828664</v>
      </c>
      <c r="C37" s="114">
        <v>45.285660361888162</v>
      </c>
      <c r="F37" s="114" t="s">
        <v>75</v>
      </c>
      <c r="G37" s="114">
        <v>24.189431330042957</v>
      </c>
      <c r="H37" s="114">
        <v>24.139862192127094</v>
      </c>
    </row>
    <row r="38" spans="1:8" x14ac:dyDescent="0.25">
      <c r="A38" s="114" t="s">
        <v>76</v>
      </c>
      <c r="B38" s="114">
        <v>65.75550101591061</v>
      </c>
      <c r="C38" s="114">
        <v>50.400762732879507</v>
      </c>
      <c r="F38" s="114" t="s">
        <v>76</v>
      </c>
      <c r="G38" s="114">
        <v>21.299459647551018</v>
      </c>
      <c r="H38" s="114">
        <v>20.802178408300072</v>
      </c>
    </row>
    <row r="39" spans="1:8" x14ac:dyDescent="0.25">
      <c r="A39" s="114" t="s">
        <v>77</v>
      </c>
      <c r="B39" s="114">
        <v>60.42166189375336</v>
      </c>
      <c r="C39" s="114">
        <v>46.369142515458641</v>
      </c>
      <c r="F39" s="114" t="s">
        <v>77</v>
      </c>
      <c r="G39" s="114">
        <v>23.41755275535753</v>
      </c>
      <c r="H39" s="114">
        <v>22.674516642535458</v>
      </c>
    </row>
    <row r="40" spans="1:8" x14ac:dyDescent="0.25">
      <c r="A40" s="114" t="s">
        <v>78</v>
      </c>
      <c r="B40" s="114">
        <v>64.544282103174922</v>
      </c>
      <c r="C40" s="114">
        <v>50.236978645879169</v>
      </c>
      <c r="F40" s="114" t="s">
        <v>78</v>
      </c>
      <c r="G40" s="114">
        <v>8.0010984033405066</v>
      </c>
      <c r="H40" s="114">
        <v>8.3506206453832057</v>
      </c>
    </row>
    <row r="41" spans="1:8" x14ac:dyDescent="0.25">
      <c r="A41" s="114" t="s">
        <v>79</v>
      </c>
      <c r="B41" s="114">
        <v>65.535357888505814</v>
      </c>
      <c r="C41" s="114">
        <v>51.090148066970109</v>
      </c>
      <c r="F41" s="114" t="s">
        <v>79</v>
      </c>
      <c r="G41" s="114">
        <v>7.5832541736327208</v>
      </c>
      <c r="H41" s="114">
        <v>7.9486400196782689</v>
      </c>
    </row>
    <row r="42" spans="1:8" x14ac:dyDescent="0.25">
      <c r="A42" s="114" t="s">
        <v>80</v>
      </c>
      <c r="B42" s="114">
        <v>69.759876130900494</v>
      </c>
      <c r="C42" s="114">
        <v>54.279694386893951</v>
      </c>
      <c r="F42" s="114" t="s">
        <v>80</v>
      </c>
      <c r="G42" s="114">
        <v>9.7998386142019509</v>
      </c>
      <c r="H42" s="114">
        <v>9.9427285398884901</v>
      </c>
    </row>
    <row r="43" spans="1:8" x14ac:dyDescent="0.25">
      <c r="A43" s="114" t="s">
        <v>81</v>
      </c>
      <c r="B43" s="114">
        <v>73.347862888065862</v>
      </c>
      <c r="C43" s="114">
        <v>55.326794742062702</v>
      </c>
      <c r="F43" s="114" t="s">
        <v>81</v>
      </c>
      <c r="G43" s="114">
        <v>8.5251402876546862</v>
      </c>
      <c r="H43" s="114">
        <v>8.2613644999240066</v>
      </c>
    </row>
    <row r="44" spans="1:8" x14ac:dyDescent="0.25">
      <c r="A44" s="114" t="s">
        <v>20</v>
      </c>
      <c r="B44" s="114">
        <v>78.833667137291926</v>
      </c>
      <c r="C44" s="114">
        <v>62.001163897577015</v>
      </c>
      <c r="F44" s="114" t="s">
        <v>20</v>
      </c>
      <c r="G44" s="114">
        <v>14.236218212797274</v>
      </c>
      <c r="H44" s="114">
        <v>13.805227639967683</v>
      </c>
    </row>
    <row r="45" spans="1:8" x14ac:dyDescent="0.25">
      <c r="A45" s="114" t="s">
        <v>21</v>
      </c>
      <c r="B45" s="114">
        <v>82.132226364079969</v>
      </c>
      <c r="C45" s="114">
        <v>63.637788874579044</v>
      </c>
      <c r="F45" s="114" t="s">
        <v>21</v>
      </c>
      <c r="G45" s="114">
        <v>30.471948968490775</v>
      </c>
      <c r="H45" s="114">
        <v>29.332379250625944</v>
      </c>
    </row>
    <row r="46" spans="1:8" x14ac:dyDescent="0.25">
      <c r="A46" s="114" t="s">
        <v>22</v>
      </c>
      <c r="B46" s="114">
        <v>76.101403576485282</v>
      </c>
      <c r="C46" s="114">
        <v>58.913049151674656</v>
      </c>
      <c r="F46" s="114" t="s">
        <v>22</v>
      </c>
      <c r="G46" s="114">
        <v>28.767185487677086</v>
      </c>
      <c r="H46" s="114">
        <v>27.611822159649954</v>
      </c>
    </row>
    <row r="47" spans="1:8" x14ac:dyDescent="0.25">
      <c r="A47" s="114" t="s">
        <v>23</v>
      </c>
      <c r="B47" s="114">
        <v>84.105508715233057</v>
      </c>
      <c r="C47" s="114">
        <v>65.556168057210968</v>
      </c>
      <c r="F47" s="114" t="s">
        <v>23</v>
      </c>
      <c r="G47" s="114">
        <v>24.895196222732402</v>
      </c>
      <c r="H47" s="114">
        <v>24.463812684483766</v>
      </c>
    </row>
    <row r="48" spans="1:8" x14ac:dyDescent="0.25">
      <c r="A48" s="114" t="s">
        <v>24</v>
      </c>
      <c r="B48" s="114">
        <v>93.802249402052624</v>
      </c>
      <c r="C48" s="114">
        <v>73.921968866739732</v>
      </c>
      <c r="F48" s="114" t="s">
        <v>24</v>
      </c>
      <c r="G48" s="114">
        <v>17.180574109478364</v>
      </c>
      <c r="H48" s="114">
        <v>16.833319167913224</v>
      </c>
    </row>
    <row r="49" spans="1:8" x14ac:dyDescent="0.25">
      <c r="A49" s="114" t="s">
        <v>25</v>
      </c>
      <c r="B49" s="114">
        <v>105.10636064026367</v>
      </c>
      <c r="C49" s="114">
        <v>83.170192523057977</v>
      </c>
      <c r="F49" s="114" t="s">
        <v>25</v>
      </c>
      <c r="G49" s="114">
        <v>7.1445542792234287</v>
      </c>
      <c r="H49" s="114">
        <v>6.9231352640967607</v>
      </c>
    </row>
    <row r="50" spans="1:8" x14ac:dyDescent="0.25">
      <c r="A50" s="114" t="s">
        <v>26</v>
      </c>
      <c r="B50" s="114">
        <v>82.877822751597876</v>
      </c>
      <c r="C50" s="114">
        <v>64.923748710113514</v>
      </c>
      <c r="F50" s="114" t="s">
        <v>26</v>
      </c>
      <c r="G50" s="114">
        <v>39.095042136292008</v>
      </c>
      <c r="H50" s="114">
        <v>36.871846777483583</v>
      </c>
    </row>
    <row r="63" spans="1:8" x14ac:dyDescent="0.25">
      <c r="A63" s="114" t="s">
        <v>444</v>
      </c>
      <c r="B63" s="114"/>
      <c r="C63" s="114"/>
      <c r="F63" s="114" t="s">
        <v>445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64.642982917503261</v>
      </c>
      <c r="C65" s="114">
        <v>52.683390861604188</v>
      </c>
      <c r="F65" s="114" t="s">
        <v>73</v>
      </c>
      <c r="G65" s="114">
        <v>3.083159681947989</v>
      </c>
      <c r="H65" s="114">
        <v>3.085539972482422</v>
      </c>
    </row>
    <row r="66" spans="1:8" x14ac:dyDescent="0.25">
      <c r="A66" s="114" t="s">
        <v>74</v>
      </c>
      <c r="B66" s="114">
        <v>71.336529885370084</v>
      </c>
      <c r="C66" s="114">
        <v>55.943246994264506</v>
      </c>
      <c r="F66" s="114" t="s">
        <v>74</v>
      </c>
      <c r="G66" s="114">
        <v>2.839831594819656</v>
      </c>
      <c r="H66" s="114">
        <v>2.8403360504275628</v>
      </c>
    </row>
    <row r="67" spans="1:8" x14ac:dyDescent="0.25">
      <c r="A67" s="114" t="s">
        <v>75</v>
      </c>
      <c r="B67" s="114">
        <v>63.810612166129388</v>
      </c>
      <c r="C67" s="114">
        <v>50.266842017902434</v>
      </c>
      <c r="F67" s="114" t="s">
        <v>75</v>
      </c>
      <c r="G67" s="114">
        <v>2.8288550607546541</v>
      </c>
      <c r="H67" s="114">
        <v>2.8288955571909673</v>
      </c>
    </row>
    <row r="68" spans="1:8" x14ac:dyDescent="0.25">
      <c r="A68" s="114" t="s">
        <v>76</v>
      </c>
      <c r="B68" s="114">
        <v>70.164709005607506</v>
      </c>
      <c r="C68" s="114">
        <v>54.657064678308316</v>
      </c>
      <c r="F68" s="114" t="s">
        <v>76</v>
      </c>
      <c r="G68" s="114">
        <v>2.7351678052331394</v>
      </c>
      <c r="H68" s="114">
        <v>2.7359132396349124</v>
      </c>
    </row>
    <row r="69" spans="1:8" x14ac:dyDescent="0.25">
      <c r="A69" s="114" t="s">
        <v>77</v>
      </c>
      <c r="B69" s="114">
        <v>65.349255765492643</v>
      </c>
      <c r="C69" s="114">
        <v>51.070074333458656</v>
      </c>
      <c r="F69" s="114" t="s">
        <v>77</v>
      </c>
      <c r="G69" s="114">
        <v>2.8287325715337053</v>
      </c>
      <c r="H69" s="114">
        <v>2.8291270368207599</v>
      </c>
    </row>
    <row r="70" spans="1:8" x14ac:dyDescent="0.25">
      <c r="A70" s="114" t="s">
        <v>78</v>
      </c>
      <c r="B70" s="114">
        <v>65.361083224676236</v>
      </c>
      <c r="C70" s="114">
        <v>51.153379502603777</v>
      </c>
      <c r="F70" s="114" t="s">
        <v>78</v>
      </c>
      <c r="G70" s="114">
        <v>2.613555507115374</v>
      </c>
      <c r="H70" s="114">
        <v>2.6143189399332862</v>
      </c>
    </row>
    <row r="71" spans="1:8" x14ac:dyDescent="0.25">
      <c r="A71" s="114" t="s">
        <v>79</v>
      </c>
      <c r="B71" s="114">
        <v>66.41651684651751</v>
      </c>
      <c r="C71" s="114">
        <v>52.103976350081197</v>
      </c>
      <c r="F71" s="114" t="s">
        <v>79</v>
      </c>
      <c r="G71" s="114">
        <v>2.5815913199638434</v>
      </c>
      <c r="H71" s="114">
        <v>2.5800054595195627</v>
      </c>
    </row>
    <row r="72" spans="1:8" x14ac:dyDescent="0.25">
      <c r="A72" s="114" t="s">
        <v>80</v>
      </c>
      <c r="B72" s="114">
        <v>71.423227755957484</v>
      </c>
      <c r="C72" s="114">
        <v>55.977514978681882</v>
      </c>
      <c r="F72" s="114" t="s">
        <v>80</v>
      </c>
      <c r="G72" s="114">
        <v>2.5779111438193443</v>
      </c>
      <c r="H72" s="114">
        <v>2.5772202046219936</v>
      </c>
    </row>
    <row r="73" spans="1:8" x14ac:dyDescent="0.25">
      <c r="A73" s="114" t="s">
        <v>81</v>
      </c>
      <c r="B73" s="114">
        <v>74.637453904056443</v>
      </c>
      <c r="C73" s="114">
        <v>56.589444628872663</v>
      </c>
      <c r="F73" s="114" t="s">
        <v>81</v>
      </c>
      <c r="G73" s="114">
        <v>2.5437456503827667</v>
      </c>
      <c r="H73" s="114">
        <v>2.5434146795082033</v>
      </c>
    </row>
    <row r="74" spans="1:8" x14ac:dyDescent="0.25">
      <c r="A74" s="114" t="s">
        <v>20</v>
      </c>
      <c r="B74" s="114">
        <v>81.694694866851719</v>
      </c>
      <c r="C74" s="114">
        <v>64.71223632320357</v>
      </c>
      <c r="F74" s="114" t="s">
        <v>20</v>
      </c>
      <c r="G74" s="114">
        <v>2.5240563830382929</v>
      </c>
      <c r="H74" s="114">
        <v>2.5244843453776067</v>
      </c>
    </row>
    <row r="75" spans="1:8" x14ac:dyDescent="0.25">
      <c r="A75" s="114" t="s">
        <v>21</v>
      </c>
      <c r="B75" s="114">
        <v>89.112061138619808</v>
      </c>
      <c r="C75" s="114">
        <v>70.210475978113934</v>
      </c>
      <c r="F75" s="114" t="s">
        <v>21</v>
      </c>
      <c r="G75" s="114">
        <v>2.5790715417043302</v>
      </c>
      <c r="H75" s="114">
        <v>2.5797234843333792</v>
      </c>
    </row>
    <row r="76" spans="1:8" x14ac:dyDescent="0.25">
      <c r="A76" s="114" t="s">
        <v>22</v>
      </c>
      <c r="B76" s="114">
        <v>82.611163217636857</v>
      </c>
      <c r="C76" s="114">
        <v>64.993168101207104</v>
      </c>
      <c r="F76" s="114" t="s">
        <v>22</v>
      </c>
      <c r="G76" s="114">
        <v>2.6486064226348085</v>
      </c>
      <c r="H76" s="114">
        <v>2.6503937653486496</v>
      </c>
    </row>
    <row r="77" spans="1:8" x14ac:dyDescent="0.25">
      <c r="A77" s="114" t="s">
        <v>23</v>
      </c>
      <c r="B77" s="114">
        <v>89.719028725472171</v>
      </c>
      <c r="C77" s="114">
        <v>70.927038420618999</v>
      </c>
      <c r="F77" s="114" t="s">
        <v>23</v>
      </c>
      <c r="G77" s="114">
        <v>2.5068084008607245</v>
      </c>
      <c r="H77" s="114">
        <v>2.5092776835638468</v>
      </c>
    </row>
    <row r="78" spans="1:8" x14ac:dyDescent="0.25">
      <c r="A78" s="114" t="s">
        <v>24</v>
      </c>
      <c r="B78" s="114">
        <v>97.491724228267927</v>
      </c>
      <c r="C78" s="114">
        <v>77.467460863444032</v>
      </c>
      <c r="F78" s="114" t="s">
        <v>24</v>
      </c>
      <c r="G78" s="114">
        <v>2.3831757805313134</v>
      </c>
      <c r="H78" s="114">
        <v>2.3764503723672319</v>
      </c>
    </row>
    <row r="79" spans="1:8" x14ac:dyDescent="0.25">
      <c r="A79" s="114" t="s">
        <v>25</v>
      </c>
      <c r="B79" s="114">
        <v>106.31163857580533</v>
      </c>
      <c r="C79" s="114">
        <v>84.304707185767654</v>
      </c>
      <c r="F79" s="114" t="s">
        <v>25</v>
      </c>
      <c r="G79" s="114">
        <v>2.1263038852580975</v>
      </c>
      <c r="H79" s="114">
        <v>2.1206273847901387</v>
      </c>
    </row>
    <row r="80" spans="1:8" x14ac:dyDescent="0.25">
      <c r="A80" s="114" t="s">
        <v>26</v>
      </c>
      <c r="B80" s="114">
        <v>93.571913171640901</v>
      </c>
      <c r="C80" s="114">
        <v>74.649799817616056</v>
      </c>
      <c r="F80" s="114" t="s">
        <v>26</v>
      </c>
      <c r="G80" s="114">
        <v>2.7965109070401808</v>
      </c>
      <c r="H80" s="114">
        <v>2.799462147331035</v>
      </c>
    </row>
    <row r="93" spans="1:8" x14ac:dyDescent="0.25">
      <c r="A93" s="114" t="s">
        <v>446</v>
      </c>
      <c r="B93" s="114"/>
      <c r="C93" s="114"/>
      <c r="F93" s="114" t="s">
        <v>447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53.088608202478191</v>
      </c>
      <c r="C95" s="114">
        <v>41.13096897473023</v>
      </c>
      <c r="F95" s="114" t="s">
        <v>73</v>
      </c>
      <c r="G95" s="114">
        <v>3.082236763164842</v>
      </c>
      <c r="H95" s="114">
        <v>3.0817158090088075</v>
      </c>
    </row>
    <row r="96" spans="1:8" x14ac:dyDescent="0.25">
      <c r="A96" s="114" t="s">
        <v>74</v>
      </c>
      <c r="B96" s="114">
        <v>64.147803993248601</v>
      </c>
      <c r="C96" s="114">
        <v>49.038469614673907</v>
      </c>
      <c r="F96" s="114" t="s">
        <v>74</v>
      </c>
      <c r="G96" s="114">
        <v>2.8399365855804692</v>
      </c>
      <c r="H96" s="114">
        <v>2.8377542776235694</v>
      </c>
    </row>
    <row r="97" spans="1:8" x14ac:dyDescent="0.25">
      <c r="A97" s="114" t="s">
        <v>75</v>
      </c>
      <c r="B97" s="114">
        <v>58.804690187263525</v>
      </c>
      <c r="C97" s="114">
        <v>45.283574545440004</v>
      </c>
      <c r="F97" s="114" t="s">
        <v>75</v>
      </c>
      <c r="G97" s="114">
        <v>2.8286615777811552</v>
      </c>
      <c r="H97" s="114">
        <v>2.8258273271952068</v>
      </c>
    </row>
    <row r="98" spans="1:8" x14ac:dyDescent="0.25">
      <c r="A98" s="114" t="s">
        <v>76</v>
      </c>
      <c r="B98" s="114">
        <v>65.73853800865524</v>
      </c>
      <c r="C98" s="114">
        <v>50.343638759789144</v>
      </c>
      <c r="F98" s="114" t="s">
        <v>76</v>
      </c>
      <c r="G98" s="114">
        <v>2.7350868123605125</v>
      </c>
      <c r="H98" s="114">
        <v>2.7340993992528659</v>
      </c>
    </row>
    <row r="99" spans="1:8" x14ac:dyDescent="0.25">
      <c r="A99" s="114" t="s">
        <v>77</v>
      </c>
      <c r="B99" s="114">
        <v>60.355544212109344</v>
      </c>
      <c r="C99" s="114">
        <v>46.284759441169179</v>
      </c>
      <c r="F99" s="114" t="s">
        <v>77</v>
      </c>
      <c r="G99" s="114">
        <v>2.8284345977553977</v>
      </c>
      <c r="H99" s="114">
        <v>2.8277881546423917</v>
      </c>
    </row>
    <row r="100" spans="1:8" x14ac:dyDescent="0.25">
      <c r="A100" s="114" t="s">
        <v>78</v>
      </c>
      <c r="B100" s="114">
        <v>64.518051911431797</v>
      </c>
      <c r="C100" s="114">
        <v>50.196926670453003</v>
      </c>
      <c r="F100" s="114" t="s">
        <v>78</v>
      </c>
      <c r="G100" s="114">
        <v>2.613446016750526</v>
      </c>
      <c r="H100" s="114">
        <v>2.6148798905696298</v>
      </c>
    </row>
    <row r="101" spans="1:8" x14ac:dyDescent="0.25">
      <c r="A101" s="114" t="s">
        <v>79</v>
      </c>
      <c r="B101" s="114">
        <v>65.507813812384512</v>
      </c>
      <c r="C101" s="114">
        <v>51.052798353744869</v>
      </c>
      <c r="F101" s="114" t="s">
        <v>79</v>
      </c>
      <c r="G101" s="114">
        <v>2.5815543232195566</v>
      </c>
      <c r="H101" s="114">
        <v>2.5805674100679141</v>
      </c>
    </row>
    <row r="102" spans="1:8" x14ac:dyDescent="0.25">
      <c r="A102" s="114" t="s">
        <v>80</v>
      </c>
      <c r="B102" s="114">
        <v>69.708146683091897</v>
      </c>
      <c r="C102" s="114">
        <v>54.210589968082814</v>
      </c>
      <c r="F102" s="114" t="s">
        <v>80</v>
      </c>
      <c r="G102" s="114">
        <v>2.5778396501107905</v>
      </c>
      <c r="H102" s="114">
        <v>2.5777051619457492</v>
      </c>
    </row>
    <row r="103" spans="1:8" x14ac:dyDescent="0.25">
      <c r="A103" s="114" t="s">
        <v>81</v>
      </c>
      <c r="B103" s="114">
        <v>73.306657014182747</v>
      </c>
      <c r="C103" s="114">
        <v>55.268703354104851</v>
      </c>
      <c r="F103" s="114" t="s">
        <v>81</v>
      </c>
      <c r="G103" s="114">
        <v>2.5435921638895778</v>
      </c>
      <c r="H103" s="114">
        <v>2.5435716656934195</v>
      </c>
    </row>
    <row r="104" spans="1:8" x14ac:dyDescent="0.25">
      <c r="A104" s="114" t="s">
        <v>20</v>
      </c>
      <c r="B104" s="114">
        <v>78.777511079025061</v>
      </c>
      <c r="C104" s="114">
        <v>61.93470174624634</v>
      </c>
      <c r="F104" s="114" t="s">
        <v>20</v>
      </c>
      <c r="G104" s="114">
        <v>2.5238234035404887</v>
      </c>
      <c r="H104" s="114">
        <v>2.526223192359073</v>
      </c>
    </row>
    <row r="105" spans="1:8" x14ac:dyDescent="0.25">
      <c r="A105" s="114" t="s">
        <v>21</v>
      </c>
      <c r="B105" s="114">
        <v>82.59220788570606</v>
      </c>
      <c r="C105" s="114">
        <v>63.817780535312892</v>
      </c>
      <c r="F105" s="114" t="s">
        <v>21</v>
      </c>
      <c r="G105" s="114">
        <v>2.5792165289454529</v>
      </c>
      <c r="H105" s="114">
        <v>2.5775441761125024</v>
      </c>
    </row>
    <row r="106" spans="1:8" x14ac:dyDescent="0.25">
      <c r="A106" s="114" t="s">
        <v>22</v>
      </c>
      <c r="B106" s="114">
        <v>76.501483869419502</v>
      </c>
      <c r="C106" s="114">
        <v>59.070170824967398</v>
      </c>
      <c r="F106" s="114" t="s">
        <v>22</v>
      </c>
      <c r="G106" s="114">
        <v>2.6482099575237381</v>
      </c>
      <c r="H106" s="114">
        <v>2.6472515418643163</v>
      </c>
    </row>
    <row r="107" spans="1:8" x14ac:dyDescent="0.25">
      <c r="A107" s="114" t="s">
        <v>23</v>
      </c>
      <c r="B107" s="114">
        <v>84.36033179080242</v>
      </c>
      <c r="C107" s="114">
        <v>65.688052951340282</v>
      </c>
      <c r="F107" s="114" t="s">
        <v>23</v>
      </c>
      <c r="G107" s="114">
        <v>2.5066819119917452</v>
      </c>
      <c r="H107" s="114">
        <v>2.5075373367143694</v>
      </c>
    </row>
    <row r="108" spans="1:8" x14ac:dyDescent="0.25">
      <c r="A108" s="114" t="s">
        <v>24</v>
      </c>
      <c r="B108" s="114">
        <v>93.912072737599104</v>
      </c>
      <c r="C108" s="114">
        <v>73.967768336386399</v>
      </c>
      <c r="F108" s="114" t="s">
        <v>24</v>
      </c>
      <c r="G108" s="114">
        <v>2.3829887969858654</v>
      </c>
      <c r="H108" s="114">
        <v>2.3757509339178151</v>
      </c>
    </row>
    <row r="109" spans="1:8" x14ac:dyDescent="0.25">
      <c r="A109" s="114" t="s">
        <v>25</v>
      </c>
      <c r="B109" s="114">
        <v>105.02997036260808</v>
      </c>
      <c r="C109" s="114">
        <v>83.075311872555218</v>
      </c>
      <c r="F109" s="114" t="s">
        <v>25</v>
      </c>
      <c r="G109" s="114">
        <v>2.1261828959051607</v>
      </c>
      <c r="H109" s="114">
        <v>2.1206933789826494</v>
      </c>
    </row>
    <row r="110" spans="1:8" x14ac:dyDescent="0.25">
      <c r="A110" s="114" t="s">
        <v>26</v>
      </c>
      <c r="B110" s="114">
        <v>84.66206623817105</v>
      </c>
      <c r="C110" s="114">
        <v>65.758925214581126</v>
      </c>
      <c r="F110" s="114" t="s">
        <v>26</v>
      </c>
      <c r="G110" s="114">
        <v>2.7958544648070971</v>
      </c>
      <c r="H110" s="114">
        <v>2.7965819007927304</v>
      </c>
    </row>
    <row r="123" spans="1:8" x14ac:dyDescent="0.25">
      <c r="A123" s="114" t="s">
        <v>448</v>
      </c>
      <c r="B123" s="114"/>
      <c r="C123" s="114"/>
      <c r="F123" s="114" t="s">
        <v>449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39.133388761788964</v>
      </c>
      <c r="C125" s="114">
        <v>33.826087304317227</v>
      </c>
      <c r="F125" s="114" t="s">
        <v>73</v>
      </c>
      <c r="G125" s="114">
        <v>64.795624485045323</v>
      </c>
      <c r="H125" s="114">
        <v>58.444619873451138</v>
      </c>
    </row>
    <row r="126" spans="1:8" x14ac:dyDescent="0.25">
      <c r="A126" s="114" t="s">
        <v>74</v>
      </c>
      <c r="B126" s="114">
        <v>48.02295647982978</v>
      </c>
      <c r="C126" s="114">
        <v>39.902046619897455</v>
      </c>
      <c r="F126" s="114" t="s">
        <v>74</v>
      </c>
      <c r="G126" s="114">
        <v>41.962512298917694</v>
      </c>
      <c r="H126" s="114">
        <v>35.736482189567326</v>
      </c>
    </row>
    <row r="127" spans="1:8" x14ac:dyDescent="0.25">
      <c r="A127" s="114" t="s">
        <v>75</v>
      </c>
      <c r="B127" s="114">
        <v>43.483709933525851</v>
      </c>
      <c r="C127" s="114">
        <v>36.623491632736325</v>
      </c>
      <c r="F127" s="114" t="s">
        <v>75</v>
      </c>
      <c r="G127" s="114">
        <v>32.360950236379196</v>
      </c>
      <c r="H127" s="114">
        <v>28.024342857828515</v>
      </c>
    </row>
    <row r="128" spans="1:8" x14ac:dyDescent="0.25">
      <c r="A128" s="114" t="s">
        <v>76</v>
      </c>
      <c r="B128" s="114">
        <v>49.984952824151478</v>
      </c>
      <c r="C128" s="114">
        <v>41.228980849685236</v>
      </c>
      <c r="F128" s="114" t="s">
        <v>76</v>
      </c>
      <c r="G128" s="114">
        <v>28.351388077849155</v>
      </c>
      <c r="H128" s="114">
        <v>24.272619509483167</v>
      </c>
    </row>
    <row r="129" spans="1:8" x14ac:dyDescent="0.25">
      <c r="A129" s="114" t="s">
        <v>77</v>
      </c>
      <c r="B129" s="114">
        <v>45.245491396757089</v>
      </c>
      <c r="C129" s="114">
        <v>37.718736251209897</v>
      </c>
      <c r="F129" s="114" t="s">
        <v>77</v>
      </c>
      <c r="G129" s="114">
        <v>31.158388561806564</v>
      </c>
      <c r="H129" s="114">
        <v>25.985864743902539</v>
      </c>
    </row>
    <row r="130" spans="1:8" x14ac:dyDescent="0.25">
      <c r="A130" s="114" t="s">
        <v>78</v>
      </c>
      <c r="B130" s="114">
        <v>49.366332762716887</v>
      </c>
      <c r="C130" s="114">
        <v>40.164694506883393</v>
      </c>
      <c r="F130" s="114" t="s">
        <v>78</v>
      </c>
      <c r="G130" s="114">
        <v>11.456270348209358</v>
      </c>
      <c r="H130" s="114">
        <v>10.26779293422179</v>
      </c>
    </row>
    <row r="131" spans="1:8" x14ac:dyDescent="0.25">
      <c r="A131" s="114" t="s">
        <v>79</v>
      </c>
      <c r="B131" s="114">
        <v>50.319228407900106</v>
      </c>
      <c r="C131" s="114">
        <v>41.357925002599778</v>
      </c>
      <c r="F131" s="114" t="s">
        <v>79</v>
      </c>
      <c r="G131" s="114">
        <v>10.723099867211687</v>
      </c>
      <c r="H131" s="114">
        <v>9.7343408780027367</v>
      </c>
    </row>
    <row r="132" spans="1:8" x14ac:dyDescent="0.25">
      <c r="A132" s="114" t="s">
        <v>80</v>
      </c>
      <c r="B132" s="114">
        <v>54.172576813240433</v>
      </c>
      <c r="C132" s="114">
        <v>43.995369407492142</v>
      </c>
      <c r="F132" s="114" t="s">
        <v>80</v>
      </c>
      <c r="G132" s="114">
        <v>13.532360152306598</v>
      </c>
      <c r="H132" s="114">
        <v>12.154499404052444</v>
      </c>
    </row>
    <row r="133" spans="1:8" x14ac:dyDescent="0.25">
      <c r="A133" s="114" t="s">
        <v>81</v>
      </c>
      <c r="B133" s="114">
        <v>57.057453944052931</v>
      </c>
      <c r="C133" s="114">
        <v>45.356648614921895</v>
      </c>
      <c r="F133" s="114" t="s">
        <v>81</v>
      </c>
      <c r="G133" s="114">
        <v>12.008620741374759</v>
      </c>
      <c r="H133" s="114">
        <v>10.041809820735775</v>
      </c>
    </row>
    <row r="134" spans="1:8" x14ac:dyDescent="0.25">
      <c r="A134" s="114" t="s">
        <v>20</v>
      </c>
      <c r="B134" s="114">
        <v>63.237218124805018</v>
      </c>
      <c r="C134" s="114">
        <v>51.227828451096308</v>
      </c>
      <c r="F134" s="114" t="s">
        <v>20</v>
      </c>
      <c r="G134" s="114">
        <v>18.742382670325014</v>
      </c>
      <c r="H134" s="114">
        <v>15.929260725056196</v>
      </c>
    </row>
    <row r="135" spans="1:8" x14ac:dyDescent="0.25">
      <c r="A135" s="114" t="s">
        <v>21</v>
      </c>
      <c r="B135" s="114">
        <v>66.131963887177932</v>
      </c>
      <c r="C135" s="114">
        <v>53.399722324435452</v>
      </c>
      <c r="F135" s="114" t="s">
        <v>21</v>
      </c>
      <c r="G135" s="114">
        <v>38.162287718680759</v>
      </c>
      <c r="H135" s="114">
        <v>33.229811776563665</v>
      </c>
    </row>
    <row r="136" spans="1:8" x14ac:dyDescent="0.25">
      <c r="A136" s="114" t="s">
        <v>22</v>
      </c>
      <c r="B136" s="114">
        <v>60.36065876202894</v>
      </c>
      <c r="C136" s="114">
        <v>49.490948296549902</v>
      </c>
      <c r="F136" s="114" t="s">
        <v>22</v>
      </c>
      <c r="G136" s="114">
        <v>35.950013898776916</v>
      </c>
      <c r="H136" s="114">
        <v>31.31081564822296</v>
      </c>
    </row>
    <row r="137" spans="1:8" x14ac:dyDescent="0.25">
      <c r="A137" s="114" t="s">
        <v>23</v>
      </c>
      <c r="B137" s="114">
        <v>68.686090124069082</v>
      </c>
      <c r="C137" s="114">
        <v>55.666656334242596</v>
      </c>
      <c r="F137" s="114" t="s">
        <v>23</v>
      </c>
      <c r="G137" s="114">
        <v>31.463434717744839</v>
      </c>
      <c r="H137" s="114">
        <v>27.828019634272184</v>
      </c>
    </row>
    <row r="138" spans="1:8" x14ac:dyDescent="0.25">
      <c r="A138" s="114" t="s">
        <v>24</v>
      </c>
      <c r="B138" s="114">
        <v>77.837438805385133</v>
      </c>
      <c r="C138" s="114">
        <v>62.122112254121646</v>
      </c>
      <c r="F138" s="114" t="s">
        <v>24</v>
      </c>
      <c r="G138" s="114">
        <v>22.567479561798564</v>
      </c>
      <c r="H138" s="114">
        <v>19.658607042580254</v>
      </c>
    </row>
    <row r="139" spans="1:8" x14ac:dyDescent="0.25">
      <c r="A139" s="114" t="s">
        <v>25</v>
      </c>
      <c r="B139" s="114">
        <v>91.981207153770484</v>
      </c>
      <c r="C139" s="114">
        <v>74.910081912791682</v>
      </c>
      <c r="F139" s="114" t="s">
        <v>25</v>
      </c>
      <c r="G139" s="114">
        <v>9.5082387749878023</v>
      </c>
      <c r="H139" s="114">
        <v>8.3363454016046585</v>
      </c>
    </row>
    <row r="140" spans="1:8" x14ac:dyDescent="0.25">
      <c r="A140" s="114" t="s">
        <v>26</v>
      </c>
      <c r="B140" s="114">
        <v>64.703273611922157</v>
      </c>
      <c r="C140" s="114">
        <v>50.896743086608382</v>
      </c>
      <c r="F140" s="114" t="s">
        <v>26</v>
      </c>
      <c r="G140" s="114">
        <v>47.860543272192047</v>
      </c>
      <c r="H140" s="114">
        <v>43.773951392277482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1058868.6499999999</v>
      </c>
      <c r="E2">
        <v>1255151.47</v>
      </c>
    </row>
    <row r="3" spans="1:5" x14ac:dyDescent="0.25">
      <c r="A3" t="s">
        <v>39</v>
      </c>
      <c r="B3" t="s">
        <v>74</v>
      </c>
      <c r="C3" t="s">
        <v>67</v>
      </c>
      <c r="D3">
        <v>1261809.93</v>
      </c>
      <c r="E3">
        <v>892571.41</v>
      </c>
    </row>
    <row r="4" spans="1:5" x14ac:dyDescent="0.25">
      <c r="A4" t="s">
        <v>39</v>
      </c>
      <c r="B4" t="s">
        <v>75</v>
      </c>
      <c r="C4" t="s">
        <v>67</v>
      </c>
      <c r="D4">
        <v>1082514.54</v>
      </c>
      <c r="E4">
        <v>683509.64</v>
      </c>
    </row>
    <row r="5" spans="1:5" x14ac:dyDescent="0.25">
      <c r="A5" t="s">
        <v>39</v>
      </c>
      <c r="B5" t="s">
        <v>76</v>
      </c>
      <c r="C5" t="s">
        <v>67</v>
      </c>
      <c r="D5">
        <v>1292162.4099999999</v>
      </c>
      <c r="E5">
        <v>639296</v>
      </c>
    </row>
    <row r="6" spans="1:5" x14ac:dyDescent="0.25">
      <c r="A6" t="s">
        <v>39</v>
      </c>
      <c r="B6" t="s">
        <v>77</v>
      </c>
      <c r="C6" t="s">
        <v>67</v>
      </c>
      <c r="D6">
        <v>1115910.56</v>
      </c>
      <c r="E6">
        <v>679945.24</v>
      </c>
    </row>
    <row r="7" spans="1:5" x14ac:dyDescent="0.25">
      <c r="A7" t="s">
        <v>39</v>
      </c>
      <c r="B7" t="s">
        <v>78</v>
      </c>
      <c r="C7" t="s">
        <v>67</v>
      </c>
      <c r="D7">
        <v>1277072.8500000001</v>
      </c>
      <c r="E7">
        <v>377962.43</v>
      </c>
    </row>
    <row r="8" spans="1:5" x14ac:dyDescent="0.25">
      <c r="A8" t="s">
        <v>39</v>
      </c>
      <c r="B8" t="s">
        <v>79</v>
      </c>
      <c r="C8" t="s">
        <v>67</v>
      </c>
      <c r="D8">
        <v>1408586.7</v>
      </c>
      <c r="E8">
        <v>436354.98</v>
      </c>
    </row>
    <row r="9" spans="1:5" x14ac:dyDescent="0.25">
      <c r="A9" t="s">
        <v>39</v>
      </c>
      <c r="B9" t="s">
        <v>80</v>
      </c>
      <c r="C9" t="s">
        <v>67</v>
      </c>
      <c r="D9">
        <v>1474242.57</v>
      </c>
      <c r="E9">
        <v>455399.47</v>
      </c>
    </row>
    <row r="10" spans="1:5" x14ac:dyDescent="0.25">
      <c r="A10" t="s">
        <v>39</v>
      </c>
      <c r="B10" t="s">
        <v>81</v>
      </c>
      <c r="C10" t="s">
        <v>67</v>
      </c>
      <c r="D10">
        <v>1555028.39</v>
      </c>
      <c r="E10">
        <v>450272.48</v>
      </c>
    </row>
    <row r="11" spans="1:5" x14ac:dyDescent="0.25">
      <c r="A11" t="s">
        <v>39</v>
      </c>
      <c r="B11" t="s">
        <v>20</v>
      </c>
      <c r="C11" t="s">
        <v>67</v>
      </c>
      <c r="D11">
        <v>1730150.62</v>
      </c>
      <c r="E11">
        <v>543089.1</v>
      </c>
    </row>
    <row r="12" spans="1:5" x14ac:dyDescent="0.25">
      <c r="A12" t="s">
        <v>39</v>
      </c>
      <c r="B12" t="s">
        <v>21</v>
      </c>
      <c r="C12" t="s">
        <v>67</v>
      </c>
      <c r="D12">
        <v>1792777.1</v>
      </c>
      <c r="E12">
        <v>884505.96</v>
      </c>
    </row>
    <row r="13" spans="1:5" x14ac:dyDescent="0.25">
      <c r="A13" t="s">
        <v>39</v>
      </c>
      <c r="B13" t="s">
        <v>22</v>
      </c>
      <c r="C13" t="s">
        <v>67</v>
      </c>
      <c r="D13">
        <v>1626417.63</v>
      </c>
      <c r="E13">
        <v>814218.35</v>
      </c>
    </row>
    <row r="14" spans="1:5" x14ac:dyDescent="0.25">
      <c r="A14" t="s">
        <v>39</v>
      </c>
      <c r="B14" t="s">
        <v>23</v>
      </c>
      <c r="C14" t="s">
        <v>67</v>
      </c>
      <c r="D14">
        <v>1857527.96</v>
      </c>
      <c r="E14">
        <v>728781.6</v>
      </c>
    </row>
    <row r="15" spans="1:5" x14ac:dyDescent="0.25">
      <c r="A15" t="s">
        <v>39</v>
      </c>
      <c r="B15" t="s">
        <v>24</v>
      </c>
      <c r="C15" t="s">
        <v>67</v>
      </c>
      <c r="D15">
        <v>2071599.69</v>
      </c>
      <c r="E15">
        <v>609637.28</v>
      </c>
    </row>
    <row r="16" spans="1:5" x14ac:dyDescent="0.25">
      <c r="A16" t="s">
        <v>39</v>
      </c>
      <c r="B16" t="s">
        <v>25</v>
      </c>
      <c r="C16" t="s">
        <v>67</v>
      </c>
      <c r="D16">
        <v>2563940.7000000002</v>
      </c>
      <c r="E16">
        <v>447120.37</v>
      </c>
    </row>
    <row r="17" spans="1:5" x14ac:dyDescent="0.25">
      <c r="A17" t="s">
        <v>39</v>
      </c>
      <c r="B17" t="s">
        <v>26</v>
      </c>
      <c r="C17" t="s">
        <v>67</v>
      </c>
      <c r="D17">
        <v>1781580.22</v>
      </c>
      <c r="E17">
        <v>1032735</v>
      </c>
    </row>
    <row r="18" spans="1:5" x14ac:dyDescent="0.25">
      <c r="A18" t="s">
        <v>40</v>
      </c>
      <c r="B18" t="s">
        <v>73</v>
      </c>
      <c r="C18" t="s">
        <v>67</v>
      </c>
      <c r="D18">
        <v>898483.78</v>
      </c>
      <c r="E18">
        <v>1229247.3899999999</v>
      </c>
    </row>
    <row r="19" spans="1:5" x14ac:dyDescent="0.25">
      <c r="A19" t="s">
        <v>40</v>
      </c>
      <c r="B19" t="s">
        <v>74</v>
      </c>
      <c r="C19" t="s">
        <v>67</v>
      </c>
      <c r="D19">
        <v>1094746.17</v>
      </c>
      <c r="E19">
        <v>858381.01</v>
      </c>
    </row>
    <row r="20" spans="1:5" x14ac:dyDescent="0.25">
      <c r="A20" t="s">
        <v>40</v>
      </c>
      <c r="B20" t="s">
        <v>75</v>
      </c>
      <c r="C20" t="s">
        <v>67</v>
      </c>
      <c r="D20">
        <v>968016.24</v>
      </c>
      <c r="E20">
        <v>684286.23</v>
      </c>
    </row>
    <row r="21" spans="1:5" x14ac:dyDescent="0.25">
      <c r="A21" t="s">
        <v>40</v>
      </c>
      <c r="B21" t="s">
        <v>76</v>
      </c>
      <c r="C21" t="s">
        <v>67</v>
      </c>
      <c r="D21">
        <v>1120842.77</v>
      </c>
      <c r="E21">
        <v>634064.23</v>
      </c>
    </row>
    <row r="22" spans="1:5" x14ac:dyDescent="0.25">
      <c r="A22" t="s">
        <v>40</v>
      </c>
      <c r="B22" t="s">
        <v>77</v>
      </c>
      <c r="C22" t="s">
        <v>67</v>
      </c>
      <c r="D22">
        <v>1003747.48</v>
      </c>
      <c r="E22">
        <v>675084.72</v>
      </c>
    </row>
    <row r="23" spans="1:5" x14ac:dyDescent="0.25">
      <c r="A23" t="s">
        <v>40</v>
      </c>
      <c r="B23" t="s">
        <v>78</v>
      </c>
      <c r="C23" t="s">
        <v>67</v>
      </c>
      <c r="D23">
        <v>1128216.42</v>
      </c>
      <c r="E23">
        <v>436049.31</v>
      </c>
    </row>
    <row r="24" spans="1:5" x14ac:dyDescent="0.25">
      <c r="A24" t="s">
        <v>40</v>
      </c>
      <c r="B24" t="s">
        <v>79</v>
      </c>
      <c r="C24" t="s">
        <v>67</v>
      </c>
      <c r="D24">
        <v>1219117.8400000001</v>
      </c>
      <c r="E24">
        <v>470061.98</v>
      </c>
    </row>
    <row r="25" spans="1:5" x14ac:dyDescent="0.25">
      <c r="A25" t="s">
        <v>40</v>
      </c>
      <c r="B25" t="s">
        <v>80</v>
      </c>
      <c r="C25" t="s">
        <v>67</v>
      </c>
      <c r="D25">
        <v>1272751.07</v>
      </c>
      <c r="E25">
        <v>493346.13</v>
      </c>
    </row>
    <row r="26" spans="1:5" x14ac:dyDescent="0.25">
      <c r="A26" t="s">
        <v>40</v>
      </c>
      <c r="B26" t="s">
        <v>81</v>
      </c>
      <c r="C26" t="s">
        <v>67</v>
      </c>
      <c r="D26">
        <v>1313349.3999999999</v>
      </c>
      <c r="E26">
        <v>448048.24</v>
      </c>
    </row>
    <row r="27" spans="1:5" x14ac:dyDescent="0.25">
      <c r="A27" t="s">
        <v>40</v>
      </c>
      <c r="B27" t="s">
        <v>20</v>
      </c>
      <c r="C27" t="s">
        <v>67</v>
      </c>
      <c r="D27">
        <v>1469462.47</v>
      </c>
      <c r="E27">
        <v>544676.31000000006</v>
      </c>
    </row>
    <row r="28" spans="1:5" x14ac:dyDescent="0.25">
      <c r="A28" t="s">
        <v>40</v>
      </c>
      <c r="B28" t="s">
        <v>21</v>
      </c>
      <c r="C28" t="s">
        <v>67</v>
      </c>
      <c r="D28">
        <v>1506562.95</v>
      </c>
      <c r="E28">
        <v>847463.59</v>
      </c>
    </row>
    <row r="29" spans="1:5" x14ac:dyDescent="0.25">
      <c r="A29" t="s">
        <v>40</v>
      </c>
      <c r="B29" t="s">
        <v>22</v>
      </c>
      <c r="C29" t="s">
        <v>67</v>
      </c>
      <c r="D29">
        <v>1383657.33</v>
      </c>
      <c r="E29">
        <v>799411.96</v>
      </c>
    </row>
    <row r="30" spans="1:5" x14ac:dyDescent="0.25">
      <c r="A30" t="s">
        <v>40</v>
      </c>
      <c r="B30" t="s">
        <v>23</v>
      </c>
      <c r="C30" t="s">
        <v>67</v>
      </c>
      <c r="D30">
        <v>1565337.18</v>
      </c>
      <c r="E30">
        <v>731564.79</v>
      </c>
    </row>
    <row r="31" spans="1:5" x14ac:dyDescent="0.25">
      <c r="A31" t="s">
        <v>40</v>
      </c>
      <c r="B31" t="s">
        <v>24</v>
      </c>
      <c r="C31" t="s">
        <v>67</v>
      </c>
      <c r="D31">
        <v>1745740.07</v>
      </c>
      <c r="E31">
        <v>598567.39</v>
      </c>
    </row>
    <row r="32" spans="1:5" x14ac:dyDescent="0.25">
      <c r="A32" t="s">
        <v>40</v>
      </c>
      <c r="B32" t="s">
        <v>25</v>
      </c>
      <c r="C32" t="s">
        <v>67</v>
      </c>
      <c r="D32">
        <v>2177188.66</v>
      </c>
      <c r="E32">
        <v>444000.28</v>
      </c>
    </row>
    <row r="33" spans="1:5" x14ac:dyDescent="0.25">
      <c r="A33" t="s">
        <v>40</v>
      </c>
      <c r="B33" t="s">
        <v>26</v>
      </c>
      <c r="C33" t="s">
        <v>67</v>
      </c>
      <c r="D33">
        <v>1444949.29</v>
      </c>
      <c r="E33">
        <v>981383.92</v>
      </c>
    </row>
    <row r="34" spans="1:5" x14ac:dyDescent="0.25">
      <c r="A34" t="s">
        <v>39</v>
      </c>
      <c r="B34" t="s">
        <v>73</v>
      </c>
      <c r="C34" t="s">
        <v>48</v>
      </c>
      <c r="D34">
        <v>1048595.04</v>
      </c>
      <c r="E34">
        <v>1091400.5900000001</v>
      </c>
    </row>
    <row r="35" spans="1:5" x14ac:dyDescent="0.25">
      <c r="A35" t="s">
        <v>39</v>
      </c>
      <c r="B35" t="s">
        <v>74</v>
      </c>
      <c r="C35" t="s">
        <v>48</v>
      </c>
      <c r="D35">
        <v>1277821.6299999999</v>
      </c>
      <c r="E35">
        <v>662051.81999999995</v>
      </c>
    </row>
    <row r="36" spans="1:5" x14ac:dyDescent="0.25">
      <c r="A36" t="s">
        <v>39</v>
      </c>
      <c r="B36" t="s">
        <v>75</v>
      </c>
      <c r="C36" t="s">
        <v>48</v>
      </c>
      <c r="D36">
        <v>1175508.02</v>
      </c>
      <c r="E36">
        <v>483831.2</v>
      </c>
    </row>
    <row r="37" spans="1:5" x14ac:dyDescent="0.25">
      <c r="A37" t="s">
        <v>39</v>
      </c>
      <c r="B37" t="s">
        <v>76</v>
      </c>
      <c r="C37" t="s">
        <v>48</v>
      </c>
      <c r="D37">
        <v>1315225.75</v>
      </c>
      <c r="E37">
        <v>426026.68</v>
      </c>
    </row>
    <row r="38" spans="1:5" x14ac:dyDescent="0.25">
      <c r="A38" t="s">
        <v>39</v>
      </c>
      <c r="B38" t="s">
        <v>77</v>
      </c>
      <c r="C38" t="s">
        <v>48</v>
      </c>
      <c r="D38">
        <v>1208539.58</v>
      </c>
      <c r="E38">
        <v>468392.27</v>
      </c>
    </row>
    <row r="39" spans="1:5" x14ac:dyDescent="0.25">
      <c r="A39" t="s">
        <v>39</v>
      </c>
      <c r="B39" t="s">
        <v>78</v>
      </c>
      <c r="C39" t="s">
        <v>48</v>
      </c>
      <c r="D39">
        <v>1290999.24</v>
      </c>
      <c r="E39">
        <v>160036.04999999999</v>
      </c>
    </row>
    <row r="40" spans="1:5" x14ac:dyDescent="0.25">
      <c r="A40" t="s">
        <v>39</v>
      </c>
      <c r="B40" t="s">
        <v>79</v>
      </c>
      <c r="C40" t="s">
        <v>48</v>
      </c>
      <c r="D40">
        <v>1310822.5</v>
      </c>
      <c r="E40">
        <v>151678.43</v>
      </c>
    </row>
    <row r="41" spans="1:5" x14ac:dyDescent="0.25">
      <c r="A41" t="s">
        <v>39</v>
      </c>
      <c r="B41" t="s">
        <v>80</v>
      </c>
      <c r="C41" t="s">
        <v>48</v>
      </c>
      <c r="D41">
        <v>1395320.3</v>
      </c>
      <c r="E41">
        <v>196014.02</v>
      </c>
    </row>
    <row r="42" spans="1:5" x14ac:dyDescent="0.25">
      <c r="A42" t="s">
        <v>39</v>
      </c>
      <c r="B42" t="s">
        <v>81</v>
      </c>
      <c r="C42" t="s">
        <v>48</v>
      </c>
      <c r="D42">
        <v>1467086.35</v>
      </c>
      <c r="E42">
        <v>170517.81</v>
      </c>
    </row>
    <row r="43" spans="1:5" x14ac:dyDescent="0.25">
      <c r="A43" t="s">
        <v>39</v>
      </c>
      <c r="B43" t="s">
        <v>20</v>
      </c>
      <c r="C43" t="s">
        <v>48</v>
      </c>
      <c r="D43">
        <v>1576812.09</v>
      </c>
      <c r="E43">
        <v>284749.42</v>
      </c>
    </row>
    <row r="44" spans="1:5" x14ac:dyDescent="0.25">
      <c r="A44" t="s">
        <v>39</v>
      </c>
      <c r="B44" t="s">
        <v>21</v>
      </c>
      <c r="C44" t="s">
        <v>48</v>
      </c>
      <c r="D44">
        <v>1642789.08</v>
      </c>
      <c r="E44">
        <v>609492.61</v>
      </c>
    </row>
    <row r="45" spans="1:5" x14ac:dyDescent="0.25">
      <c r="A45" t="s">
        <v>39</v>
      </c>
      <c r="B45" t="s">
        <v>22</v>
      </c>
      <c r="C45" t="s">
        <v>48</v>
      </c>
      <c r="D45">
        <v>1522162.01</v>
      </c>
      <c r="E45">
        <v>575394.34</v>
      </c>
    </row>
    <row r="46" spans="1:5" x14ac:dyDescent="0.25">
      <c r="A46" t="s">
        <v>39</v>
      </c>
      <c r="B46" t="s">
        <v>23</v>
      </c>
      <c r="C46" t="s">
        <v>48</v>
      </c>
      <c r="D46">
        <v>1682258.2</v>
      </c>
      <c r="E46">
        <v>497947.74</v>
      </c>
    </row>
    <row r="47" spans="1:5" x14ac:dyDescent="0.25">
      <c r="A47" t="s">
        <v>39</v>
      </c>
      <c r="B47" t="s">
        <v>24</v>
      </c>
      <c r="C47" t="s">
        <v>48</v>
      </c>
      <c r="D47">
        <v>1876210.08</v>
      </c>
      <c r="E47">
        <v>343641.72</v>
      </c>
    </row>
    <row r="48" spans="1:5" x14ac:dyDescent="0.25">
      <c r="A48" t="s">
        <v>39</v>
      </c>
      <c r="B48" t="s">
        <v>25</v>
      </c>
      <c r="C48" t="s">
        <v>48</v>
      </c>
      <c r="D48">
        <v>2102312.2000000002</v>
      </c>
      <c r="E48">
        <v>142903.66</v>
      </c>
    </row>
    <row r="49" spans="1:5" x14ac:dyDescent="0.25">
      <c r="A49" t="s">
        <v>39</v>
      </c>
      <c r="B49" t="s">
        <v>26</v>
      </c>
      <c r="C49" t="s">
        <v>48</v>
      </c>
      <c r="D49">
        <v>1657702.32</v>
      </c>
      <c r="E49">
        <v>781969.65</v>
      </c>
    </row>
    <row r="50" spans="1:5" x14ac:dyDescent="0.25">
      <c r="A50" t="s">
        <v>40</v>
      </c>
      <c r="B50" t="s">
        <v>73</v>
      </c>
      <c r="C50" t="s">
        <v>48</v>
      </c>
      <c r="D50">
        <v>814323.36</v>
      </c>
      <c r="E50">
        <v>1075963.49</v>
      </c>
    </row>
    <row r="51" spans="1:5" x14ac:dyDescent="0.25">
      <c r="A51" t="s">
        <v>40</v>
      </c>
      <c r="B51" t="s">
        <v>74</v>
      </c>
      <c r="C51" t="s">
        <v>48</v>
      </c>
      <c r="D51">
        <v>979627.14</v>
      </c>
      <c r="E51">
        <v>632079.87</v>
      </c>
    </row>
    <row r="52" spans="1:5" x14ac:dyDescent="0.25">
      <c r="A52" t="s">
        <v>40</v>
      </c>
      <c r="B52" t="s">
        <v>75</v>
      </c>
      <c r="C52" t="s">
        <v>48</v>
      </c>
      <c r="D52">
        <v>905792.91</v>
      </c>
      <c r="E52">
        <v>482839.73</v>
      </c>
    </row>
    <row r="53" spans="1:5" x14ac:dyDescent="0.25">
      <c r="A53" t="s">
        <v>40</v>
      </c>
      <c r="B53" t="s">
        <v>76</v>
      </c>
      <c r="C53" t="s">
        <v>48</v>
      </c>
      <c r="D53">
        <v>1008103.96</v>
      </c>
      <c r="E53">
        <v>416080.18</v>
      </c>
    </row>
    <row r="54" spans="1:5" x14ac:dyDescent="0.25">
      <c r="A54" t="s">
        <v>40</v>
      </c>
      <c r="B54" t="s">
        <v>77</v>
      </c>
      <c r="C54" t="s">
        <v>48</v>
      </c>
      <c r="D54">
        <v>927464.46</v>
      </c>
      <c r="E54">
        <v>453530.24</v>
      </c>
    </row>
    <row r="55" spans="1:5" x14ac:dyDescent="0.25">
      <c r="A55" t="s">
        <v>40</v>
      </c>
      <c r="B55" t="s">
        <v>78</v>
      </c>
      <c r="C55" t="s">
        <v>48</v>
      </c>
      <c r="D55">
        <v>1004827.99</v>
      </c>
      <c r="E55">
        <v>167027.10999999999</v>
      </c>
    </row>
    <row r="56" spans="1:5" x14ac:dyDescent="0.25">
      <c r="A56" t="s">
        <v>40</v>
      </c>
      <c r="B56" t="s">
        <v>79</v>
      </c>
      <c r="C56" t="s">
        <v>48</v>
      </c>
      <c r="D56">
        <v>1021892.88</v>
      </c>
      <c r="E56">
        <v>158986.79</v>
      </c>
    </row>
    <row r="57" spans="1:5" x14ac:dyDescent="0.25">
      <c r="A57" t="s">
        <v>40</v>
      </c>
      <c r="B57" t="s">
        <v>80</v>
      </c>
      <c r="C57" t="s">
        <v>48</v>
      </c>
      <c r="D57">
        <v>1085689.42</v>
      </c>
      <c r="E57">
        <v>198872.07</v>
      </c>
    </row>
    <row r="58" spans="1:5" x14ac:dyDescent="0.25">
      <c r="A58" t="s">
        <v>40</v>
      </c>
      <c r="B58" t="s">
        <v>81</v>
      </c>
      <c r="C58" t="s">
        <v>48</v>
      </c>
      <c r="D58">
        <v>1106633.27</v>
      </c>
      <c r="E58">
        <v>165241.82999999999</v>
      </c>
    </row>
    <row r="59" spans="1:5" x14ac:dyDescent="0.25">
      <c r="A59" t="s">
        <v>40</v>
      </c>
      <c r="B59" t="s">
        <v>20</v>
      </c>
      <c r="C59" t="s">
        <v>48</v>
      </c>
      <c r="D59">
        <v>1240132.3999999999</v>
      </c>
      <c r="E59">
        <v>276128.84999999998</v>
      </c>
    </row>
    <row r="60" spans="1:5" x14ac:dyDescent="0.25">
      <c r="A60" t="s">
        <v>40</v>
      </c>
      <c r="B60" t="s">
        <v>21</v>
      </c>
      <c r="C60" t="s">
        <v>48</v>
      </c>
      <c r="D60">
        <v>1272867.78</v>
      </c>
      <c r="E60">
        <v>586699.21</v>
      </c>
    </row>
    <row r="61" spans="1:5" x14ac:dyDescent="0.25">
      <c r="A61" t="s">
        <v>40</v>
      </c>
      <c r="B61" t="s">
        <v>22</v>
      </c>
      <c r="C61" t="s">
        <v>48</v>
      </c>
      <c r="D61">
        <v>1178364.67</v>
      </c>
      <c r="E61">
        <v>552285.04</v>
      </c>
    </row>
    <row r="62" spans="1:5" x14ac:dyDescent="0.25">
      <c r="A62" t="s">
        <v>40</v>
      </c>
      <c r="B62" t="s">
        <v>23</v>
      </c>
      <c r="C62" t="s">
        <v>48</v>
      </c>
      <c r="D62">
        <v>1311238.74</v>
      </c>
      <c r="E62">
        <v>489319.31</v>
      </c>
    </row>
    <row r="63" spans="1:5" x14ac:dyDescent="0.25">
      <c r="A63" t="s">
        <v>40</v>
      </c>
      <c r="B63" t="s">
        <v>24</v>
      </c>
      <c r="C63" t="s">
        <v>48</v>
      </c>
      <c r="D63">
        <v>1478569.48</v>
      </c>
      <c r="E63">
        <v>336696.01</v>
      </c>
    </row>
    <row r="64" spans="1:5" x14ac:dyDescent="0.25">
      <c r="A64" t="s">
        <v>40</v>
      </c>
      <c r="B64" t="s">
        <v>25</v>
      </c>
      <c r="C64" t="s">
        <v>48</v>
      </c>
      <c r="D64">
        <v>1663550.23</v>
      </c>
      <c r="E64">
        <v>138474.89000000001</v>
      </c>
    </row>
    <row r="65" spans="1:5" x14ac:dyDescent="0.25">
      <c r="A65" t="s">
        <v>40</v>
      </c>
      <c r="B65" t="s">
        <v>26</v>
      </c>
      <c r="C65" t="s">
        <v>48</v>
      </c>
      <c r="D65">
        <v>1298589.24</v>
      </c>
      <c r="E65">
        <v>737501.83</v>
      </c>
    </row>
    <row r="66" spans="1:5" x14ac:dyDescent="0.25">
      <c r="A66" t="s">
        <v>39</v>
      </c>
      <c r="B66" t="s">
        <v>73</v>
      </c>
      <c r="C66" t="s">
        <v>65</v>
      </c>
      <c r="D66">
        <v>1292973.43</v>
      </c>
      <c r="E66">
        <v>61668.62</v>
      </c>
    </row>
    <row r="67" spans="1:5" x14ac:dyDescent="0.25">
      <c r="A67" t="s">
        <v>39</v>
      </c>
      <c r="B67" t="s">
        <v>74</v>
      </c>
      <c r="C67" t="s">
        <v>65</v>
      </c>
      <c r="D67">
        <v>1426856.15</v>
      </c>
      <c r="E67">
        <v>56801.63</v>
      </c>
    </row>
    <row r="68" spans="1:5" x14ac:dyDescent="0.25">
      <c r="A68" t="s">
        <v>39</v>
      </c>
      <c r="B68" t="s">
        <v>75</v>
      </c>
      <c r="C68" t="s">
        <v>65</v>
      </c>
      <c r="D68">
        <v>1276324.55</v>
      </c>
      <c r="E68">
        <v>56582.080000000002</v>
      </c>
    </row>
    <row r="69" spans="1:5" x14ac:dyDescent="0.25">
      <c r="A69" t="s">
        <v>39</v>
      </c>
      <c r="B69" t="s">
        <v>76</v>
      </c>
      <c r="C69" t="s">
        <v>65</v>
      </c>
      <c r="D69">
        <v>1403417.67</v>
      </c>
      <c r="E69">
        <v>54708.17</v>
      </c>
    </row>
    <row r="70" spans="1:5" x14ac:dyDescent="0.25">
      <c r="A70" t="s">
        <v>39</v>
      </c>
      <c r="B70" t="s">
        <v>77</v>
      </c>
      <c r="C70" t="s">
        <v>65</v>
      </c>
      <c r="D70">
        <v>1307100.1299999999</v>
      </c>
      <c r="E70">
        <v>56579.63</v>
      </c>
    </row>
    <row r="71" spans="1:5" x14ac:dyDescent="0.25">
      <c r="A71" t="s">
        <v>39</v>
      </c>
      <c r="B71" t="s">
        <v>78</v>
      </c>
      <c r="C71" t="s">
        <v>65</v>
      </c>
      <c r="D71">
        <v>1307336.7</v>
      </c>
      <c r="E71">
        <v>52275.71</v>
      </c>
    </row>
    <row r="72" spans="1:5" x14ac:dyDescent="0.25">
      <c r="A72" t="s">
        <v>39</v>
      </c>
      <c r="B72" t="s">
        <v>79</v>
      </c>
      <c r="C72" t="s">
        <v>65</v>
      </c>
      <c r="D72">
        <v>1328447.23</v>
      </c>
      <c r="E72">
        <v>51636.37</v>
      </c>
    </row>
    <row r="73" spans="1:5" x14ac:dyDescent="0.25">
      <c r="A73" t="s">
        <v>39</v>
      </c>
      <c r="B73" t="s">
        <v>80</v>
      </c>
      <c r="C73" t="s">
        <v>65</v>
      </c>
      <c r="D73">
        <v>1428590.26</v>
      </c>
      <c r="E73">
        <v>51562.76</v>
      </c>
    </row>
    <row r="74" spans="1:5" x14ac:dyDescent="0.25">
      <c r="A74" t="s">
        <v>39</v>
      </c>
      <c r="B74" t="s">
        <v>81</v>
      </c>
      <c r="C74" t="s">
        <v>65</v>
      </c>
      <c r="D74">
        <v>1492880.44</v>
      </c>
      <c r="E74">
        <v>50879.39</v>
      </c>
    </row>
    <row r="75" spans="1:5" x14ac:dyDescent="0.25">
      <c r="A75" t="s">
        <v>39</v>
      </c>
      <c r="B75" t="s">
        <v>20</v>
      </c>
      <c r="C75" t="s">
        <v>65</v>
      </c>
      <c r="D75">
        <v>1634037.68</v>
      </c>
      <c r="E75">
        <v>50485.57</v>
      </c>
    </row>
    <row r="76" spans="1:5" x14ac:dyDescent="0.25">
      <c r="A76" t="s">
        <v>39</v>
      </c>
      <c r="B76" t="s">
        <v>21</v>
      </c>
      <c r="C76" t="s">
        <v>65</v>
      </c>
      <c r="D76">
        <v>1782398.06</v>
      </c>
      <c r="E76">
        <v>51585.97</v>
      </c>
    </row>
    <row r="77" spans="1:5" x14ac:dyDescent="0.25">
      <c r="A77" t="s">
        <v>39</v>
      </c>
      <c r="B77" t="s">
        <v>22</v>
      </c>
      <c r="C77" t="s">
        <v>65</v>
      </c>
      <c r="D77">
        <v>1652368.66</v>
      </c>
      <c r="E77">
        <v>52976.79</v>
      </c>
    </row>
    <row r="78" spans="1:5" x14ac:dyDescent="0.25">
      <c r="A78" t="s">
        <v>39</v>
      </c>
      <c r="B78" t="s">
        <v>23</v>
      </c>
      <c r="C78" t="s">
        <v>65</v>
      </c>
      <c r="D78">
        <v>1794538.48</v>
      </c>
      <c r="E78">
        <v>50140.58</v>
      </c>
    </row>
    <row r="79" spans="1:5" x14ac:dyDescent="0.25">
      <c r="A79" t="s">
        <v>39</v>
      </c>
      <c r="B79" t="s">
        <v>24</v>
      </c>
      <c r="C79" t="s">
        <v>65</v>
      </c>
      <c r="D79">
        <v>1950006.07</v>
      </c>
      <c r="E79">
        <v>47667.71</v>
      </c>
    </row>
    <row r="80" spans="1:5" x14ac:dyDescent="0.25">
      <c r="A80" t="s">
        <v>39</v>
      </c>
      <c r="B80" t="s">
        <v>25</v>
      </c>
      <c r="C80" t="s">
        <v>65</v>
      </c>
      <c r="D80">
        <v>2126419.88</v>
      </c>
      <c r="E80">
        <v>42529.82</v>
      </c>
    </row>
    <row r="81" spans="1:5" x14ac:dyDescent="0.25">
      <c r="A81" t="s">
        <v>39</v>
      </c>
      <c r="B81" t="s">
        <v>26</v>
      </c>
      <c r="C81" t="s">
        <v>65</v>
      </c>
      <c r="D81">
        <v>1871602.95</v>
      </c>
      <c r="E81">
        <v>55935.14</v>
      </c>
    </row>
    <row r="82" spans="1:5" x14ac:dyDescent="0.25">
      <c r="A82" t="s">
        <v>40</v>
      </c>
      <c r="B82" t="s">
        <v>73</v>
      </c>
      <c r="C82" t="s">
        <v>65</v>
      </c>
      <c r="D82">
        <v>1053760.54</v>
      </c>
      <c r="E82">
        <v>61716.23</v>
      </c>
    </row>
    <row r="83" spans="1:5" x14ac:dyDescent="0.25">
      <c r="A83" t="s">
        <v>40</v>
      </c>
      <c r="B83" t="s">
        <v>74</v>
      </c>
      <c r="C83" t="s">
        <v>65</v>
      </c>
      <c r="D83">
        <v>1118963.3999999999</v>
      </c>
      <c r="E83">
        <v>56811.72</v>
      </c>
    </row>
    <row r="84" spans="1:5" x14ac:dyDescent="0.25">
      <c r="A84" t="s">
        <v>40</v>
      </c>
      <c r="B84" t="s">
        <v>75</v>
      </c>
      <c r="C84" t="s">
        <v>65</v>
      </c>
      <c r="D84">
        <v>1005425.31</v>
      </c>
      <c r="E84">
        <v>56582.89</v>
      </c>
    </row>
    <row r="85" spans="1:5" x14ac:dyDescent="0.25">
      <c r="A85" t="s">
        <v>40</v>
      </c>
      <c r="B85" t="s">
        <v>76</v>
      </c>
      <c r="C85" t="s">
        <v>65</v>
      </c>
      <c r="D85">
        <v>1093237.49</v>
      </c>
      <c r="E85">
        <v>54723.08</v>
      </c>
    </row>
    <row r="86" spans="1:5" x14ac:dyDescent="0.25">
      <c r="A86" t="s">
        <v>40</v>
      </c>
      <c r="B86" t="s">
        <v>77</v>
      </c>
      <c r="C86" t="s">
        <v>65</v>
      </c>
      <c r="D86">
        <v>1021491.37</v>
      </c>
      <c r="E86">
        <v>56587.519999999997</v>
      </c>
    </row>
    <row r="87" spans="1:5" x14ac:dyDescent="0.25">
      <c r="A87" t="s">
        <v>40</v>
      </c>
      <c r="B87" t="s">
        <v>78</v>
      </c>
      <c r="C87" t="s">
        <v>65</v>
      </c>
      <c r="D87">
        <v>1023157.62</v>
      </c>
      <c r="E87">
        <v>52290.98</v>
      </c>
    </row>
    <row r="88" spans="1:5" x14ac:dyDescent="0.25">
      <c r="A88" t="s">
        <v>40</v>
      </c>
      <c r="B88" t="s">
        <v>79</v>
      </c>
      <c r="C88" t="s">
        <v>65</v>
      </c>
      <c r="D88">
        <v>1042171.23</v>
      </c>
      <c r="E88">
        <v>51604.65</v>
      </c>
    </row>
    <row r="89" spans="1:5" x14ac:dyDescent="0.25">
      <c r="A89" t="s">
        <v>40</v>
      </c>
      <c r="B89" t="s">
        <v>80</v>
      </c>
      <c r="C89" t="s">
        <v>65</v>
      </c>
      <c r="D89">
        <v>1119648.82</v>
      </c>
      <c r="E89">
        <v>51548.94</v>
      </c>
    </row>
    <row r="90" spans="1:5" x14ac:dyDescent="0.25">
      <c r="A90" t="s">
        <v>40</v>
      </c>
      <c r="B90" t="s">
        <v>81</v>
      </c>
      <c r="C90" t="s">
        <v>65</v>
      </c>
      <c r="D90">
        <v>1131888.49</v>
      </c>
      <c r="E90">
        <v>50872.77</v>
      </c>
    </row>
    <row r="91" spans="1:5" x14ac:dyDescent="0.25">
      <c r="A91" t="s">
        <v>40</v>
      </c>
      <c r="B91" t="s">
        <v>20</v>
      </c>
      <c r="C91" t="s">
        <v>65</v>
      </c>
      <c r="D91">
        <v>1294358.6200000001</v>
      </c>
      <c r="E91">
        <v>50494.13</v>
      </c>
    </row>
    <row r="92" spans="1:5" x14ac:dyDescent="0.25">
      <c r="A92" t="s">
        <v>40</v>
      </c>
      <c r="B92" t="s">
        <v>21</v>
      </c>
      <c r="C92" t="s">
        <v>65</v>
      </c>
      <c r="D92">
        <v>1404333.09</v>
      </c>
      <c r="E92">
        <v>51599.01</v>
      </c>
    </row>
    <row r="93" spans="1:5" x14ac:dyDescent="0.25">
      <c r="A93" t="s">
        <v>40</v>
      </c>
      <c r="B93" t="s">
        <v>22</v>
      </c>
      <c r="C93" t="s">
        <v>65</v>
      </c>
      <c r="D93">
        <v>1299977.75</v>
      </c>
      <c r="E93">
        <v>53012.54</v>
      </c>
    </row>
    <row r="94" spans="1:5" x14ac:dyDescent="0.25">
      <c r="A94" t="s">
        <v>40</v>
      </c>
      <c r="B94" t="s">
        <v>23</v>
      </c>
      <c r="C94" t="s">
        <v>65</v>
      </c>
      <c r="D94">
        <v>1418665.6</v>
      </c>
      <c r="E94">
        <v>50189.97</v>
      </c>
    </row>
    <row r="95" spans="1:5" x14ac:dyDescent="0.25">
      <c r="A95" t="s">
        <v>40</v>
      </c>
      <c r="B95" t="s">
        <v>24</v>
      </c>
      <c r="C95" t="s">
        <v>65</v>
      </c>
      <c r="D95">
        <v>1549485.56</v>
      </c>
      <c r="E95">
        <v>47533.19</v>
      </c>
    </row>
    <row r="96" spans="1:5" x14ac:dyDescent="0.25">
      <c r="A96" t="s">
        <v>40</v>
      </c>
      <c r="B96" t="s">
        <v>25</v>
      </c>
      <c r="C96" t="s">
        <v>65</v>
      </c>
      <c r="D96">
        <v>1686242.52</v>
      </c>
      <c r="E96">
        <v>42416.28</v>
      </c>
    </row>
    <row r="97" spans="1:5" x14ac:dyDescent="0.25">
      <c r="A97" t="s">
        <v>40</v>
      </c>
      <c r="B97" t="s">
        <v>26</v>
      </c>
      <c r="C97" t="s">
        <v>65</v>
      </c>
      <c r="D97">
        <v>1493127.38</v>
      </c>
      <c r="E97">
        <v>55994.17</v>
      </c>
    </row>
    <row r="98" spans="1:5" x14ac:dyDescent="0.25">
      <c r="A98" t="s">
        <v>39</v>
      </c>
      <c r="B98" t="s">
        <v>73</v>
      </c>
      <c r="C98" t="s">
        <v>68</v>
      </c>
      <c r="D98">
        <v>1061865.6000000001</v>
      </c>
      <c r="E98">
        <v>61650.16</v>
      </c>
    </row>
    <row r="99" spans="1:5" x14ac:dyDescent="0.25">
      <c r="A99" t="s">
        <v>39</v>
      </c>
      <c r="B99" t="s">
        <v>74</v>
      </c>
      <c r="C99" t="s">
        <v>68</v>
      </c>
      <c r="D99">
        <v>1283068.98</v>
      </c>
      <c r="E99">
        <v>56803.73</v>
      </c>
    </row>
    <row r="100" spans="1:5" x14ac:dyDescent="0.25">
      <c r="A100" t="s">
        <v>39</v>
      </c>
      <c r="B100" t="s">
        <v>75</v>
      </c>
      <c r="C100" t="s">
        <v>68</v>
      </c>
      <c r="D100">
        <v>1176197.3</v>
      </c>
      <c r="E100">
        <v>56578.21</v>
      </c>
    </row>
    <row r="101" spans="1:5" x14ac:dyDescent="0.25">
      <c r="A101" t="s">
        <v>39</v>
      </c>
      <c r="B101" t="s">
        <v>76</v>
      </c>
      <c r="C101" t="s">
        <v>68</v>
      </c>
      <c r="D101">
        <v>1314886.46</v>
      </c>
      <c r="E101">
        <v>54706.55</v>
      </c>
    </row>
    <row r="102" spans="1:5" x14ac:dyDescent="0.25">
      <c r="A102" t="s">
        <v>39</v>
      </c>
      <c r="B102" t="s">
        <v>77</v>
      </c>
      <c r="C102" t="s">
        <v>68</v>
      </c>
      <c r="D102">
        <v>1207217.1100000001</v>
      </c>
      <c r="E102">
        <v>56573.67</v>
      </c>
    </row>
    <row r="103" spans="1:5" x14ac:dyDescent="0.25">
      <c r="A103" t="s">
        <v>39</v>
      </c>
      <c r="B103" t="s">
        <v>78</v>
      </c>
      <c r="C103" t="s">
        <v>68</v>
      </c>
      <c r="D103">
        <v>1290474.5900000001</v>
      </c>
      <c r="E103">
        <v>52273.52</v>
      </c>
    </row>
    <row r="104" spans="1:5" x14ac:dyDescent="0.25">
      <c r="A104" t="s">
        <v>39</v>
      </c>
      <c r="B104" t="s">
        <v>79</v>
      </c>
      <c r="C104" t="s">
        <v>68</v>
      </c>
      <c r="D104">
        <v>1310271.57</v>
      </c>
      <c r="E104">
        <v>51635.63</v>
      </c>
    </row>
    <row r="105" spans="1:5" x14ac:dyDescent="0.25">
      <c r="A105" t="s">
        <v>39</v>
      </c>
      <c r="B105" t="s">
        <v>80</v>
      </c>
      <c r="C105" t="s">
        <v>68</v>
      </c>
      <c r="D105">
        <v>1394285.62</v>
      </c>
      <c r="E105">
        <v>51561.33</v>
      </c>
    </row>
    <row r="106" spans="1:5" x14ac:dyDescent="0.25">
      <c r="A106" t="s">
        <v>39</v>
      </c>
      <c r="B106" t="s">
        <v>81</v>
      </c>
      <c r="C106" t="s">
        <v>68</v>
      </c>
      <c r="D106">
        <v>1466262.16</v>
      </c>
      <c r="E106">
        <v>50876.32</v>
      </c>
    </row>
    <row r="107" spans="1:5" x14ac:dyDescent="0.25">
      <c r="A107" t="s">
        <v>39</v>
      </c>
      <c r="B107" t="s">
        <v>20</v>
      </c>
      <c r="C107" t="s">
        <v>68</v>
      </c>
      <c r="D107">
        <v>1575688.87</v>
      </c>
      <c r="E107">
        <v>50480.91</v>
      </c>
    </row>
    <row r="108" spans="1:5" x14ac:dyDescent="0.25">
      <c r="A108" t="s">
        <v>39</v>
      </c>
      <c r="B108" t="s">
        <v>21</v>
      </c>
      <c r="C108" t="s">
        <v>68</v>
      </c>
      <c r="D108">
        <v>1651989.52</v>
      </c>
      <c r="E108">
        <v>51588.87</v>
      </c>
    </row>
    <row r="109" spans="1:5" x14ac:dyDescent="0.25">
      <c r="A109" t="s">
        <v>39</v>
      </c>
      <c r="B109" t="s">
        <v>22</v>
      </c>
      <c r="C109" t="s">
        <v>68</v>
      </c>
      <c r="D109">
        <v>1530164.32</v>
      </c>
      <c r="E109">
        <v>52968.86</v>
      </c>
    </row>
    <row r="110" spans="1:5" x14ac:dyDescent="0.25">
      <c r="A110" t="s">
        <v>39</v>
      </c>
      <c r="B110" t="s">
        <v>23</v>
      </c>
      <c r="C110" t="s">
        <v>68</v>
      </c>
      <c r="D110">
        <v>1687355.11</v>
      </c>
      <c r="E110">
        <v>50138.05</v>
      </c>
    </row>
    <row r="111" spans="1:5" x14ac:dyDescent="0.25">
      <c r="A111" t="s">
        <v>39</v>
      </c>
      <c r="B111" t="s">
        <v>24</v>
      </c>
      <c r="C111" t="s">
        <v>68</v>
      </c>
      <c r="D111">
        <v>1878406.74</v>
      </c>
      <c r="E111">
        <v>47663.97</v>
      </c>
    </row>
    <row r="112" spans="1:5" x14ac:dyDescent="0.25">
      <c r="A112" t="s">
        <v>39</v>
      </c>
      <c r="B112" t="s">
        <v>25</v>
      </c>
      <c r="C112" t="s">
        <v>68</v>
      </c>
      <c r="D112">
        <v>2100784.2599999998</v>
      </c>
      <c r="E112">
        <v>42527.4</v>
      </c>
    </row>
    <row r="113" spans="1:5" x14ac:dyDescent="0.25">
      <c r="A113" t="s">
        <v>39</v>
      </c>
      <c r="B113" t="s">
        <v>26</v>
      </c>
      <c r="C113" t="s">
        <v>68</v>
      </c>
      <c r="D113">
        <v>1693390.33</v>
      </c>
      <c r="E113">
        <v>55922.01</v>
      </c>
    </row>
    <row r="114" spans="1:5" x14ac:dyDescent="0.25">
      <c r="A114" t="s">
        <v>40</v>
      </c>
      <c r="B114" t="s">
        <v>73</v>
      </c>
      <c r="C114" t="s">
        <v>68</v>
      </c>
      <c r="D114">
        <v>822691.77</v>
      </c>
      <c r="E114">
        <v>61639.74</v>
      </c>
    </row>
    <row r="115" spans="1:5" x14ac:dyDescent="0.25">
      <c r="A115" t="s">
        <v>40</v>
      </c>
      <c r="B115" t="s">
        <v>74</v>
      </c>
      <c r="C115" t="s">
        <v>68</v>
      </c>
      <c r="D115">
        <v>980855.7</v>
      </c>
      <c r="E115">
        <v>56760.08</v>
      </c>
    </row>
    <row r="116" spans="1:5" x14ac:dyDescent="0.25">
      <c r="A116" t="s">
        <v>40</v>
      </c>
      <c r="B116" t="s">
        <v>75</v>
      </c>
      <c r="C116" t="s">
        <v>68</v>
      </c>
      <c r="D116">
        <v>905751.19</v>
      </c>
      <c r="E116">
        <v>56521.52</v>
      </c>
    </row>
    <row r="117" spans="1:5" x14ac:dyDescent="0.25">
      <c r="A117" t="s">
        <v>40</v>
      </c>
      <c r="B117" t="s">
        <v>76</v>
      </c>
      <c r="C117" t="s">
        <v>68</v>
      </c>
      <c r="D117">
        <v>1006961.38</v>
      </c>
      <c r="E117">
        <v>54686.8</v>
      </c>
    </row>
    <row r="118" spans="1:5" x14ac:dyDescent="0.25">
      <c r="A118" t="s">
        <v>40</v>
      </c>
      <c r="B118" t="s">
        <v>77</v>
      </c>
      <c r="C118" t="s">
        <v>68</v>
      </c>
      <c r="D118">
        <v>925776.65</v>
      </c>
      <c r="E118">
        <v>56560.74</v>
      </c>
    </row>
    <row r="119" spans="1:5" x14ac:dyDescent="0.25">
      <c r="A119" t="s">
        <v>40</v>
      </c>
      <c r="B119" t="s">
        <v>78</v>
      </c>
      <c r="C119" t="s">
        <v>68</v>
      </c>
      <c r="D119">
        <v>1004026.88</v>
      </c>
      <c r="E119">
        <v>52302.2</v>
      </c>
    </row>
    <row r="120" spans="1:5" x14ac:dyDescent="0.25">
      <c r="A120" t="s">
        <v>40</v>
      </c>
      <c r="B120" t="s">
        <v>79</v>
      </c>
      <c r="C120" t="s">
        <v>68</v>
      </c>
      <c r="D120">
        <v>1021145.82</v>
      </c>
      <c r="E120">
        <v>51615.89</v>
      </c>
    </row>
    <row r="121" spans="1:5" x14ac:dyDescent="0.25">
      <c r="A121" t="s">
        <v>40</v>
      </c>
      <c r="B121" t="s">
        <v>80</v>
      </c>
      <c r="C121" t="s">
        <v>68</v>
      </c>
      <c r="D121">
        <v>1084307.21</v>
      </c>
      <c r="E121">
        <v>51558.64</v>
      </c>
    </row>
    <row r="122" spans="1:5" x14ac:dyDescent="0.25">
      <c r="A122" t="s">
        <v>40</v>
      </c>
      <c r="B122" t="s">
        <v>81</v>
      </c>
      <c r="C122" t="s">
        <v>68</v>
      </c>
      <c r="D122">
        <v>1105471.3400000001</v>
      </c>
      <c r="E122">
        <v>50875.91</v>
      </c>
    </row>
    <row r="123" spans="1:5" x14ac:dyDescent="0.25">
      <c r="A123" t="s">
        <v>40</v>
      </c>
      <c r="B123" t="s">
        <v>20</v>
      </c>
      <c r="C123" t="s">
        <v>68</v>
      </c>
      <c r="D123">
        <v>1238803.04</v>
      </c>
      <c r="E123">
        <v>50528.91</v>
      </c>
    </row>
    <row r="124" spans="1:5" x14ac:dyDescent="0.25">
      <c r="A124" t="s">
        <v>40</v>
      </c>
      <c r="B124" t="s">
        <v>21</v>
      </c>
      <c r="C124" t="s">
        <v>68</v>
      </c>
      <c r="D124">
        <v>1276467.93</v>
      </c>
      <c r="E124">
        <v>51555.42</v>
      </c>
    </row>
    <row r="125" spans="1:5" x14ac:dyDescent="0.25">
      <c r="A125" t="s">
        <v>40</v>
      </c>
      <c r="B125" t="s">
        <v>22</v>
      </c>
      <c r="C125" t="s">
        <v>68</v>
      </c>
      <c r="D125">
        <v>1181507.3799999999</v>
      </c>
      <c r="E125">
        <v>52949.69</v>
      </c>
    </row>
    <row r="126" spans="1:5" x14ac:dyDescent="0.25">
      <c r="A126" t="s">
        <v>40</v>
      </c>
      <c r="B126" t="s">
        <v>23</v>
      </c>
      <c r="C126" t="s">
        <v>68</v>
      </c>
      <c r="D126">
        <v>1313876.67</v>
      </c>
      <c r="E126">
        <v>50155.16</v>
      </c>
    </row>
    <row r="127" spans="1:5" x14ac:dyDescent="0.25">
      <c r="A127" t="s">
        <v>40</v>
      </c>
      <c r="B127" t="s">
        <v>24</v>
      </c>
      <c r="C127" t="s">
        <v>68</v>
      </c>
      <c r="D127">
        <v>1479485.55</v>
      </c>
      <c r="E127">
        <v>47519.199999999997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1661652.45</v>
      </c>
      <c r="E128">
        <v>42417.599999999999</v>
      </c>
    </row>
    <row r="129" spans="1:5" x14ac:dyDescent="0.25">
      <c r="A129" t="s">
        <v>40</v>
      </c>
      <c r="B129" t="s">
        <v>26</v>
      </c>
      <c r="C129" t="s">
        <v>68</v>
      </c>
      <c r="D129">
        <v>1315294.24</v>
      </c>
      <c r="E129">
        <v>55936.56</v>
      </c>
    </row>
    <row r="130" spans="1:5" x14ac:dyDescent="0.25">
      <c r="A130" t="s">
        <v>39</v>
      </c>
      <c r="B130" t="s">
        <v>73</v>
      </c>
      <c r="C130" t="s">
        <v>69</v>
      </c>
      <c r="D130">
        <v>782736.65</v>
      </c>
      <c r="E130">
        <v>1296026.53</v>
      </c>
    </row>
    <row r="131" spans="1:5" x14ac:dyDescent="0.25">
      <c r="A131" t="s">
        <v>39</v>
      </c>
      <c r="B131" t="s">
        <v>74</v>
      </c>
      <c r="C131" t="s">
        <v>69</v>
      </c>
      <c r="D131">
        <v>960543.65</v>
      </c>
      <c r="E131">
        <v>839324.1</v>
      </c>
    </row>
    <row r="132" spans="1:5" x14ac:dyDescent="0.25">
      <c r="A132" t="s">
        <v>39</v>
      </c>
      <c r="B132" t="s">
        <v>75</v>
      </c>
      <c r="C132" t="s">
        <v>69</v>
      </c>
      <c r="D132">
        <v>869750.73</v>
      </c>
      <c r="E132">
        <v>647275.96</v>
      </c>
    </row>
    <row r="133" spans="1:5" x14ac:dyDescent="0.25">
      <c r="A133" t="s">
        <v>39</v>
      </c>
      <c r="B133" t="s">
        <v>76</v>
      </c>
      <c r="C133" t="s">
        <v>69</v>
      </c>
      <c r="D133">
        <v>999787.03</v>
      </c>
      <c r="E133">
        <v>567077.66</v>
      </c>
    </row>
    <row r="134" spans="1:5" x14ac:dyDescent="0.25">
      <c r="A134" t="s">
        <v>39</v>
      </c>
      <c r="B134" t="s">
        <v>77</v>
      </c>
      <c r="C134" t="s">
        <v>69</v>
      </c>
      <c r="D134">
        <v>904989.46</v>
      </c>
      <c r="E134">
        <v>623222.61</v>
      </c>
    </row>
    <row r="135" spans="1:5" x14ac:dyDescent="0.25">
      <c r="A135" t="s">
        <v>39</v>
      </c>
      <c r="B135" t="s">
        <v>78</v>
      </c>
      <c r="C135" t="s">
        <v>69</v>
      </c>
      <c r="D135">
        <v>987413.54</v>
      </c>
      <c r="E135">
        <v>229145.57</v>
      </c>
    </row>
    <row r="136" spans="1:5" x14ac:dyDescent="0.25">
      <c r="A136" t="s">
        <v>39</v>
      </c>
      <c r="B136" t="s">
        <v>79</v>
      </c>
      <c r="C136" t="s">
        <v>69</v>
      </c>
      <c r="D136">
        <v>1006473.13</v>
      </c>
      <c r="E136">
        <v>214480.87</v>
      </c>
    </row>
    <row r="137" spans="1:5" x14ac:dyDescent="0.25">
      <c r="A137" t="s">
        <v>39</v>
      </c>
      <c r="B137" t="s">
        <v>80</v>
      </c>
      <c r="C137" t="s">
        <v>69</v>
      </c>
      <c r="D137">
        <v>1083546.8799999999</v>
      </c>
      <c r="E137">
        <v>270671.02</v>
      </c>
    </row>
    <row r="138" spans="1:5" x14ac:dyDescent="0.25">
      <c r="A138" t="s">
        <v>39</v>
      </c>
      <c r="B138" t="s">
        <v>81</v>
      </c>
      <c r="C138" t="s">
        <v>69</v>
      </c>
      <c r="D138">
        <v>1141249.5</v>
      </c>
      <c r="E138">
        <v>240193.55</v>
      </c>
    </row>
    <row r="139" spans="1:5" x14ac:dyDescent="0.25">
      <c r="A139" t="s">
        <v>39</v>
      </c>
      <c r="B139" t="s">
        <v>20</v>
      </c>
      <c r="C139" t="s">
        <v>69</v>
      </c>
      <c r="D139">
        <v>1264855.6599999999</v>
      </c>
      <c r="E139">
        <v>374880.64</v>
      </c>
    </row>
    <row r="140" spans="1:5" x14ac:dyDescent="0.25">
      <c r="A140" t="s">
        <v>39</v>
      </c>
      <c r="B140" t="s">
        <v>21</v>
      </c>
      <c r="C140" t="s">
        <v>69</v>
      </c>
      <c r="D140">
        <v>1322755.67</v>
      </c>
      <c r="E140">
        <v>763312.92</v>
      </c>
    </row>
    <row r="141" spans="1:5" x14ac:dyDescent="0.25">
      <c r="A141" t="s">
        <v>39</v>
      </c>
      <c r="B141" t="s">
        <v>22</v>
      </c>
      <c r="C141" t="s">
        <v>69</v>
      </c>
      <c r="D141">
        <v>1207319.4099999999</v>
      </c>
      <c r="E141">
        <v>719063.55</v>
      </c>
    </row>
    <row r="142" spans="1:5" x14ac:dyDescent="0.25">
      <c r="A142" t="s">
        <v>39</v>
      </c>
      <c r="B142" t="s">
        <v>23</v>
      </c>
      <c r="C142" t="s">
        <v>69</v>
      </c>
      <c r="D142">
        <v>1373842.69</v>
      </c>
      <c r="E142">
        <v>629324.06999999995</v>
      </c>
    </row>
    <row r="143" spans="1:5" x14ac:dyDescent="0.25">
      <c r="A143" t="s">
        <v>39</v>
      </c>
      <c r="B143" t="s">
        <v>24</v>
      </c>
      <c r="C143" t="s">
        <v>69</v>
      </c>
      <c r="D143">
        <v>1556885.77</v>
      </c>
      <c r="E143">
        <v>451389.31</v>
      </c>
    </row>
    <row r="144" spans="1:5" x14ac:dyDescent="0.25">
      <c r="A144" t="s">
        <v>39</v>
      </c>
      <c r="B144" t="s">
        <v>25</v>
      </c>
      <c r="C144" t="s">
        <v>69</v>
      </c>
      <c r="D144">
        <v>1839786.03</v>
      </c>
      <c r="E144">
        <v>190181.51</v>
      </c>
    </row>
    <row r="145" spans="1:5" x14ac:dyDescent="0.25">
      <c r="A145" t="s">
        <v>39</v>
      </c>
      <c r="B145" t="s">
        <v>26</v>
      </c>
      <c r="C145" t="s">
        <v>69</v>
      </c>
      <c r="D145">
        <v>1294179.3500000001</v>
      </c>
      <c r="E145">
        <v>957295.1</v>
      </c>
    </row>
    <row r="146" spans="1:5" x14ac:dyDescent="0.25">
      <c r="A146" t="s">
        <v>40</v>
      </c>
      <c r="B146" t="s">
        <v>73</v>
      </c>
      <c r="C146" t="s">
        <v>69</v>
      </c>
      <c r="D146">
        <v>676581.28</v>
      </c>
      <c r="E146">
        <v>1168995.26</v>
      </c>
    </row>
    <row r="147" spans="1:5" x14ac:dyDescent="0.25">
      <c r="A147" t="s">
        <v>40</v>
      </c>
      <c r="B147" t="s">
        <v>74</v>
      </c>
      <c r="C147" t="s">
        <v>69</v>
      </c>
      <c r="D147">
        <v>798111.16</v>
      </c>
      <c r="E147">
        <v>714792.54</v>
      </c>
    </row>
    <row r="148" spans="1:5" x14ac:dyDescent="0.25">
      <c r="A148" t="s">
        <v>40</v>
      </c>
      <c r="B148" t="s">
        <v>75</v>
      </c>
      <c r="C148" t="s">
        <v>69</v>
      </c>
      <c r="D148">
        <v>732534.29</v>
      </c>
      <c r="E148">
        <v>560536.18000000005</v>
      </c>
    </row>
    <row r="149" spans="1:5" x14ac:dyDescent="0.25">
      <c r="A149" t="s">
        <v>40</v>
      </c>
      <c r="B149" t="s">
        <v>76</v>
      </c>
      <c r="C149" t="s">
        <v>69</v>
      </c>
      <c r="D149">
        <v>824652.18</v>
      </c>
      <c r="E149">
        <v>485495.11</v>
      </c>
    </row>
    <row r="150" spans="1:5" x14ac:dyDescent="0.25">
      <c r="A150" t="s">
        <v>40</v>
      </c>
      <c r="B150" t="s">
        <v>77</v>
      </c>
      <c r="C150" t="s">
        <v>69</v>
      </c>
      <c r="D150">
        <v>754441.11</v>
      </c>
      <c r="E150">
        <v>519763.03</v>
      </c>
    </row>
    <row r="151" spans="1:5" x14ac:dyDescent="0.25">
      <c r="A151" t="s">
        <v>40</v>
      </c>
      <c r="B151" t="s">
        <v>78</v>
      </c>
      <c r="C151" t="s">
        <v>69</v>
      </c>
      <c r="D151">
        <v>803364.58</v>
      </c>
      <c r="E151">
        <v>205373.93</v>
      </c>
    </row>
    <row r="152" spans="1:5" x14ac:dyDescent="0.25">
      <c r="A152" t="s">
        <v>40</v>
      </c>
      <c r="B152" t="s">
        <v>79</v>
      </c>
      <c r="C152" t="s">
        <v>69</v>
      </c>
      <c r="D152">
        <v>827231.29</v>
      </c>
      <c r="E152">
        <v>194703.95</v>
      </c>
    </row>
    <row r="153" spans="1:5" x14ac:dyDescent="0.25">
      <c r="A153" t="s">
        <v>40</v>
      </c>
      <c r="B153" t="s">
        <v>80</v>
      </c>
      <c r="C153" t="s">
        <v>69</v>
      </c>
      <c r="D153">
        <v>879984.82</v>
      </c>
      <c r="E153">
        <v>243111.38</v>
      </c>
    </row>
    <row r="154" spans="1:5" x14ac:dyDescent="0.25">
      <c r="A154" t="s">
        <v>40</v>
      </c>
      <c r="B154" t="s">
        <v>81</v>
      </c>
      <c r="C154" t="s">
        <v>69</v>
      </c>
      <c r="D154">
        <v>907212.80000000005</v>
      </c>
      <c r="E154">
        <v>200853.87</v>
      </c>
    </row>
    <row r="155" spans="1:5" x14ac:dyDescent="0.25">
      <c r="A155" t="s">
        <v>40</v>
      </c>
      <c r="B155" t="s">
        <v>20</v>
      </c>
      <c r="C155" t="s">
        <v>69</v>
      </c>
      <c r="D155">
        <v>1024646.73</v>
      </c>
      <c r="E155">
        <v>318613.25</v>
      </c>
    </row>
    <row r="156" spans="1:5" x14ac:dyDescent="0.25">
      <c r="A156" t="s">
        <v>40</v>
      </c>
      <c r="B156" t="s">
        <v>21</v>
      </c>
      <c r="C156" t="s">
        <v>69</v>
      </c>
      <c r="D156">
        <v>1068088.43</v>
      </c>
      <c r="E156">
        <v>664654.72</v>
      </c>
    </row>
    <row r="157" spans="1:5" x14ac:dyDescent="0.25">
      <c r="A157" t="s">
        <v>40</v>
      </c>
      <c r="B157" t="s">
        <v>22</v>
      </c>
      <c r="C157" t="s">
        <v>69</v>
      </c>
      <c r="D157">
        <v>989906.07</v>
      </c>
      <c r="E157">
        <v>626271.42000000004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1113431.1000000001</v>
      </c>
      <c r="E158">
        <v>556609.37</v>
      </c>
    </row>
    <row r="159" spans="1:5" x14ac:dyDescent="0.25">
      <c r="A159" t="s">
        <v>40</v>
      </c>
      <c r="B159" t="s">
        <v>24</v>
      </c>
      <c r="C159" t="s">
        <v>69</v>
      </c>
      <c r="D159">
        <v>1242551.58</v>
      </c>
      <c r="E159">
        <v>393206.74</v>
      </c>
    </row>
    <row r="160" spans="1:5" x14ac:dyDescent="0.25">
      <c r="A160" t="s">
        <v>40</v>
      </c>
      <c r="B160" t="s">
        <v>25</v>
      </c>
      <c r="C160" t="s">
        <v>69</v>
      </c>
      <c r="D160">
        <v>1498333.48</v>
      </c>
      <c r="E160">
        <v>166741.57999999999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1018024.44</v>
      </c>
      <c r="E161">
        <v>875556.07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Religious assembly buildings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1193477.05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19742.830000000002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313883.40000000002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268954.84999999998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454648.92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1638.65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61674.42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1058868.6499999999</v>
      </c>
      <c r="F17" s="65">
        <f>Raw_endusebreakdownannual!F16</f>
        <v>1255151.47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835762.73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274675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313883.40000000002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268954.84999999998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395667.1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8629.58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56808.68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1261809.93</v>
      </c>
      <c r="F32" s="65">
        <f>Raw_endusebreakdownannual!F31</f>
        <v>892571.41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626924.76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159830.65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313883.40000000002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268954.84999999998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332908.24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6937.39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56584.88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1082514.54</v>
      </c>
      <c r="F47" s="65">
        <f>Raw_endusebreakdownannual!F46</f>
        <v>683509.64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584568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322715.94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313883.40000000002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268954.84999999998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376898.64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9709.58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54728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1292162.4099999999</v>
      </c>
      <c r="F62" s="65">
        <f>Raw_endusebreakdownannual!F61</f>
        <v>639296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623362.64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189744.4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313883.40000000002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268954.84999999998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335090.13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8237.7800000000007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56582.6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1115910.56</v>
      </c>
      <c r="F77" s="65">
        <f>Raw_endusebreakdownannual!F76</f>
        <v>679945.24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325682.78000000003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351727.92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313883.40000000002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268954.84999999998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330545.13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11961.55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52279.65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1277072.8500000001</v>
      </c>
      <c r="F92" s="65">
        <f>Raw_endusebreakdownannual!F91</f>
        <v>377962.43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384720.19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427081.01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313883.40000000002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268954.84999999998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384856.67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13810.78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51634.79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1408586.7</v>
      </c>
      <c r="F107" s="65">
        <f>Raw_endusebreakdownannual!F106</f>
        <v>436354.98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403829.24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486141.56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313883.40000000002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268954.84999999998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391359.61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13903.15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51570.23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1474242.57</v>
      </c>
      <c r="F122" s="65">
        <f>Raw_endusebreakdownannual!F121</f>
        <v>455399.47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399389.54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545163.05000000005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313883.40000000002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268954.84999999998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412442.45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14584.64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50882.94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1555028.39</v>
      </c>
      <c r="F137" s="65">
        <f>Raw_endusebreakdownannual!F136</f>
        <v>450272.48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492601.23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671879.34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313883.40000000002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268954.84999999998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461217.12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14215.91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50487.87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1730150.62</v>
      </c>
      <c r="F152" s="65">
        <f>Raw_endusebreakdownannual!F151</f>
        <v>543089.1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832903.74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694621.13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313883.40000000002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268954.84999999998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502477.73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12839.99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51602.22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1792777.1</v>
      </c>
      <c r="F167" s="65">
        <f>Raw_endusebreakdownannual!F166</f>
        <v>884505.96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761209.86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573958.61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313883.40000000002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268954.84999999998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456744.37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12876.4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53008.49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1626417.63</v>
      </c>
      <c r="F182" s="65">
        <f>Raw_endusebreakdownannual!F181</f>
        <v>814218.35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678634.47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755858.95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313883.40000000002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268954.84999999998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504338.46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14492.3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50147.13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1857527.96</v>
      </c>
      <c r="F197" s="65">
        <f>Raw_endusebreakdownannual!F196</f>
        <v>728781.6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561944.26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941070.58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313883.40000000002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268954.84999999998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534546.29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13144.57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47693.02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2071599.69</v>
      </c>
      <c r="F212" s="65">
        <f>Raw_endusebreakdownannual!F211</f>
        <v>609637.28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404604.82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1404062.77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313883.40000000002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268954.84999999998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556272.96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20766.73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42515.55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2563940.7000000002</v>
      </c>
      <c r="F227" s="65">
        <f>Raw_endusebreakdownannual!F226</f>
        <v>447120.37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976781.34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598821.04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313883.40000000002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268954.84999999998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584821.21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15099.71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55953.65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1781580.22</v>
      </c>
      <c r="F242" s="65">
        <f>Raw_endusebreakdownannual!F241</f>
        <v>1032735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1167557.1599999999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21825.99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157550.42000000001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268954.84999999998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448286.88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1865.64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61690.23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898483.78</v>
      </c>
      <c r="F257" s="65">
        <f>Raw_endusebreakdownannual!F256</f>
        <v>1229247.3899999999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801546.21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253662.44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157550.42000000001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268954.84999999998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406897.91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7680.55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56834.8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1094746.17</v>
      </c>
      <c r="F272" s="65">
        <f>Raw_endusebreakdownannual!F271</f>
        <v>858381.01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627711.17000000004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161110.32999999999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157550.42000000001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268954.84999999998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373796.76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6603.89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56575.06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968016.24</v>
      </c>
      <c r="F287" s="65">
        <f>Raw_endusebreakdownannual!F286</f>
        <v>684286.23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579336.39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294984.89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157550.42000000001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268954.84999999998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390742.23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8610.3799999999992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54727.839999999997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1120842.77</v>
      </c>
      <c r="F302" s="65">
        <f>Raw_endusebreakdownannual!F301</f>
        <v>634064.23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618506.52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190013.98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157550.42000000001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268954.84999999998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378753.71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8474.52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56578.2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1003747.48</v>
      </c>
      <c r="F317" s="65">
        <f>Raw_endusebreakdownannual!F316</f>
        <v>675084.72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383795.46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333485.17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157550.42000000001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268954.84999999998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357391.83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10834.15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52253.85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1128216.42</v>
      </c>
      <c r="F332" s="65">
        <f>Raw_endusebreakdownannual!F331</f>
        <v>436049.31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418459.68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389341.51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157550.42000000001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268954.84999999998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390998.41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12272.65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51602.3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1219117.8400000001</v>
      </c>
      <c r="F347" s="65">
        <f>Raw_endusebreakdownannual!F346</f>
        <v>470061.98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441806.64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440934.51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157550.42000000001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268954.84999999998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393041.24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12270.05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51539.49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1272751.07</v>
      </c>
      <c r="F362" s="65">
        <f>Raw_endusebreakdownannual!F361</f>
        <v>493346.13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397177.84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473824.8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157550.42000000001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268954.84999999998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400765.94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12253.38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50870.41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1313349.3999999999</v>
      </c>
      <c r="F377" s="65">
        <f>Raw_endusebreakdownannual!F376</f>
        <v>448048.24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494164.68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601579.97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157550.42000000001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268954.84999999998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428883.78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12493.46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50511.63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1469462.47</v>
      </c>
      <c r="F392" s="65">
        <f>Raw_endusebreakdownannual!F391</f>
        <v>544676.31000000006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795819.66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617722.55000000005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157550.42000000001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268954.84999999998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451388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10947.13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51643.94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1506562.95</v>
      </c>
      <c r="F407" s="65">
        <f>Raw_endusebreakdownannual!F406</f>
        <v>847463.59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746370.95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514463.72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157550.42000000001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268954.84999999998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431493.12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11195.22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53041.01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1383657.33</v>
      </c>
      <c r="F422" s="65">
        <f>Raw_endusebreakdownannual!F421</f>
        <v>799411.96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681344.83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673042.73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157550.42000000001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268954.84999999998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453255.06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12534.13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50219.97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1565337.18</v>
      </c>
      <c r="F437" s="65">
        <f>Raw_endusebreakdownannual!F436</f>
        <v>731564.79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550953.41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835888.12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157550.42000000001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268954.84999999998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472110.71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11235.98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47613.97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1745740.07</v>
      </c>
      <c r="F452" s="65">
        <f>Raw_endusebreakdownannual!F451</f>
        <v>598567.39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401562.73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1253094.93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157550.42000000001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268954.84999999998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479539.67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18048.79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42437.55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2177188.66</v>
      </c>
      <c r="F467" s="65">
        <f>Raw_endusebreakdownannual!F466</f>
        <v>444000.28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925410.93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520799.32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157550.42000000001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268954.84999999998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488723.62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8921.08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55972.99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1444949.29</v>
      </c>
      <c r="F482" s="65">
        <f>Raw_endusebreakdownannual!F481</f>
        <v>981383.92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1029731.97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4464.8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313883.40000000002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268954.84999999998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461291.99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61668.62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1048595.04</v>
      </c>
      <c r="F497" s="65">
        <f>Raw_endusebreakdownannual!F496</f>
        <v>1091400.5900000001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605250.1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166119.18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313883.40000000002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268954.84999999998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528864.19999999995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56801.73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1277821.6299999999</v>
      </c>
      <c r="F512" s="65">
        <f>Raw_endusebreakdownannual!F511</f>
        <v>662051.81999999995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427249.12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85494.43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313883.40000000002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268954.84999999998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507175.34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56582.080000000002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1175508.02</v>
      </c>
      <c r="F527" s="65">
        <f>Raw_endusebreakdownannual!F526</f>
        <v>483831.2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371318.51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199491.65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313883.40000000002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268954.84999999998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532895.85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54708.17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1315225.75</v>
      </c>
      <c r="F542" s="65">
        <f>Raw_endusebreakdownannual!F541</f>
        <v>426026.68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411812.64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114835.36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313883.40000000002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268954.84999999998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510865.97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56579.63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1208539.58</v>
      </c>
      <c r="F557" s="65">
        <f>Raw_endusebreakdownannual!F556</f>
        <v>468392.27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107760.35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184729.48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313883.40000000002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268954.84999999998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523431.51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52275.71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1290999.24</v>
      </c>
      <c r="F572" s="65">
        <f>Raw_endusebreakdownannual!F571</f>
        <v>160036.04999999999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100042.06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212874.15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313883.40000000002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268954.84999999998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515110.1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51636.37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1310822.5</v>
      </c>
      <c r="F587" s="65">
        <f>Raw_endusebreakdownannual!F586</f>
        <v>151678.43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144451.26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272691.93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313883.40000000002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268954.84999999998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539790.12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51562.76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1395320.3</v>
      </c>
      <c r="F602" s="65">
        <f>Raw_endusebreakdownannual!F601</f>
        <v>196014.02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119638.43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317294.11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313883.40000000002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268954.84999999998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566953.99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50879.39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1467086.35</v>
      </c>
      <c r="F617" s="65">
        <f>Raw_endusebreakdownannual!F616</f>
        <v>170517.81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234263.61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436467.55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313883.40000000002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268954.84999999998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557506.29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50485.8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1576812.09</v>
      </c>
      <c r="F632" s="65">
        <f>Raw_endusebreakdownannual!F631</f>
        <v>284749.42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557906.63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477702.84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313883.40000000002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268954.84999999998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582247.98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51585.97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1642789.08</v>
      </c>
      <c r="F647" s="65">
        <f>Raw_endusebreakdownannual!F646</f>
        <v>609492.61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522417.43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383456.02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313883.40000000002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268954.84999999998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555867.74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52976.91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1522162.01</v>
      </c>
      <c r="F662" s="65">
        <f>Raw_endusebreakdownannual!F661</f>
        <v>575394.34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447807.16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525260.56999999995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313883.40000000002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268954.84999999998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574159.38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50140.57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1682258.2</v>
      </c>
      <c r="F677" s="65">
        <f>Raw_endusebreakdownannual!F676</f>
        <v>497947.74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295974.01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674731.16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313883.40000000002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268954.84999999998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618640.67000000004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47667.71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1876210.08</v>
      </c>
      <c r="F692" s="65">
        <f>Raw_endusebreakdownannual!F691</f>
        <v>343641.72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100373.84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930914.2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313883.40000000002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268954.84999999998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588559.76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42529.82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2102312.2000000002</v>
      </c>
      <c r="F707" s="65">
        <f>Raw_endusebreakdownannual!F706</f>
        <v>142903.66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726034.9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432976.97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313883.40000000002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268954.84999999998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641887.1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55934.75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1657702.32</v>
      </c>
      <c r="F722" s="65">
        <f>Raw_endusebreakdownannual!F721</f>
        <v>781969.65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1014247.26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3619.39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157550.42000000001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268954.84999999998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384198.71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61716.23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814323.36</v>
      </c>
      <c r="F737" s="65">
        <f>Raw_endusebreakdownannual!F736</f>
        <v>1075963.49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575266.64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137703.29999999999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157550.42000000001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268954.84999999998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415418.57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56813.23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979627.14</v>
      </c>
      <c r="F752" s="65">
        <f>Raw_endusebreakdownannual!F751</f>
        <v>632079.87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426256.84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70670.11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157550.42000000001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268954.84999999998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408617.54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56582.89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905792.91</v>
      </c>
      <c r="F767" s="65">
        <f>Raw_endusebreakdownannual!F766</f>
        <v>482839.73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361357.89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163223.29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157550.42000000001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268954.84999999998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418375.41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54722.29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1008103.96</v>
      </c>
      <c r="F782" s="65">
        <f>Raw_endusebreakdownannual!F781</f>
        <v>416080.18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396938.85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92888.34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157550.42000000001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268954.84999999998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408070.85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56591.39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927464.46</v>
      </c>
      <c r="F797" s="65">
        <f>Raw_endusebreakdownannual!F796</f>
        <v>453530.24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114736.13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150218.82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157550.42000000001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268954.84999999998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428103.91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52290.98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1004827.99</v>
      </c>
      <c r="F812" s="65">
        <f>Raw_endusebreakdownannual!F811</f>
        <v>167027.10999999999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107382.13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172101.8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157550.42000000001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268954.84999999998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423285.81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51604.65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1021892.88</v>
      </c>
      <c r="F827" s="65">
        <f>Raw_endusebreakdownannual!F826</f>
        <v>158986.79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147323.14000000001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224155.75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157550.42000000001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268954.84999999998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435028.4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51548.94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1085689.42</v>
      </c>
      <c r="F842" s="65">
        <f>Raw_endusebreakdownannual!F841</f>
        <v>198872.07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114369.07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249433.22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157550.42000000001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268954.84999999998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430694.77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50872.77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1106633.27</v>
      </c>
      <c r="F857" s="65">
        <f>Raw_endusebreakdownannual!F856</f>
        <v>165241.82999999999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225634.72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370246.91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157550.42000000001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268954.84999999998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443380.22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50494.13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1240132.3999999999</v>
      </c>
      <c r="F872" s="65">
        <f>Raw_endusebreakdownannual!F871</f>
        <v>276128.84999999998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535097.71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400721.13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157550.42000000001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268954.84999999998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445641.38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51601.5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1272867.78</v>
      </c>
      <c r="F887" s="65">
        <f>Raw_endusebreakdownannual!F886</f>
        <v>586699.21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499270.57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321065.75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157550.42000000001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268954.84999999998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430793.66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53014.47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1178364.67</v>
      </c>
      <c r="F902" s="65">
        <f>Raw_endusebreakdownannual!F901</f>
        <v>552285.04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439127.17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440805.44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157550.42000000001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268954.84999999998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443928.04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50192.14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1311238.74</v>
      </c>
      <c r="F917" s="65">
        <f>Raw_endusebreakdownannual!F916</f>
        <v>489319.31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289162.82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573079.18000000005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157550.42000000001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268954.84999999998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478985.04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47533.19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1478569.48</v>
      </c>
      <c r="F932" s="65">
        <f>Raw_endusebreakdownannual!F931</f>
        <v>336696.01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96058.61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781983.58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157550.42000000001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268954.84999999998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455061.38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42416.28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1663550.23</v>
      </c>
      <c r="F947" s="65">
        <f>Raw_endusebreakdownannual!F946</f>
        <v>138474.89000000001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681505.51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369309.09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157550.42000000001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268954.84999999998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502774.89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55996.32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1298589.24</v>
      </c>
      <c r="F962" s="65">
        <f>Raw_endusebreakdownannual!F961</f>
        <v>737501.83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244539.24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4303.05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313883.40000000002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268954.84999999998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461292.89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61668.62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1292973.43</v>
      </c>
      <c r="F977" s="65">
        <f>Raw_endusebreakdownannual!F976</f>
        <v>61668.62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149451.65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165699.22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313883.40000000002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268954.84999999998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528867.03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56801.63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1426856.15</v>
      </c>
      <c r="F992" s="65">
        <f>Raw_endusebreakdownannual!F991</f>
        <v>56801.63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101145.3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85167.16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313883.40000000002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268954.84999999998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507173.85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56582.080000000002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1276324.55</v>
      </c>
      <c r="F1007" s="65">
        <f>Raw_endusebreakdownannual!F1006</f>
        <v>56582.080000000002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88392.56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199291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313883.40000000002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268954.84999999998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532895.85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54708.17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1403417.67</v>
      </c>
      <c r="F1022" s="65">
        <f>Raw_endusebreakdownannual!F1021</f>
        <v>54708.17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98252.64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115143.27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313883.40000000002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268954.84999999998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510865.97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56579.63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1307100.1299999999</v>
      </c>
      <c r="F1037" s="65">
        <f>Raw_endusebreakdownannual!F1036</f>
        <v>56579.63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24939.69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176127.24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313883.40000000002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268954.84999999998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523431.51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52275.71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1307336.7</v>
      </c>
      <c r="F1052" s="65">
        <f>Raw_endusebreakdownannual!F1051</f>
        <v>52275.71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23151.24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207347.64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313883.40000000002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268954.84999999998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515110.1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51636.37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1328447.23</v>
      </c>
      <c r="F1067" s="65">
        <f>Raw_endusebreakdownannual!F1066</f>
        <v>51636.37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33768.04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272193.84999999998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313883.40000000002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268954.84999999998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539790.12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51562.76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1428590.26</v>
      </c>
      <c r="F1082" s="65">
        <f>Raw_endusebreakdownannual!F1081</f>
        <v>51562.76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27976.880000000001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315111.31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313883.40000000002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268954.84999999998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566953.99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50879.39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1492880.44</v>
      </c>
      <c r="F1097" s="65">
        <f>Raw_endusebreakdownannual!F1096</f>
        <v>50879.39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57332.27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436360.87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313883.40000000002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268954.84999999998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557506.29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50485.57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1634037.68</v>
      </c>
      <c r="F1112" s="65">
        <f>Raw_endusebreakdownannual!F1111</f>
        <v>50485.57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139723.10999999999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477587.17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313883.40000000002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268954.84999999998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582249.53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51585.97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1782398.06</v>
      </c>
      <c r="F1127" s="65">
        <f>Raw_endusebreakdownannual!F1126</f>
        <v>51585.97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130386.69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383275.57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313883.40000000002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268954.84999999998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555868.15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52976.79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1652368.66</v>
      </c>
      <c r="F1142" s="65">
        <f>Raw_endusebreakdownannual!F1141</f>
        <v>52976.79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112392.72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525148.56999999995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313883.40000000002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268954.84999999998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574158.93000000005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50140.58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1794538.48</v>
      </c>
      <c r="F1157" s="65">
        <f>Raw_endusebreakdownannual!F1156</f>
        <v>50140.58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73977.62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674549.15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313883.40000000002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268954.84999999998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618641.05000000005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47667.71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1950006.07</v>
      </c>
      <c r="F1172" s="65">
        <f>Raw_endusebreakdownannual!F1171</f>
        <v>47667.71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24145.119999999999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930876.76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313883.40000000002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268954.84999999998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588559.76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42529.82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2126419.88</v>
      </c>
      <c r="F1187" s="65">
        <f>Raw_endusebreakdownannual!F1186</f>
        <v>42529.82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212278.09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434350.32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313883.40000000002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268954.84999999998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642136.30000000005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55935.14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1871602.95</v>
      </c>
      <c r="F1202" s="65">
        <f>Raw_endusebreakdownannual!F1201</f>
        <v>55935.14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239563.71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3492.85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157550.42000000001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268954.84999999998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384198.71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61716.23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1053760.54</v>
      </c>
      <c r="F1217" s="65">
        <f>Raw_endusebreakdownannual!F1216</f>
        <v>61716.23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139429.94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137609.62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157550.42000000001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268954.84999999998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415418.57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56811.72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1118963.3999999999</v>
      </c>
      <c r="F1232" s="65">
        <f>Raw_endusebreakdownannual!F1231</f>
        <v>56811.72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99849.62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70452.88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157550.42000000001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268954.84999999998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408617.54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56582.89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1005425.31</v>
      </c>
      <c r="F1247" s="65">
        <f>Raw_endusebreakdownannual!F1246</f>
        <v>56582.89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84969.21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163387.60999999999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157550.42000000001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268954.84999999998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418375.41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54723.08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1093237.49</v>
      </c>
      <c r="F1262" s="65">
        <f>Raw_endusebreakdownannual!F1261</f>
        <v>54723.08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93523.94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93391.31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157550.42000000001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268954.84999999998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408070.85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56587.519999999997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1021491.37</v>
      </c>
      <c r="F1277" s="65">
        <f>Raw_endusebreakdownannual!F1276</f>
        <v>56587.519999999997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26328.44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142220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157550.42000000001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268954.84999999998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428103.91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52290.98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1023157.62</v>
      </c>
      <c r="F1292" s="65">
        <f>Raw_endusebreakdownannual!F1291</f>
        <v>52290.98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24618.49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167761.67000000001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157550.42000000001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268954.84999999998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423285.81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51604.65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1042171.23</v>
      </c>
      <c r="F1307" s="65">
        <f>Raw_endusebreakdownannual!F1306</f>
        <v>51604.65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34094.160000000003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224020.99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157550.42000000001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268954.84999999998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435028.4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51548.94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1119648.82</v>
      </c>
      <c r="F1322" s="65">
        <f>Raw_endusebreakdownannual!F1321</f>
        <v>51548.94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26491.72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248196.74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157550.42000000001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268954.84999999998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430694.77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50872.77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1131888.49</v>
      </c>
      <c r="F1337" s="65">
        <f>Raw_endusebreakdownannual!F1336</f>
        <v>50872.77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54332.67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370140.47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157550.42000000001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268954.84999999998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443380.22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50494.13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1294358.6200000001</v>
      </c>
      <c r="F1352" s="65">
        <f>Raw_endusebreakdownannual!F1351</f>
        <v>50494.13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131625.16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400561.29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157550.42000000001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268954.84999999998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445641.38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51599.01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1404333.09</v>
      </c>
      <c r="F1367" s="65">
        <f>Raw_endusebreakdownannual!F1366</f>
        <v>51599.01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121793.05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320885.77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157550.42000000001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268954.84999999998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430793.66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53012.54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1299977.75</v>
      </c>
      <c r="F1382" s="65">
        <f>Raw_endusebreakdownannual!F1381</f>
        <v>53012.54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107562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440670.3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157550.42000000001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268954.84999999998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443928.04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50189.97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1418665.6</v>
      </c>
      <c r="F1397" s="65">
        <f>Raw_endusebreakdownannual!F1396</f>
        <v>50189.97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71007.070000000007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572988.18999999994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157550.42000000001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268954.84999999998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478985.04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47533.19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1549485.56</v>
      </c>
      <c r="F1412" s="65">
        <f>Raw_endusebreakdownannual!F1411</f>
        <v>47533.19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22732.240000000002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781943.63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157550.42000000001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268954.84999999998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455061.38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42416.28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1686242.52</v>
      </c>
      <c r="F1427" s="65">
        <f>Raw_endusebreakdownannual!F1426</f>
        <v>42416.28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193999.59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369847.64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157550.42000000001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268954.84999999998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502774.89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55994.17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1493127.38</v>
      </c>
      <c r="F1442" s="65">
        <f>Raw_endusebreakdownannual!F1441</f>
        <v>55994.17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4068.5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313883.40000000002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268954.84999999998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474958.85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61650.16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1061865.6000000001</v>
      </c>
      <c r="F1457" s="65">
        <f>Raw_endusebreakdownannual!F1456</f>
        <v>61650.16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162876.19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313883.40000000002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268954.84999999998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537354.54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56803.73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1283068.98</v>
      </c>
      <c r="F1472" s="65">
        <f>Raw_endusebreakdownannual!F1471</f>
        <v>56803.73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84051.199999999997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313883.40000000002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268954.84999999998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509307.84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56578.21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1176197.3</v>
      </c>
      <c r="F1487" s="65">
        <f>Raw_endusebreakdownannual!F1486</f>
        <v>56578.21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197620.82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313883.40000000002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268954.84999999998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534427.38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54706.55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1314886.46</v>
      </c>
      <c r="F1502" s="65">
        <f>Raw_endusebreakdownannual!F1501</f>
        <v>54706.55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111439.63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313883.40000000002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268954.84999999998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512939.23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56573.67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1207217.1100000001</v>
      </c>
      <c r="F1517" s="65">
        <f>Raw_endusebreakdownannual!F1516</f>
        <v>56573.67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184204.83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313883.40000000002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268954.84999999998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523431.51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52273.52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1290474.5900000001</v>
      </c>
      <c r="F1532" s="65">
        <f>Raw_endusebreakdownannual!F1531</f>
        <v>52273.52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212282.13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313883.40000000002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268954.84999999998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515151.2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51635.63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1310271.57</v>
      </c>
      <c r="F1547" s="65">
        <f>Raw_endusebreakdownannual!F1546</f>
        <v>51635.63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271528.27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313883.40000000002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268954.84999999998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539919.1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51561.33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1394285.62</v>
      </c>
      <c r="F1562" s="65">
        <f>Raw_endusebreakdownannual!F1561</f>
        <v>51561.33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316334.58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313883.40000000002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268954.84999999998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567089.32999999996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50876.32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1466262.16</v>
      </c>
      <c r="F1577" s="65">
        <f>Raw_endusebreakdownannual!F1576</f>
        <v>50876.32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434127.41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313883.40000000002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268954.84999999998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558723.21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50480.91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1575688.87</v>
      </c>
      <c r="F1592" s="65">
        <f>Raw_endusebreakdownannual!F1591</f>
        <v>50480.91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475711.11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313883.40000000002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268954.84999999998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593440.16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51588.87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1651989.52</v>
      </c>
      <c r="F1607" s="65">
        <f>Raw_endusebreakdownannual!F1606</f>
        <v>51588.87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381239.26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313883.40000000002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268954.84999999998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566086.80000000005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52968.86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1530164.32</v>
      </c>
      <c r="F1622" s="65">
        <f>Raw_endusebreakdownannual!F1621</f>
        <v>52968.86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523648.56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313883.40000000002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268954.84999999998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580868.30000000005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50138.05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1687355.11</v>
      </c>
      <c r="F1637" s="65">
        <f>Raw_endusebreakdownannual!F1636</f>
        <v>50138.05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672971.96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313883.40000000002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268954.84999999998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622596.53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47663.97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1878406.74</v>
      </c>
      <c r="F1652" s="65">
        <f>Raw_endusebreakdownannual!F1651</f>
        <v>47663.97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929153.89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313883.40000000002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268954.84999999998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588792.12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42527.4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2100784.2599999998</v>
      </c>
      <c r="F1667" s="65">
        <f>Raw_endusebreakdownannual!F1666</f>
        <v>42527.4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429554.08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313883.40000000002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268954.84999999998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680998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55922.01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1693390.33</v>
      </c>
      <c r="F1682" s="65">
        <f>Raw_endusebreakdownannual!F1681</f>
        <v>55922.01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3072.72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157550.42000000001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268954.84999999998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393113.78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61639.74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822691.77</v>
      </c>
      <c r="F1697" s="65">
        <f>Raw_endusebreakdownannual!F1696</f>
        <v>61639.74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133194.69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157550.42000000001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268954.84999999998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421155.75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56760.08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980855.7</v>
      </c>
      <c r="F1712" s="65">
        <f>Raw_endusebreakdownannual!F1711</f>
        <v>56760.08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68298.45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157550.42000000001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268954.84999999998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410947.48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56521.52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905751.19</v>
      </c>
      <c r="F1727" s="65">
        <f>Raw_endusebreakdownannual!F1726</f>
        <v>56521.52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160449.21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157550.42000000001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268954.84999999998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420006.9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54686.8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1006961.38</v>
      </c>
      <c r="F1742" s="65">
        <f>Raw_endusebreakdownannual!F1741</f>
        <v>54686.8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88149.14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157550.42000000001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268954.84999999998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411122.24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56560.74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925776.65</v>
      </c>
      <c r="F1757" s="65">
        <f>Raw_endusebreakdownannual!F1756</f>
        <v>56560.74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149417.71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157550.42000000001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268954.84999999998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428103.91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52302.2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1004026.88</v>
      </c>
      <c r="F1772" s="65">
        <f>Raw_endusebreakdownannual!F1771</f>
        <v>52302.2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171286.3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157550.42000000001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268954.84999999998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423354.25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51615.89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1021145.82</v>
      </c>
      <c r="F1787" s="65">
        <f>Raw_endusebreakdownannual!F1786</f>
        <v>51615.89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222562.76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157550.42000000001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268954.84999999998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435239.19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51558.64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1084307.21</v>
      </c>
      <c r="F1802" s="65">
        <f>Raw_endusebreakdownannual!F1801</f>
        <v>51558.64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248201.69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157550.42000000001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268954.84999999998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430764.39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50875.91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1105471.3400000001</v>
      </c>
      <c r="F1817" s="65">
        <f>Raw_endusebreakdownannual!F1816</f>
        <v>50875.91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367268.11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157550.42000000001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268954.84999999998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445029.66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50528.91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1238803.04</v>
      </c>
      <c r="F1832" s="65">
        <f>Raw_endusebreakdownannual!F1831</f>
        <v>50528.91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397979.48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157550.42000000001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268954.84999999998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451983.18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51555.42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1276467.93</v>
      </c>
      <c r="F1847" s="65">
        <f>Raw_endusebreakdownannual!F1846</f>
        <v>51555.42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318244.17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157550.42000000001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268954.84999999998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436757.94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52949.69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1181507.3799999999</v>
      </c>
      <c r="F1862" s="65">
        <f>Raw_endusebreakdownannual!F1861</f>
        <v>52949.69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438618.04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157550.42000000001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268954.84999999998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448753.36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50155.16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1313876.67</v>
      </c>
      <c r="F1877" s="65">
        <f>Raw_endusebreakdownannual!F1876</f>
        <v>50155.16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570562.64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157550.42000000001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268954.84999999998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482417.64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47519.199999999997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1479485.55</v>
      </c>
      <c r="F1892" s="65">
        <f>Raw_endusebreakdownannual!F1891</f>
        <v>47519.199999999997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779648.12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157550.42000000001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268954.84999999998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455499.07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42417.599999999999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1661652.45</v>
      </c>
      <c r="F1907" s="65">
        <f>Raw_endusebreakdownannual!F1906</f>
        <v>42417.599999999999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364845.12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157550.42000000001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268954.84999999998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523943.85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55936.56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1315294.24</v>
      </c>
      <c r="F1922" s="65">
        <f>Raw_endusebreakdownannual!F1921</f>
        <v>55936.56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1234354.53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6271.85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313883.40000000002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268954.84999999998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193626.55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61672.01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782736.65</v>
      </c>
      <c r="F1937" s="65">
        <f>Raw_endusebreakdownannual!F1936</f>
        <v>1296026.53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782517.91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160729.34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313883.40000000002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268954.84999999998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216976.06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56806.2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960543.65</v>
      </c>
      <c r="F1952" s="65">
        <f>Raw_endusebreakdownannual!F1951</f>
        <v>839324.1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590695.29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89391.7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313883.40000000002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268954.84999999998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197520.79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56580.67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869750.73</v>
      </c>
      <c r="F1967" s="65">
        <f>Raw_endusebreakdownannual!F1966</f>
        <v>647275.96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512371.21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192811.95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313883.40000000002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268954.84999999998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224136.84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54706.46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999787.03</v>
      </c>
      <c r="F1982" s="65">
        <f>Raw_endusebreakdownannual!F1981</f>
        <v>567077.66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566644.98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115501.18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313883.40000000002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268954.84999999998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206650.03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56577.63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904989.46</v>
      </c>
      <c r="F1997" s="65">
        <f>Raw_endusebreakdownannual!F1996</f>
        <v>623222.61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176872.04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179674.87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313883.40000000002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268954.84999999998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224900.43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52273.54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987413.54</v>
      </c>
      <c r="F2012" s="65">
        <f>Raw_endusebreakdownannual!F2011</f>
        <v>229145.57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162847.22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200830.51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313883.40000000002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268954.84999999998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222804.38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51633.66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1006473.13</v>
      </c>
      <c r="F2027" s="65">
        <f>Raw_endusebreakdownannual!F2026</f>
        <v>214480.87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219107.94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262667.67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313883.40000000002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268954.84999999998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238040.95999999999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51563.09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1083546.8799999999</v>
      </c>
      <c r="F2042" s="65">
        <f>Raw_endusebreakdownannual!F2041</f>
        <v>270671.02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189314.78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301335.3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313883.40000000002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268954.84999999998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257075.95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50878.77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1141249.5</v>
      </c>
      <c r="F2057" s="65">
        <f>Raw_endusebreakdownannual!F2056</f>
        <v>240193.55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324396.88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415133.31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313883.40000000002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268954.84999999998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266884.11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50483.76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1264855.6599999999</v>
      </c>
      <c r="F2072" s="65">
        <f>Raw_endusebreakdownannual!F2071</f>
        <v>374880.64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711725.18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458344.95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313883.40000000002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268954.84999999998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281572.46999999997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51587.74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1322755.67</v>
      </c>
      <c r="F2087" s="65">
        <f>Raw_endusebreakdownannual!F2086</f>
        <v>763312.92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666084.81999999995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366957.59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313883.40000000002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268954.84999999998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257523.57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52978.73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1207319.4099999999</v>
      </c>
      <c r="F2102" s="65">
        <f>Raw_endusebreakdownannual!F2101</f>
        <v>719063.55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579183.31000000006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504640.25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313883.40000000002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268954.84999999998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286364.18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50140.76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1373842.69</v>
      </c>
      <c r="F2117" s="65">
        <f>Raw_endusebreakdownannual!F2116</f>
        <v>629324.06999999995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403719.32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648356.55000000005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313883.40000000002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268954.84999999998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325690.98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47669.99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1556885.77</v>
      </c>
      <c r="F2132" s="65">
        <f>Raw_endusebreakdownannual!F2131</f>
        <v>451389.31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147651.25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902352.21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313883.40000000002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268954.84999999998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354595.57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42530.25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1839786.03</v>
      </c>
      <c r="F2147" s="65">
        <f>Raw_endusebreakdownannual!F2146</f>
        <v>190181.51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901356.74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409993.51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313883.40000000002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268954.84999999998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301347.59999999998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55938.37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1294179.3500000001</v>
      </c>
      <c r="F2162" s="65">
        <f>Raw_endusebreakdownannual!F2161</f>
        <v>957295.1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1107261.53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4121.83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157550.42000000001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268954.84999999998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245954.17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61733.73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676581.28</v>
      </c>
      <c r="F2177" s="65">
        <f>Raw_endusebreakdownannual!F2176</f>
        <v>1168995.26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657970.99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132777.71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157550.42000000001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268954.84999999998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238828.17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56821.55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798111.16</v>
      </c>
      <c r="F2192" s="65">
        <f>Raw_endusebreakdownannual!F2191</f>
        <v>714792.54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503953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70740.37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157550.42000000001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268954.84999999998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235288.65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56583.18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732534.29</v>
      </c>
      <c r="F2207" s="65">
        <f>Raw_endusebreakdownannual!F2206</f>
        <v>560536.18000000005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430755.12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157575.66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157550.42000000001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268954.84999999998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240571.25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54739.99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824652.18</v>
      </c>
      <c r="F2222" s="65">
        <f>Raw_endusebreakdownannual!F2221</f>
        <v>485495.11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463186.75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91115.91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157550.42000000001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268954.84999999998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236819.93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56576.28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754441.11</v>
      </c>
      <c r="F2237" s="65">
        <f>Raw_endusebreakdownannual!F2236</f>
        <v>519763.03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153086.07999999999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144561.57999999999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157550.42000000001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268954.84999999998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232297.72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52287.85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803364.58</v>
      </c>
      <c r="F2252" s="65">
        <f>Raw_endusebreakdownannual!F2251</f>
        <v>205373.93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143094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160701.38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157550.42000000001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268954.84999999998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240024.64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51609.95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827231.29</v>
      </c>
      <c r="F2267" s="65">
        <f>Raw_endusebreakdownannual!F2266</f>
        <v>194703.95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191561.06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215450.87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157550.42000000001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268954.84999999998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238028.67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51550.32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879984.82</v>
      </c>
      <c r="F2282" s="65">
        <f>Raw_endusebreakdownannual!F2281</f>
        <v>243111.38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149995.63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238058.38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157550.42000000001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268954.84999999998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242649.15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50858.239999999998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907212.80000000005</v>
      </c>
      <c r="F2297" s="65">
        <f>Raw_endusebreakdownannual!F2296</f>
        <v>200853.87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268118.93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355188.93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157550.42000000001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268954.84999999998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242952.53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50494.32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1024646.73</v>
      </c>
      <c r="F2312" s="65">
        <f>Raw_endusebreakdownannual!F2311</f>
        <v>318613.25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613036.42000000004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388697.54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157550.42000000001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268954.84999999998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252885.63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51618.31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1068088.43</v>
      </c>
      <c r="F2327" s="65">
        <f>Raw_endusebreakdownannual!F2326</f>
        <v>664654.72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573268.9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310690.57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157550.42000000001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268954.84999999998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252710.23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53002.53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989906.07</v>
      </c>
      <c r="F2342" s="65">
        <f>Raw_endusebreakdownannual!F2341</f>
        <v>626271.42000000004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506389.2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427528.73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157550.42000000001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268954.84999999998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259397.1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50220.18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1113431.1000000001</v>
      </c>
      <c r="F2357" s="65">
        <f>Raw_endusebreakdownannual!F2356</f>
        <v>556609.37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345621.97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554654.51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157550.42000000001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268954.84999999998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261391.8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47584.77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1242551.58</v>
      </c>
      <c r="F2372" s="65">
        <f>Raw_endusebreakdownannual!F2371</f>
        <v>393206.74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124393.05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764353.07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157550.42000000001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268954.84999999998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307475.14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42348.53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1498333.48</v>
      </c>
      <c r="F2387" s="65">
        <f>Raw_endusebreakdownannual!F2386</f>
        <v>166741.57999999999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819556.93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351592.23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157550.42000000001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268954.84999999998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239926.94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55999.14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1018024.44</v>
      </c>
      <c r="F2402" s="65">
        <f>Raw_endusebreakdownannual!F2401</f>
        <v>875556.07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1193477.05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19742.830000000002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313883.40000000002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268954.84999999998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454648.92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1638.65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61674.42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1058868.6499999999</v>
      </c>
      <c r="F16">
        <v>1255151.47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835762.73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274675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313883.40000000002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268954.84999999998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395667.1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8629.58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56808.68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1261809.93</v>
      </c>
      <c r="F31">
        <v>892571.41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626924.76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159830.65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313883.40000000002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268954.84999999998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332908.24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6937.39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56584.88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1082514.54</v>
      </c>
      <c r="F46">
        <v>683509.64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584568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322715.94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313883.40000000002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268954.84999999998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376898.64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9709.58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54728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1292162.4099999999</v>
      </c>
      <c r="F61">
        <v>639296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623362.64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189744.4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313883.40000000002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268954.84999999998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335090.13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8237.7800000000007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56582.6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1115910.56</v>
      </c>
      <c r="F76">
        <v>679945.24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325682.78000000003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351727.92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313883.40000000002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268954.84999999998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330545.13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11961.55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52279.65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1277072.8500000001</v>
      </c>
      <c r="F91">
        <v>377962.43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384720.19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427081.01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313883.40000000002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268954.84999999998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384856.67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13810.78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51634.79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1408586.7</v>
      </c>
      <c r="F106">
        <v>436354.98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403829.24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486141.56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313883.40000000002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268954.84999999998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391359.61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13903.15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51570.23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1474242.57</v>
      </c>
      <c r="F121">
        <v>455399.47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399389.54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545163.05000000005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313883.40000000002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268954.84999999998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412442.45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14584.64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50882.94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1555028.39</v>
      </c>
      <c r="F136">
        <v>450272.48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492601.23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671879.34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313883.40000000002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268954.84999999998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461217.12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14215.91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50487.87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1730150.62</v>
      </c>
      <c r="F151">
        <v>543089.1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832903.74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694621.13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313883.40000000002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268954.84999999998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502477.73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12839.99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51602.22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1792777.1</v>
      </c>
      <c r="F166">
        <v>884505.96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761209.86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573958.61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313883.40000000002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268954.84999999998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456744.37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12876.4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53008.49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1626417.63</v>
      </c>
      <c r="F181">
        <v>814218.35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678634.47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755858.95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313883.40000000002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268954.84999999998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504338.46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14492.3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50147.13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1857527.96</v>
      </c>
      <c r="F196">
        <v>728781.6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561944.26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941070.58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313883.40000000002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268954.84999999998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534546.29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13144.57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47693.02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2071599.69</v>
      </c>
      <c r="F211">
        <v>609637.28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404604.82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1404062.77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313883.40000000002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268954.84999999998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556272.96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20766.73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42515.55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2563940.7000000002</v>
      </c>
      <c r="F226">
        <v>447120.37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976781.34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598821.04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313883.40000000002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268954.84999999998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584821.21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15099.71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55953.65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1781580.22</v>
      </c>
      <c r="F241">
        <v>1032735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1167557.1599999999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21825.99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157550.42000000001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268954.84999999998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448286.88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1865.64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61690.23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898483.78</v>
      </c>
      <c r="F256">
        <v>1229247.3899999999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801546.21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253662.44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157550.42000000001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268954.84999999998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406897.91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7680.55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56834.8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1094746.17</v>
      </c>
      <c r="F271">
        <v>858381.01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627711.17000000004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161110.32999999999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157550.42000000001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268954.84999999998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373796.76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6603.89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56575.06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968016.24</v>
      </c>
      <c r="F286">
        <v>684286.23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579336.39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294984.89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157550.42000000001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268954.84999999998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390742.23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8610.3799999999992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54727.839999999997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1120842.77</v>
      </c>
      <c r="F301">
        <v>634064.23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618506.52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190013.98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157550.42000000001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268954.84999999998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378753.71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8474.52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56578.2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1003747.48</v>
      </c>
      <c r="F316">
        <v>675084.72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383795.46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333485.17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157550.42000000001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268954.84999999998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357391.83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10834.15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52253.85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1128216.42</v>
      </c>
      <c r="F331">
        <v>436049.31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418459.68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389341.51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157550.42000000001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268954.84999999998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390998.41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12272.65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51602.3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1219117.8400000001</v>
      </c>
      <c r="F346">
        <v>470061.98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441806.64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440934.51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157550.42000000001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268954.84999999998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393041.24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12270.05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51539.49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1272751.07</v>
      </c>
      <c r="F361">
        <v>493346.13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397177.84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473824.8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157550.42000000001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268954.84999999998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400765.94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12253.38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50870.41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1313349.3999999999</v>
      </c>
      <c r="F376">
        <v>448048.24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494164.68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601579.97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157550.42000000001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268954.84999999998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428883.78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12493.46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50511.63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1469462.47</v>
      </c>
      <c r="F391">
        <v>544676.31000000006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795819.66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617722.55000000005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157550.42000000001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268954.84999999998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451388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10947.13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51643.94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1506562.95</v>
      </c>
      <c r="F406">
        <v>847463.59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746370.95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514463.72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157550.42000000001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268954.84999999998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431493.12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11195.22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53041.01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1383657.33</v>
      </c>
      <c r="F421">
        <v>799411.96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681344.83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673042.73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157550.42000000001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268954.84999999998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453255.06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12534.13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50219.97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1565337.18</v>
      </c>
      <c r="F436">
        <v>731564.79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550953.41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835888.12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157550.42000000001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268954.84999999998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472110.71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11235.98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47613.97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1745740.07</v>
      </c>
      <c r="F451">
        <v>598567.39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401562.73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1253094.93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157550.42000000001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268954.84999999998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479539.67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18048.79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42437.55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2177188.66</v>
      </c>
      <c r="F466">
        <v>444000.28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925410.93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520799.32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157550.42000000001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268954.84999999998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488723.62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8921.08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55972.99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1444949.29</v>
      </c>
      <c r="F481">
        <v>981383.92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1029731.97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4464.8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313883.40000000002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268954.84999999998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461291.99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61668.62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1048595.04</v>
      </c>
      <c r="F496">
        <v>1091400.5900000001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605250.1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166119.18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313883.40000000002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268954.84999999998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528864.19999999995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56801.73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1277821.6299999999</v>
      </c>
      <c r="F511">
        <v>662051.81999999995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427249.12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85494.43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313883.40000000002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268954.84999999998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507175.34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56582.080000000002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1175508.02</v>
      </c>
      <c r="F526">
        <v>483831.2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371318.51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199491.65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313883.40000000002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268954.84999999998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532895.85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54708.17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1315225.75</v>
      </c>
      <c r="F541">
        <v>426026.68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411812.64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114835.36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313883.40000000002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268954.84999999998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510865.97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56579.63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1208539.58</v>
      </c>
      <c r="F556">
        <v>468392.27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107760.35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184729.48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313883.40000000002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268954.84999999998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523431.51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52275.71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1290999.24</v>
      </c>
      <c r="F571">
        <v>160036.04999999999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100042.06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212874.15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313883.40000000002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268954.84999999998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515110.1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51636.37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1310822.5</v>
      </c>
      <c r="F586">
        <v>151678.43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144451.26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272691.93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313883.40000000002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268954.84999999998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539790.12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51562.76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1395320.3</v>
      </c>
      <c r="F601">
        <v>196014.02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119638.43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317294.11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313883.40000000002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268954.84999999998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566953.99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50879.39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1467086.35</v>
      </c>
      <c r="F616">
        <v>170517.81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234263.61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436467.55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313883.40000000002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268954.84999999998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557506.29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50485.8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1576812.09</v>
      </c>
      <c r="F631">
        <v>284749.42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557906.63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477702.84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313883.40000000002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268954.84999999998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582247.98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51585.97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1642789.08</v>
      </c>
      <c r="F646">
        <v>609492.61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522417.43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383456.02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313883.40000000002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268954.84999999998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555867.74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52976.91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1522162.01</v>
      </c>
      <c r="F661">
        <v>575394.34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447807.16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525260.56999999995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313883.40000000002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268954.84999999998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574159.38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50140.57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1682258.2</v>
      </c>
      <c r="F676">
        <v>497947.74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295974.01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674731.16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313883.40000000002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268954.84999999998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618640.67000000004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47667.71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1876210.08</v>
      </c>
      <c r="F691">
        <v>343641.72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100373.84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930914.2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313883.40000000002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268954.84999999998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588559.76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42529.82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2102312.2000000002</v>
      </c>
      <c r="F706">
        <v>142903.66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726034.9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432976.97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313883.40000000002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268954.84999999998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641887.1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55934.75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1657702.32</v>
      </c>
      <c r="F721">
        <v>781969.65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1014247.26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3619.39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157550.42000000001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268954.84999999998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384198.71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61716.23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814323.36</v>
      </c>
      <c r="F736">
        <v>1075963.49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575266.64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137703.29999999999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157550.42000000001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268954.84999999998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415418.57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56813.23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979627.14</v>
      </c>
      <c r="F751">
        <v>632079.87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426256.84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70670.11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157550.42000000001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268954.84999999998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408617.54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56582.89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905792.91</v>
      </c>
      <c r="F766">
        <v>482839.73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361357.89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163223.29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157550.42000000001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268954.84999999998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418375.41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54722.29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1008103.96</v>
      </c>
      <c r="F781">
        <v>416080.18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396938.85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92888.34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157550.42000000001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268954.84999999998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408070.85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56591.39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927464.46</v>
      </c>
      <c r="F796">
        <v>453530.24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114736.13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150218.82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157550.42000000001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268954.84999999998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428103.91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52290.98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1004827.99</v>
      </c>
      <c r="F811">
        <v>167027.10999999999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107382.13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172101.8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157550.42000000001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268954.84999999998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423285.81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51604.65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1021892.88</v>
      </c>
      <c r="F826">
        <v>158986.79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147323.14000000001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224155.75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157550.42000000001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268954.84999999998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435028.4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51548.94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1085689.42</v>
      </c>
      <c r="F841">
        <v>198872.07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114369.07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249433.22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157550.42000000001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268954.84999999998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430694.77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50872.77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1106633.27</v>
      </c>
      <c r="F856">
        <v>165241.82999999999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225634.72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370246.91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157550.42000000001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268954.84999999998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443380.22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50494.13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1240132.3999999999</v>
      </c>
      <c r="F871">
        <v>276128.84999999998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535097.71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400721.13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157550.42000000001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268954.84999999998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445641.38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51601.5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1272867.78</v>
      </c>
      <c r="F886">
        <v>586699.21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499270.57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321065.75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157550.42000000001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268954.84999999998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430793.66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53014.47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1178364.67</v>
      </c>
      <c r="F901">
        <v>552285.04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439127.17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440805.44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157550.42000000001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268954.84999999998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443928.04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50192.14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1311238.74</v>
      </c>
      <c r="F916">
        <v>489319.31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289162.82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573079.18000000005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157550.42000000001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268954.84999999998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478985.04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47533.19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1478569.48</v>
      </c>
      <c r="F931">
        <v>336696.01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96058.61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781983.58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157550.42000000001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268954.84999999998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455061.38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42416.28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1663550.23</v>
      </c>
      <c r="F946">
        <v>138474.89000000001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681505.51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369309.09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157550.42000000001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268954.84999999998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502774.89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55996.32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1298589.24</v>
      </c>
      <c r="F961">
        <v>737501.83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244539.24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4303.05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313883.40000000002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268954.84999999998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461292.89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61668.62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1292973.43</v>
      </c>
      <c r="F976">
        <v>61668.62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149451.65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165699.22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313883.40000000002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268954.84999999998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528867.03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56801.63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1426856.15</v>
      </c>
      <c r="F991">
        <v>56801.63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101145.3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85167.16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313883.40000000002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268954.84999999998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507173.85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56582.080000000002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1276324.55</v>
      </c>
      <c r="F1006">
        <v>56582.080000000002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88392.56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199291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313883.40000000002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268954.84999999998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532895.85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54708.17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1403417.67</v>
      </c>
      <c r="F1021">
        <v>54708.17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98252.64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115143.27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313883.40000000002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268954.84999999998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510865.97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56579.63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1307100.1299999999</v>
      </c>
      <c r="F1036">
        <v>56579.63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24939.69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176127.24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313883.40000000002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268954.84999999998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523431.51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52275.71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1307336.7</v>
      </c>
      <c r="F1051">
        <v>52275.71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23151.24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207347.64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313883.40000000002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268954.84999999998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515110.1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51636.37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1328447.23</v>
      </c>
      <c r="F1066">
        <v>51636.37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33768.04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272193.84999999998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313883.40000000002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268954.84999999998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539790.12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51562.76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1428590.26</v>
      </c>
      <c r="F1081">
        <v>51562.76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27976.880000000001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315111.31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313883.40000000002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268954.84999999998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566953.99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50879.39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1492880.44</v>
      </c>
      <c r="F1096">
        <v>50879.39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57332.27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436360.87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313883.40000000002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268954.84999999998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557506.29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50485.57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1634037.68</v>
      </c>
      <c r="F1111">
        <v>50485.57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139723.10999999999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477587.17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313883.40000000002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268954.84999999998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582249.53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51585.97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1782398.06</v>
      </c>
      <c r="F1126">
        <v>51585.97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130386.69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383275.57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313883.40000000002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268954.84999999998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555868.15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52976.79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1652368.66</v>
      </c>
      <c r="F1141">
        <v>52976.79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112392.72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525148.56999999995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313883.40000000002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268954.84999999998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574158.93000000005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50140.58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1794538.48</v>
      </c>
      <c r="F1156">
        <v>50140.58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73977.62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674549.15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313883.40000000002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268954.84999999998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618641.05000000005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47667.71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1950006.07</v>
      </c>
      <c r="F1171">
        <v>47667.71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24145.119999999999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930876.76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313883.40000000002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268954.84999999998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588559.76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42529.82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2126419.88</v>
      </c>
      <c r="F1186">
        <v>42529.82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212278.09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434350.32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313883.40000000002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268954.84999999998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642136.30000000005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55935.14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1871602.95</v>
      </c>
      <c r="F1201">
        <v>55935.14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239563.71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3492.85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157550.42000000001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268954.84999999998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384198.71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61716.23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1053760.54</v>
      </c>
      <c r="F1216">
        <v>61716.23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139429.94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137609.62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157550.42000000001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268954.84999999998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415418.57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56811.72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1118963.3999999999</v>
      </c>
      <c r="F1231">
        <v>56811.72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99849.62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70452.88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157550.42000000001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268954.84999999998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408617.54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56582.89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1005425.31</v>
      </c>
      <c r="F1246">
        <v>56582.89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84969.21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163387.60999999999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157550.42000000001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268954.84999999998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418375.41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54723.08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1093237.49</v>
      </c>
      <c r="F1261">
        <v>54723.08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93523.94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93391.31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157550.42000000001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268954.84999999998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408070.85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56587.519999999997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1021491.37</v>
      </c>
      <c r="F1276">
        <v>56587.519999999997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26328.44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142220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157550.42000000001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268954.84999999998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428103.91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52290.98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1023157.62</v>
      </c>
      <c r="F1291">
        <v>52290.98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24618.49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167761.67000000001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157550.42000000001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268954.84999999998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423285.81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51604.65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1042171.23</v>
      </c>
      <c r="F1306">
        <v>51604.65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34094.160000000003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224020.99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157550.42000000001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268954.84999999998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435028.4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51548.94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1119648.82</v>
      </c>
      <c r="F1321">
        <v>51548.94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26491.72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248196.74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157550.42000000001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268954.84999999998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430694.77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50872.77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1131888.49</v>
      </c>
      <c r="F1336">
        <v>50872.77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54332.67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370140.47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157550.42000000001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268954.84999999998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443380.22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50494.13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1294358.6200000001</v>
      </c>
      <c r="F1351">
        <v>50494.13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131625.16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400561.29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157550.42000000001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268954.84999999998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445641.38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51599.01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1404333.09</v>
      </c>
      <c r="F1366">
        <v>51599.01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121793.05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320885.77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157550.42000000001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268954.84999999998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430793.66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53012.54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1299977.75</v>
      </c>
      <c r="F1381">
        <v>53012.54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107562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440670.3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157550.42000000001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268954.84999999998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443928.04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50189.97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1418665.6</v>
      </c>
      <c r="F1396">
        <v>50189.97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71007.070000000007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572988.18999999994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157550.42000000001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268954.84999999998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478985.04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47533.19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1549485.56</v>
      </c>
      <c r="F1411">
        <v>47533.19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22732.240000000002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781943.63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157550.42000000001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268954.84999999998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455061.38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42416.28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1686242.52</v>
      </c>
      <c r="F1426">
        <v>42416.28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193999.59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369847.64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157550.42000000001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268954.84999999998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502774.89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55994.17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1493127.38</v>
      </c>
      <c r="F1441">
        <v>55994.17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4068.5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313883.40000000002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268954.84999999998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474958.85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61650.16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1061865.6000000001</v>
      </c>
      <c r="F1456">
        <v>61650.16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162876.19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313883.40000000002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268954.84999999998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537354.54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56803.73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1283068.98</v>
      </c>
      <c r="F1471">
        <v>56803.73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84051.199999999997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313883.40000000002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268954.84999999998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509307.84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56578.21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1176197.3</v>
      </c>
      <c r="F1486">
        <v>56578.21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197620.82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313883.40000000002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268954.84999999998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534427.38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54706.55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1314886.46</v>
      </c>
      <c r="F1501">
        <v>54706.55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111439.63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313883.40000000002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268954.84999999998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512939.23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56573.67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1207217.1100000001</v>
      </c>
      <c r="F1516">
        <v>56573.67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184204.83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313883.40000000002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268954.84999999998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523431.51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52273.52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1290474.5900000001</v>
      </c>
      <c r="F1531">
        <v>52273.52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212282.13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313883.40000000002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268954.84999999998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515151.2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51635.63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1310271.57</v>
      </c>
      <c r="F1546">
        <v>51635.63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271528.27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313883.40000000002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268954.84999999998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539919.1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51561.33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1394285.62</v>
      </c>
      <c r="F1561">
        <v>51561.33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316334.58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313883.40000000002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268954.84999999998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567089.32999999996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50876.32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1466262.16</v>
      </c>
      <c r="F1576">
        <v>50876.32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434127.41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313883.40000000002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268954.84999999998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558723.21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50480.91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1575688.87</v>
      </c>
      <c r="F1591">
        <v>50480.91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475711.11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313883.40000000002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268954.84999999998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593440.16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51588.87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1651989.52</v>
      </c>
      <c r="F1606">
        <v>51588.87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381239.26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313883.40000000002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268954.84999999998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566086.80000000005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52968.86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1530164.32</v>
      </c>
      <c r="F1621">
        <v>52968.86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523648.56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313883.40000000002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268954.84999999998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580868.30000000005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50138.05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1687355.11</v>
      </c>
      <c r="F1636">
        <v>50138.05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672971.96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313883.40000000002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268954.84999999998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622596.53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47663.97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1878406.74</v>
      </c>
      <c r="F1651">
        <v>47663.97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929153.89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313883.40000000002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268954.84999999998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588792.12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42527.4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2100784.2599999998</v>
      </c>
      <c r="F1666">
        <v>42527.4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429554.08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313883.40000000002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268954.84999999998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680998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55922.01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1693390.33</v>
      </c>
      <c r="F1681">
        <v>55922.01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3072.72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157550.42000000001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268954.84999999998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393113.78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61639.74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822691.77</v>
      </c>
      <c r="F1696">
        <v>61639.74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133194.69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157550.42000000001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268954.84999999998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421155.75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56760.08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980855.7</v>
      </c>
      <c r="F1711">
        <v>56760.08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68298.45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157550.42000000001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268954.84999999998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410947.48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56521.52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905751.19</v>
      </c>
      <c r="F1726">
        <v>56521.52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160449.21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157550.42000000001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268954.84999999998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420006.9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54686.8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1006961.38</v>
      </c>
      <c r="F1741">
        <v>54686.8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88149.14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157550.42000000001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268954.84999999998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411122.24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56560.74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925776.65</v>
      </c>
      <c r="F1756">
        <v>56560.74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149417.71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157550.42000000001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268954.84999999998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428103.91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52302.2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1004026.88</v>
      </c>
      <c r="F1771">
        <v>52302.2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171286.3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157550.42000000001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268954.84999999998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423354.25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51615.89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1021145.82</v>
      </c>
      <c r="F1786">
        <v>51615.89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222562.76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157550.42000000001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268954.84999999998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435239.19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51558.64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1084307.21</v>
      </c>
      <c r="F1801">
        <v>51558.64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248201.69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157550.42000000001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268954.84999999998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430764.39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50875.91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1105471.3400000001</v>
      </c>
      <c r="F1816">
        <v>50875.91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367268.11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157550.42000000001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268954.84999999998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445029.66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50528.91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1238803.04</v>
      </c>
      <c r="F1831">
        <v>50528.91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397979.48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157550.42000000001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268954.84999999998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451983.18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51555.42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1276467.93</v>
      </c>
      <c r="F1846">
        <v>51555.42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318244.17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157550.42000000001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268954.84999999998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436757.94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52949.69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1181507.3799999999</v>
      </c>
      <c r="F1861">
        <v>52949.69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438618.04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157550.42000000001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268954.84999999998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448753.36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50155.16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1313876.67</v>
      </c>
      <c r="F1876">
        <v>50155.16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570562.64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157550.42000000001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268954.84999999998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482417.64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47519.199999999997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1479485.55</v>
      </c>
      <c r="F1891">
        <v>47519.199999999997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779648.12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157550.42000000001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268954.84999999998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455499.07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42417.599999999999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1661652.45</v>
      </c>
      <c r="F1906">
        <v>42417.599999999999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364845.12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157550.42000000001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268954.84999999998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523943.85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55936.56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1315294.24</v>
      </c>
      <c r="F1921">
        <v>55936.56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1234354.53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6271.85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313883.40000000002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268954.84999999998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193626.55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61672.01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782736.65</v>
      </c>
      <c r="F1936">
        <v>1296026.53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782517.91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160729.34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313883.40000000002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268954.84999999998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216976.06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56806.2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960543.65</v>
      </c>
      <c r="F1951">
        <v>839324.1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590695.29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89391.7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313883.40000000002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268954.84999999998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197520.79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56580.67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869750.73</v>
      </c>
      <c r="F1966">
        <v>647275.96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512371.21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192811.95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313883.40000000002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268954.84999999998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224136.84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54706.46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999787.03</v>
      </c>
      <c r="F1981">
        <v>567077.66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566644.98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115501.18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313883.40000000002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268954.84999999998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206650.03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56577.63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904989.46</v>
      </c>
      <c r="F1996">
        <v>623222.61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176872.04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179674.87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313883.40000000002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268954.84999999998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224900.43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52273.54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987413.54</v>
      </c>
      <c r="F2011">
        <v>229145.57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162847.22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200830.51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313883.40000000002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268954.84999999998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222804.38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51633.66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1006473.13</v>
      </c>
      <c r="F2026">
        <v>214480.87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219107.94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262667.67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313883.40000000002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268954.84999999998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238040.95999999999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51563.09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1083546.8799999999</v>
      </c>
      <c r="F2041">
        <v>270671.02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189314.78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301335.3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313883.40000000002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268954.84999999998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257075.95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50878.77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1141249.5</v>
      </c>
      <c r="F2056">
        <v>240193.55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324396.88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415133.31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313883.40000000002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268954.84999999998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266884.11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50483.76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1264855.6599999999</v>
      </c>
      <c r="F2071">
        <v>374880.64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711725.18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458344.95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313883.40000000002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268954.84999999998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281572.46999999997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51587.74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1322755.67</v>
      </c>
      <c r="F2086">
        <v>763312.92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666084.81999999995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366957.59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313883.40000000002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268954.84999999998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257523.57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52978.73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1207319.4099999999</v>
      </c>
      <c r="F2101">
        <v>719063.55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579183.31000000006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504640.25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313883.40000000002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268954.84999999998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286364.18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50140.76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1373842.69</v>
      </c>
      <c r="F2116">
        <v>629324.06999999995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403719.32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648356.55000000005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313883.40000000002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268954.84999999998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325690.98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47669.99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1556885.77</v>
      </c>
      <c r="F2131">
        <v>451389.31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147651.25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902352.21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313883.40000000002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268954.84999999998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354595.57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42530.25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1839786.03</v>
      </c>
      <c r="F2146">
        <v>190181.51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901356.74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409993.51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313883.40000000002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268954.84999999998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301347.59999999998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55938.37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1294179.3500000001</v>
      </c>
      <c r="F2161">
        <v>957295.1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1107261.53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4121.83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157550.42000000001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268954.84999999998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245954.17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61733.73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676581.28</v>
      </c>
      <c r="F2176">
        <v>1168995.26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657970.99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132777.71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157550.42000000001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268954.84999999998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238828.17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56821.55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798111.16</v>
      </c>
      <c r="F2191">
        <v>714792.54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503953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70740.37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157550.42000000001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268954.84999999998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235288.65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56583.18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732534.29</v>
      </c>
      <c r="F2206">
        <v>560536.18000000005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430755.12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157575.66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157550.42000000001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268954.84999999998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240571.25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54739.99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824652.18</v>
      </c>
      <c r="F2221">
        <v>485495.11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463186.75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91115.91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157550.42000000001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268954.84999999998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236819.93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56576.28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754441.11</v>
      </c>
      <c r="F2236">
        <v>519763.03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153086.07999999999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144561.57999999999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157550.42000000001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268954.84999999998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232297.72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52287.85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803364.58</v>
      </c>
      <c r="F2251">
        <v>205373.93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143094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160701.38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157550.42000000001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268954.84999999998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240024.64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51609.95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827231.29</v>
      </c>
      <c r="F2266">
        <v>194703.95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191561.06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215450.87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157550.42000000001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268954.84999999998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238028.67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51550.32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879984.82</v>
      </c>
      <c r="F2281">
        <v>243111.38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149995.63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238058.38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157550.42000000001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268954.84999999998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242649.15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50858.239999999998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907212.80000000005</v>
      </c>
      <c r="F2296">
        <v>200853.87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268118.93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355188.93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157550.42000000001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268954.84999999998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242952.53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50494.32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1024646.73</v>
      </c>
      <c r="F2311">
        <v>318613.25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613036.42000000004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388697.54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157550.42000000001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268954.84999999998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252885.63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51618.31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1068088.43</v>
      </c>
      <c r="F2326">
        <v>664654.72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573268.9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310690.57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157550.42000000001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268954.84999999998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252710.23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53002.53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989906.07</v>
      </c>
      <c r="F2341">
        <v>626271.42000000004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506389.2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427528.73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157550.42000000001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268954.84999999998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259397.1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50220.18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1113431.1000000001</v>
      </c>
      <c r="F2356">
        <v>556609.37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345621.97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554654.51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157550.42000000001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268954.84999999998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261391.8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47584.77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1242551.58</v>
      </c>
      <c r="F2371">
        <v>393206.74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124393.05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764353.07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157550.42000000001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268954.84999999998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307475.14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42348.53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1498333.48</v>
      </c>
      <c r="F2386">
        <v>166741.57999999999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819556.93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351592.23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157550.42000000001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268954.84999999998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239926.94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55999.14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1018024.44</v>
      </c>
      <c r="F2401">
        <v>875556.07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Religious assembly buildings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Religious assembly buildings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146</v>
      </c>
      <c r="B2" t="s">
        <v>351</v>
      </c>
      <c r="C2" t="s">
        <v>352</v>
      </c>
      <c r="D2">
        <v>6.98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44.85</v>
      </c>
      <c r="C2">
        <v>1.51</v>
      </c>
      <c r="D2">
        <v>9.84</v>
      </c>
    </row>
    <row r="3" spans="1:4" x14ac:dyDescent="0.25">
      <c r="A3" t="s">
        <v>354</v>
      </c>
      <c r="B3">
        <v>22.05</v>
      </c>
      <c r="C3">
        <v>1.51</v>
      </c>
      <c r="D3">
        <v>9.84</v>
      </c>
    </row>
    <row r="4" spans="1:4" x14ac:dyDescent="0.25">
      <c r="A4" t="s">
        <v>355</v>
      </c>
      <c r="B4">
        <v>22.05</v>
      </c>
      <c r="C4">
        <v>1.51</v>
      </c>
      <c r="D4">
        <v>9.84</v>
      </c>
    </row>
    <row r="5" spans="1:4" x14ac:dyDescent="0.25">
      <c r="A5" t="s">
        <v>356</v>
      </c>
      <c r="B5">
        <v>44.85</v>
      </c>
      <c r="C5">
        <v>1.51</v>
      </c>
      <c r="D5">
        <v>9.84</v>
      </c>
    </row>
    <row r="6" spans="1:4" x14ac:dyDescent="0.25">
      <c r="A6" t="s">
        <v>357</v>
      </c>
      <c r="B6">
        <v>199.84</v>
      </c>
      <c r="C6">
        <v>1.51</v>
      </c>
      <c r="D6">
        <v>9.84</v>
      </c>
    </row>
    <row r="7" spans="1:4" x14ac:dyDescent="0.25">
      <c r="A7" t="s">
        <v>358</v>
      </c>
      <c r="B7">
        <v>89.83</v>
      </c>
      <c r="C7">
        <v>1.51</v>
      </c>
      <c r="D7">
        <v>9.84</v>
      </c>
    </row>
    <row r="8" spans="1:4" x14ac:dyDescent="0.25">
      <c r="A8" t="s">
        <v>359</v>
      </c>
      <c r="B8">
        <v>199.84</v>
      </c>
      <c r="C8">
        <v>1.51</v>
      </c>
      <c r="D8">
        <v>9.84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1000</v>
      </c>
      <c r="F2">
        <v>1000</v>
      </c>
      <c r="G2">
        <v>45.01</v>
      </c>
      <c r="H2">
        <v>22.21</v>
      </c>
      <c r="I2">
        <v>15000.7</v>
      </c>
      <c r="J2">
        <v>1</v>
      </c>
      <c r="K2">
        <v>25</v>
      </c>
      <c r="L2">
        <v>4.4800000000000004</v>
      </c>
      <c r="M2">
        <v>3.4117000000000002</v>
      </c>
      <c r="N2">
        <v>0</v>
      </c>
      <c r="O2">
        <v>0.38</v>
      </c>
      <c r="P2" t="s">
        <v>388</v>
      </c>
      <c r="Q2" t="s">
        <v>61</v>
      </c>
      <c r="R2" t="s">
        <v>206</v>
      </c>
      <c r="S2">
        <v>15.0007</v>
      </c>
    </row>
    <row r="3" spans="1:19" x14ac:dyDescent="0.25">
      <c r="A3" t="s">
        <v>39</v>
      </c>
      <c r="B3" t="s">
        <v>389</v>
      </c>
      <c r="C3" t="s">
        <v>389</v>
      </c>
      <c r="D3" t="s">
        <v>387</v>
      </c>
      <c r="E3">
        <v>1000</v>
      </c>
      <c r="F3">
        <v>1000</v>
      </c>
      <c r="G3">
        <v>45.01</v>
      </c>
      <c r="H3">
        <v>22.21</v>
      </c>
      <c r="I3">
        <v>15000.7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390</v>
      </c>
      <c r="Q3" t="s">
        <v>61</v>
      </c>
      <c r="R3" t="s">
        <v>206</v>
      </c>
      <c r="S3">
        <v>15.0007</v>
      </c>
    </row>
    <row r="4" spans="1:19" x14ac:dyDescent="0.25">
      <c r="A4" t="s">
        <v>39</v>
      </c>
      <c r="B4" t="s">
        <v>391</v>
      </c>
      <c r="C4" t="s">
        <v>391</v>
      </c>
      <c r="D4" t="s">
        <v>387</v>
      </c>
      <c r="E4">
        <v>18001.759999999998</v>
      </c>
      <c r="F4">
        <v>18001.759999999998</v>
      </c>
      <c r="G4">
        <v>200</v>
      </c>
      <c r="H4">
        <v>200</v>
      </c>
      <c r="I4">
        <v>675098.82</v>
      </c>
      <c r="J4">
        <v>1</v>
      </c>
      <c r="K4">
        <v>71.430000000000007</v>
      </c>
      <c r="L4">
        <v>4.7251000000000003</v>
      </c>
      <c r="M4">
        <v>3.4117000000000002</v>
      </c>
      <c r="N4">
        <v>0</v>
      </c>
      <c r="O4">
        <v>1.07</v>
      </c>
      <c r="P4" t="s">
        <v>392</v>
      </c>
      <c r="Q4" t="s">
        <v>61</v>
      </c>
      <c r="R4" t="s">
        <v>206</v>
      </c>
      <c r="S4">
        <v>37.501823155069282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1000</v>
      </c>
      <c r="F5">
        <v>1000</v>
      </c>
      <c r="G5">
        <v>45.01</v>
      </c>
      <c r="H5">
        <v>22.21</v>
      </c>
      <c r="I5">
        <v>15000.7</v>
      </c>
      <c r="J5">
        <v>1</v>
      </c>
      <c r="K5">
        <v>25</v>
      </c>
      <c r="L5">
        <v>2.0470000000000002</v>
      </c>
      <c r="M5">
        <v>3.4117000000000002</v>
      </c>
      <c r="N5">
        <v>0</v>
      </c>
      <c r="O5">
        <v>0.38</v>
      </c>
      <c r="P5" t="s">
        <v>388</v>
      </c>
      <c r="Q5" t="s">
        <v>61</v>
      </c>
      <c r="R5" t="s">
        <v>206</v>
      </c>
      <c r="S5">
        <v>15.0007</v>
      </c>
    </row>
    <row r="6" spans="1:19" x14ac:dyDescent="0.25">
      <c r="A6" t="s">
        <v>40</v>
      </c>
      <c r="B6" t="s">
        <v>389</v>
      </c>
      <c r="C6" t="s">
        <v>389</v>
      </c>
      <c r="D6" t="s">
        <v>387</v>
      </c>
      <c r="E6">
        <v>1000</v>
      </c>
      <c r="F6">
        <v>1000</v>
      </c>
      <c r="G6">
        <v>45.01</v>
      </c>
      <c r="H6">
        <v>22.21</v>
      </c>
      <c r="I6">
        <v>15000.7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390</v>
      </c>
      <c r="Q6" t="s">
        <v>61</v>
      </c>
      <c r="R6" t="s">
        <v>206</v>
      </c>
      <c r="S6">
        <v>15.0007</v>
      </c>
    </row>
    <row r="7" spans="1:19" x14ac:dyDescent="0.25">
      <c r="A7" t="s">
        <v>40</v>
      </c>
      <c r="B7" t="s">
        <v>391</v>
      </c>
      <c r="C7" t="s">
        <v>391</v>
      </c>
      <c r="D7" t="s">
        <v>387</v>
      </c>
      <c r="E7">
        <v>18001.759999999998</v>
      </c>
      <c r="F7">
        <v>18001.759999999998</v>
      </c>
      <c r="G7">
        <v>200</v>
      </c>
      <c r="H7">
        <v>200</v>
      </c>
      <c r="I7">
        <v>675098.82</v>
      </c>
      <c r="J7">
        <v>1</v>
      </c>
      <c r="K7">
        <v>71.430000000000007</v>
      </c>
      <c r="L7">
        <v>2.3881999999999999</v>
      </c>
      <c r="M7">
        <v>3.4117000000000002</v>
      </c>
      <c r="N7">
        <v>0</v>
      </c>
      <c r="O7">
        <v>1.07</v>
      </c>
      <c r="P7" t="s">
        <v>392</v>
      </c>
      <c r="Q7" t="s">
        <v>61</v>
      </c>
      <c r="R7" t="s">
        <v>206</v>
      </c>
      <c r="S7">
        <v>37.501823155069282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2026-05-21T06:19:16Z</dcterms:modified>
</cp:coreProperties>
</file>