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6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TRC_HVAC\ScorecardAutomation\SpreadsheetGeneration\Scorecard_by_Prototype\"/>
    </mc:Choice>
  </mc:AlternateContent>
  <xr:revisionPtr revIDLastSave="0" documentId="8_{86C66DB8-18C3-4415-99BA-934D26EB53DA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9" i="4" l="1"/>
  <c r="D40" i="4"/>
  <c r="D41" i="4"/>
  <c r="D42" i="4"/>
  <c r="D43" i="4"/>
  <c r="D44" i="4"/>
  <c r="D45" i="4"/>
  <c r="D46" i="4"/>
  <c r="D47" i="4"/>
  <c r="D38" i="4"/>
  <c r="G39" i="4"/>
  <c r="H39" i="4"/>
  <c r="G40" i="4"/>
  <c r="H40" i="4"/>
  <c r="G41" i="4"/>
  <c r="H41" i="4"/>
  <c r="G42" i="4"/>
  <c r="H42" i="4"/>
  <c r="G43" i="4"/>
  <c r="H43" i="4"/>
  <c r="G44" i="4"/>
  <c r="H44" i="4"/>
  <c r="G45" i="4"/>
  <c r="H45" i="4"/>
  <c r="G46" i="4"/>
  <c r="H46" i="4"/>
  <c r="G47" i="4"/>
  <c r="H47" i="4"/>
  <c r="H38" i="4"/>
  <c r="E39" i="4"/>
  <c r="F39" i="4"/>
  <c r="E40" i="4"/>
  <c r="F40" i="4"/>
  <c r="E41" i="4"/>
  <c r="F41" i="4"/>
  <c r="E42" i="4"/>
  <c r="F42" i="4"/>
  <c r="E43" i="4"/>
  <c r="F43" i="4"/>
  <c r="E44" i="4"/>
  <c r="F44" i="4"/>
  <c r="E45" i="4"/>
  <c r="F45" i="4"/>
  <c r="E46" i="4"/>
  <c r="F46" i="4"/>
  <c r="E47" i="4"/>
  <c r="F47" i="4"/>
  <c r="F38" i="4"/>
  <c r="G38" i="4"/>
  <c r="E38" i="4"/>
  <c r="C38" i="4"/>
  <c r="C39" i="4"/>
  <c r="C40" i="4"/>
  <c r="C41" i="4"/>
  <c r="C42" i="4"/>
  <c r="C43" i="4"/>
  <c r="C44" i="4"/>
  <c r="C45" i="4"/>
  <c r="C46" i="4"/>
  <c r="C47" i="4"/>
  <c r="A51" i="19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3" i="2"/>
  <c r="A39" i="4" l="1"/>
  <c r="B39" i="4"/>
  <c r="A40" i="4"/>
  <c r="B40" i="4"/>
  <c r="A41" i="4"/>
  <c r="B41" i="4"/>
  <c r="A42" i="4"/>
  <c r="B42" i="4"/>
  <c r="A43" i="4"/>
  <c r="B43" i="4"/>
  <c r="A44" i="4"/>
  <c r="B44" i="4"/>
  <c r="A45" i="4"/>
  <c r="B45" i="4"/>
  <c r="A46" i="4"/>
  <c r="B46" i="4"/>
  <c r="A47" i="4"/>
  <c r="B47" i="4"/>
  <c r="B38" i="4"/>
  <c r="A38" i="4"/>
  <c r="D4" i="4" a="1"/>
  <c r="D4" i="4" s="1"/>
  <c r="B13" i="1" l="1"/>
  <c r="A9" i="9" l="1"/>
  <c r="B9" i="9"/>
  <c r="C9" i="9"/>
  <c r="D9" i="9"/>
  <c r="A10" i="9"/>
  <c r="B10" i="9"/>
  <c r="C10" i="9"/>
  <c r="D10" i="9"/>
  <c r="A11" i="9"/>
  <c r="B11" i="9"/>
  <c r="C11" i="9"/>
  <c r="D11" i="9"/>
  <c r="B8" i="9"/>
  <c r="C8" i="9"/>
  <c r="D8" i="9"/>
  <c r="A8" i="9"/>
  <c r="A3" i="9"/>
  <c r="D3" i="9" s="1" a="1"/>
  <c r="D3" i="9" s="1"/>
  <c r="D8" i="5" l="1" a="1"/>
  <c r="D8" i="5" s="1"/>
  <c r="B3" i="9"/>
  <c r="C3" i="9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H6" i="2" l="1"/>
  <c r="G5" i="2" s="1"/>
  <c r="E12" i="6" a="1"/>
  <c r="E12" i="6" s="1"/>
  <c r="F12" i="6" s="1"/>
  <c r="B11" i="6"/>
  <c r="B12" i="6"/>
  <c r="E11" i="6" a="1"/>
  <c r="E11" i="6" s="1"/>
  <c r="F11" i="6" s="1"/>
  <c r="B10" i="6"/>
  <c r="F10" i="6"/>
  <c r="D10" i="6"/>
  <c r="B6" i="2"/>
  <c r="A6" i="2"/>
  <c r="A43" i="10"/>
  <c r="B43" i="10"/>
  <c r="C43" i="10"/>
  <c r="E43" i="10"/>
  <c r="F43" i="10"/>
  <c r="G43" i="10"/>
  <c r="H43" i="10"/>
  <c r="I43" i="10"/>
  <c r="J43" i="10"/>
  <c r="K43" i="10"/>
  <c r="L43" i="10"/>
  <c r="M43" i="10"/>
  <c r="N43" i="10"/>
  <c r="O43" i="10"/>
  <c r="P43" i="10"/>
  <c r="Q43" i="10"/>
  <c r="R43" i="10"/>
  <c r="S43" i="10"/>
  <c r="T43" i="10"/>
  <c r="U43" i="10"/>
  <c r="V43" i="10"/>
  <c r="W43" i="10"/>
  <c r="X43" i="10"/>
  <c r="Y43" i="10"/>
  <c r="Z43" i="10"/>
  <c r="AA43" i="10"/>
  <c r="AB43" i="10"/>
  <c r="A44" i="10"/>
  <c r="B44" i="10"/>
  <c r="C44" i="10"/>
  <c r="E44" i="10"/>
  <c r="F44" i="10"/>
  <c r="G44" i="10"/>
  <c r="H44" i="10"/>
  <c r="I44" i="10"/>
  <c r="J44" i="10"/>
  <c r="K44" i="10"/>
  <c r="L44" i="10"/>
  <c r="M44" i="10"/>
  <c r="N44" i="10"/>
  <c r="O44" i="10"/>
  <c r="P44" i="10"/>
  <c r="Q44" i="10"/>
  <c r="R44" i="10"/>
  <c r="S44" i="10"/>
  <c r="T44" i="10"/>
  <c r="U44" i="10"/>
  <c r="V44" i="10"/>
  <c r="W44" i="10"/>
  <c r="X44" i="10"/>
  <c r="Y44" i="10"/>
  <c r="Z44" i="10"/>
  <c r="AA44" i="10"/>
  <c r="AB44" i="10"/>
  <c r="A45" i="10"/>
  <c r="B45" i="10"/>
  <c r="C45" i="10"/>
  <c r="E45" i="10"/>
  <c r="F45" i="10"/>
  <c r="G45" i="10"/>
  <c r="H45" i="10"/>
  <c r="I45" i="10"/>
  <c r="J45" i="10"/>
  <c r="K45" i="10"/>
  <c r="L45" i="10"/>
  <c r="M45" i="10"/>
  <c r="N45" i="10"/>
  <c r="O45" i="10"/>
  <c r="P45" i="10"/>
  <c r="Q45" i="10"/>
  <c r="R45" i="10"/>
  <c r="S45" i="10"/>
  <c r="T45" i="10"/>
  <c r="U45" i="10"/>
  <c r="V45" i="10"/>
  <c r="W45" i="10"/>
  <c r="X45" i="10"/>
  <c r="Y45" i="10"/>
  <c r="Z45" i="10"/>
  <c r="AA45" i="10"/>
  <c r="AB45" i="10"/>
  <c r="A46" i="10"/>
  <c r="B46" i="10"/>
  <c r="C46" i="10"/>
  <c r="E46" i="10"/>
  <c r="F46" i="10"/>
  <c r="G46" i="10"/>
  <c r="H46" i="10"/>
  <c r="I46" i="10"/>
  <c r="J46" i="10"/>
  <c r="K46" i="10"/>
  <c r="L46" i="10"/>
  <c r="M46" i="10"/>
  <c r="N46" i="10"/>
  <c r="O46" i="10"/>
  <c r="P46" i="10"/>
  <c r="Q46" i="10"/>
  <c r="R46" i="10"/>
  <c r="S46" i="10"/>
  <c r="T46" i="10"/>
  <c r="U46" i="10"/>
  <c r="V46" i="10"/>
  <c r="W46" i="10"/>
  <c r="X46" i="10"/>
  <c r="Y46" i="10"/>
  <c r="Z46" i="10"/>
  <c r="AA46" i="10"/>
  <c r="AB46" i="10"/>
  <c r="A47" i="10"/>
  <c r="B47" i="10"/>
  <c r="C47" i="10"/>
  <c r="E47" i="10"/>
  <c r="F47" i="10"/>
  <c r="G47" i="10"/>
  <c r="H47" i="10"/>
  <c r="I47" i="10"/>
  <c r="J47" i="10"/>
  <c r="K47" i="10"/>
  <c r="L47" i="10"/>
  <c r="M47" i="10"/>
  <c r="N47" i="10"/>
  <c r="O47" i="10"/>
  <c r="P47" i="10"/>
  <c r="Q47" i="10"/>
  <c r="R47" i="10"/>
  <c r="S47" i="10"/>
  <c r="T47" i="10"/>
  <c r="U47" i="10"/>
  <c r="V47" i="10"/>
  <c r="W47" i="10"/>
  <c r="X47" i="10"/>
  <c r="Y47" i="10"/>
  <c r="Z47" i="10"/>
  <c r="AA47" i="10"/>
  <c r="AB47" i="10"/>
  <c r="A48" i="10"/>
  <c r="B48" i="10"/>
  <c r="C48" i="10"/>
  <c r="E48" i="10"/>
  <c r="F48" i="10"/>
  <c r="G48" i="10"/>
  <c r="H48" i="10"/>
  <c r="I48" i="10"/>
  <c r="J48" i="10"/>
  <c r="K48" i="10"/>
  <c r="L48" i="10"/>
  <c r="M48" i="10"/>
  <c r="N48" i="10"/>
  <c r="O48" i="10"/>
  <c r="P48" i="10"/>
  <c r="Q48" i="10"/>
  <c r="R48" i="10"/>
  <c r="S48" i="10"/>
  <c r="T48" i="10"/>
  <c r="U48" i="10"/>
  <c r="V48" i="10"/>
  <c r="W48" i="10"/>
  <c r="X48" i="10"/>
  <c r="Y48" i="10"/>
  <c r="Z48" i="10"/>
  <c r="AA48" i="10"/>
  <c r="AB48" i="10"/>
  <c r="A49" i="10"/>
  <c r="B49" i="10"/>
  <c r="C49" i="10"/>
  <c r="E49" i="10"/>
  <c r="F49" i="10"/>
  <c r="G49" i="10"/>
  <c r="H49" i="10"/>
  <c r="I49" i="10"/>
  <c r="J49" i="10"/>
  <c r="K49" i="10"/>
  <c r="L49" i="10"/>
  <c r="M49" i="10"/>
  <c r="N49" i="10"/>
  <c r="O49" i="10"/>
  <c r="P49" i="10"/>
  <c r="Q49" i="10"/>
  <c r="R49" i="10"/>
  <c r="S49" i="10"/>
  <c r="T49" i="10"/>
  <c r="U49" i="10"/>
  <c r="V49" i="10"/>
  <c r="W49" i="10"/>
  <c r="X49" i="10"/>
  <c r="Y49" i="10"/>
  <c r="Z49" i="10"/>
  <c r="AA49" i="10"/>
  <c r="AB49" i="10"/>
  <c r="A50" i="10"/>
  <c r="B50" i="10"/>
  <c r="C50" i="10"/>
  <c r="E50" i="10"/>
  <c r="F50" i="10"/>
  <c r="G50" i="10"/>
  <c r="H50" i="10"/>
  <c r="I50" i="10"/>
  <c r="J50" i="10"/>
  <c r="K50" i="10"/>
  <c r="L50" i="10"/>
  <c r="M50" i="10"/>
  <c r="N50" i="10"/>
  <c r="O50" i="10"/>
  <c r="P50" i="10"/>
  <c r="Q50" i="10"/>
  <c r="R50" i="10"/>
  <c r="S50" i="10"/>
  <c r="T50" i="10"/>
  <c r="U50" i="10"/>
  <c r="V50" i="10"/>
  <c r="W50" i="10"/>
  <c r="X50" i="10"/>
  <c r="Y50" i="10"/>
  <c r="Z50" i="10"/>
  <c r="AA50" i="10"/>
  <c r="AB50" i="10"/>
  <c r="A51" i="10"/>
  <c r="B51" i="10"/>
  <c r="C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Q51" i="10"/>
  <c r="R51" i="10"/>
  <c r="S51" i="10"/>
  <c r="T51" i="10"/>
  <c r="U51" i="10"/>
  <c r="V51" i="10"/>
  <c r="W51" i="10"/>
  <c r="X51" i="10"/>
  <c r="Y51" i="10"/>
  <c r="Z51" i="10"/>
  <c r="AA51" i="10"/>
  <c r="AB51" i="10"/>
  <c r="A52" i="10"/>
  <c r="B52" i="10"/>
  <c r="C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Q52" i="10"/>
  <c r="R52" i="10"/>
  <c r="S52" i="10"/>
  <c r="T52" i="10"/>
  <c r="U52" i="10"/>
  <c r="V52" i="10"/>
  <c r="W52" i="10"/>
  <c r="X52" i="10"/>
  <c r="Y52" i="10"/>
  <c r="Z52" i="10"/>
  <c r="AA52" i="10"/>
  <c r="AB52" i="10"/>
  <c r="A53" i="10"/>
  <c r="B53" i="10"/>
  <c r="C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Q53" i="10"/>
  <c r="R53" i="10"/>
  <c r="S53" i="10"/>
  <c r="T53" i="10"/>
  <c r="U53" i="10"/>
  <c r="V53" i="10"/>
  <c r="W53" i="10"/>
  <c r="X53" i="10"/>
  <c r="Y53" i="10"/>
  <c r="Z53" i="10"/>
  <c r="AA53" i="10"/>
  <c r="AB53" i="10"/>
  <c r="A54" i="10"/>
  <c r="B54" i="10"/>
  <c r="C54" i="10"/>
  <c r="E54" i="10"/>
  <c r="F54" i="10"/>
  <c r="G54" i="10"/>
  <c r="H54" i="10"/>
  <c r="I54" i="10"/>
  <c r="J54" i="10"/>
  <c r="K54" i="10"/>
  <c r="L54" i="10"/>
  <c r="M54" i="10"/>
  <c r="N54" i="10"/>
  <c r="O54" i="10"/>
  <c r="P54" i="10"/>
  <c r="Q54" i="10"/>
  <c r="R54" i="10"/>
  <c r="S54" i="10"/>
  <c r="T54" i="10"/>
  <c r="U54" i="10"/>
  <c r="V54" i="10"/>
  <c r="W54" i="10"/>
  <c r="X54" i="10"/>
  <c r="Y54" i="10"/>
  <c r="Z54" i="10"/>
  <c r="AA54" i="10"/>
  <c r="AB54" i="10"/>
  <c r="A55" i="10"/>
  <c r="B55" i="10"/>
  <c r="C55" i="10"/>
  <c r="E55" i="10"/>
  <c r="F55" i="10"/>
  <c r="G55" i="10"/>
  <c r="H55" i="10"/>
  <c r="I55" i="10"/>
  <c r="J55" i="10"/>
  <c r="K55" i="10"/>
  <c r="L55" i="10"/>
  <c r="M55" i="10"/>
  <c r="N55" i="10"/>
  <c r="O55" i="10"/>
  <c r="P55" i="10"/>
  <c r="Q55" i="10"/>
  <c r="R55" i="10"/>
  <c r="S55" i="10"/>
  <c r="T55" i="10"/>
  <c r="U55" i="10"/>
  <c r="V55" i="10"/>
  <c r="W55" i="10"/>
  <c r="X55" i="10"/>
  <c r="Y55" i="10"/>
  <c r="Z55" i="10"/>
  <c r="AA55" i="10"/>
  <c r="AB55" i="10"/>
  <c r="A56" i="10"/>
  <c r="B56" i="10"/>
  <c r="C56" i="10"/>
  <c r="E56" i="10"/>
  <c r="F56" i="10"/>
  <c r="G56" i="10"/>
  <c r="H56" i="10"/>
  <c r="I56" i="10"/>
  <c r="J56" i="10"/>
  <c r="K56" i="10"/>
  <c r="L56" i="10"/>
  <c r="M56" i="10"/>
  <c r="N56" i="10"/>
  <c r="O56" i="10"/>
  <c r="P56" i="10"/>
  <c r="Q56" i="10"/>
  <c r="R56" i="10"/>
  <c r="S56" i="10"/>
  <c r="T56" i="10"/>
  <c r="U56" i="10"/>
  <c r="V56" i="10"/>
  <c r="W56" i="10"/>
  <c r="X56" i="10"/>
  <c r="Y56" i="10"/>
  <c r="Z56" i="10"/>
  <c r="AA56" i="10"/>
  <c r="AB56" i="10"/>
  <c r="A57" i="10"/>
  <c r="B57" i="10"/>
  <c r="C57" i="10"/>
  <c r="E57" i="10"/>
  <c r="F57" i="10"/>
  <c r="G57" i="10"/>
  <c r="H57" i="10"/>
  <c r="I57" i="10"/>
  <c r="J57" i="10"/>
  <c r="K57" i="10"/>
  <c r="L57" i="10"/>
  <c r="M57" i="10"/>
  <c r="N57" i="10"/>
  <c r="O57" i="10"/>
  <c r="P57" i="10"/>
  <c r="Q57" i="10"/>
  <c r="R57" i="10"/>
  <c r="S57" i="10"/>
  <c r="T57" i="10"/>
  <c r="U57" i="10"/>
  <c r="V57" i="10"/>
  <c r="W57" i="10"/>
  <c r="X57" i="10"/>
  <c r="Y57" i="10"/>
  <c r="Z57" i="10"/>
  <c r="AA57" i="10"/>
  <c r="AB57" i="10"/>
  <c r="A58" i="10"/>
  <c r="B58" i="10"/>
  <c r="C58" i="10"/>
  <c r="E58" i="10"/>
  <c r="F58" i="10"/>
  <c r="G58" i="10"/>
  <c r="H58" i="10"/>
  <c r="I58" i="10"/>
  <c r="J58" i="10"/>
  <c r="K58" i="10"/>
  <c r="L58" i="10"/>
  <c r="M58" i="10"/>
  <c r="N58" i="10"/>
  <c r="O58" i="10"/>
  <c r="P58" i="10"/>
  <c r="Q58" i="10"/>
  <c r="R58" i="10"/>
  <c r="S58" i="10"/>
  <c r="T58" i="10"/>
  <c r="U58" i="10"/>
  <c r="V58" i="10"/>
  <c r="W58" i="10"/>
  <c r="X58" i="10"/>
  <c r="Y58" i="10"/>
  <c r="Z58" i="10"/>
  <c r="AA58" i="10"/>
  <c r="AB58" i="10"/>
  <c r="A59" i="10"/>
  <c r="B59" i="10"/>
  <c r="C59" i="10"/>
  <c r="E59" i="10"/>
  <c r="F59" i="10"/>
  <c r="G59" i="10"/>
  <c r="H59" i="10"/>
  <c r="I59" i="10"/>
  <c r="J59" i="10"/>
  <c r="K59" i="10"/>
  <c r="L59" i="10"/>
  <c r="M59" i="10"/>
  <c r="N59" i="10"/>
  <c r="O59" i="10"/>
  <c r="P59" i="10"/>
  <c r="Q59" i="10"/>
  <c r="R59" i="10"/>
  <c r="S59" i="10"/>
  <c r="T59" i="10"/>
  <c r="U59" i="10"/>
  <c r="V59" i="10"/>
  <c r="W59" i="10"/>
  <c r="X59" i="10"/>
  <c r="Y59" i="10"/>
  <c r="Z59" i="10"/>
  <c r="AA59" i="10"/>
  <c r="AB59" i="10"/>
  <c r="A60" i="10"/>
  <c r="B60" i="10"/>
  <c r="C60" i="10"/>
  <c r="E60" i="10"/>
  <c r="F60" i="10"/>
  <c r="G60" i="10"/>
  <c r="H60" i="10"/>
  <c r="I60" i="10"/>
  <c r="J60" i="10"/>
  <c r="K60" i="10"/>
  <c r="L60" i="10"/>
  <c r="M60" i="10"/>
  <c r="N60" i="10"/>
  <c r="O60" i="10"/>
  <c r="P60" i="10"/>
  <c r="Q60" i="10"/>
  <c r="R60" i="10"/>
  <c r="S60" i="10"/>
  <c r="T60" i="10"/>
  <c r="U60" i="10"/>
  <c r="V60" i="10"/>
  <c r="W60" i="10"/>
  <c r="X60" i="10"/>
  <c r="Y60" i="10"/>
  <c r="Z60" i="10"/>
  <c r="AA60" i="10"/>
  <c r="AB60" i="10"/>
  <c r="A61" i="10"/>
  <c r="B61" i="10"/>
  <c r="C61" i="10"/>
  <c r="E61" i="10"/>
  <c r="F61" i="10"/>
  <c r="G61" i="10"/>
  <c r="H61" i="10"/>
  <c r="I61" i="10"/>
  <c r="J61" i="10"/>
  <c r="K61" i="10"/>
  <c r="L61" i="10"/>
  <c r="M61" i="10"/>
  <c r="N61" i="10"/>
  <c r="O61" i="10"/>
  <c r="P61" i="10"/>
  <c r="Q61" i="10"/>
  <c r="R61" i="10"/>
  <c r="S61" i="10"/>
  <c r="T61" i="10"/>
  <c r="U61" i="10"/>
  <c r="V61" i="10"/>
  <c r="W61" i="10"/>
  <c r="X61" i="10"/>
  <c r="Y61" i="10"/>
  <c r="Z61" i="10"/>
  <c r="AA61" i="10"/>
  <c r="AB61" i="10"/>
  <c r="A62" i="10"/>
  <c r="B62" i="10"/>
  <c r="C62" i="10"/>
  <c r="E62" i="10"/>
  <c r="F62" i="10"/>
  <c r="G62" i="10"/>
  <c r="H62" i="10"/>
  <c r="I62" i="10"/>
  <c r="J62" i="10"/>
  <c r="K62" i="10"/>
  <c r="L62" i="10"/>
  <c r="M62" i="10"/>
  <c r="N62" i="10"/>
  <c r="O62" i="10"/>
  <c r="P62" i="10"/>
  <c r="Q62" i="10"/>
  <c r="R62" i="10"/>
  <c r="S62" i="10"/>
  <c r="T62" i="10"/>
  <c r="U62" i="10"/>
  <c r="V62" i="10"/>
  <c r="W62" i="10"/>
  <c r="X62" i="10"/>
  <c r="Y62" i="10"/>
  <c r="Z62" i="10"/>
  <c r="AA62" i="10"/>
  <c r="AB62" i="10"/>
  <c r="A63" i="10"/>
  <c r="B63" i="10"/>
  <c r="C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Q63" i="10"/>
  <c r="R63" i="10"/>
  <c r="S63" i="10"/>
  <c r="T63" i="10"/>
  <c r="U63" i="10"/>
  <c r="V63" i="10"/>
  <c r="W63" i="10"/>
  <c r="X63" i="10"/>
  <c r="Y63" i="10"/>
  <c r="Z63" i="10"/>
  <c r="AA63" i="10"/>
  <c r="AB63" i="10"/>
  <c r="A64" i="10"/>
  <c r="B64" i="10"/>
  <c r="C64" i="10"/>
  <c r="E64" i="10"/>
  <c r="F64" i="10"/>
  <c r="G64" i="10"/>
  <c r="H64" i="10"/>
  <c r="I64" i="10"/>
  <c r="J64" i="10"/>
  <c r="K64" i="10"/>
  <c r="L64" i="10"/>
  <c r="M64" i="10"/>
  <c r="N64" i="10"/>
  <c r="O64" i="10"/>
  <c r="P64" i="10"/>
  <c r="Q64" i="10"/>
  <c r="R64" i="10"/>
  <c r="S64" i="10"/>
  <c r="T64" i="10"/>
  <c r="U64" i="10"/>
  <c r="V64" i="10"/>
  <c r="W64" i="10"/>
  <c r="X64" i="10"/>
  <c r="Y64" i="10"/>
  <c r="Z64" i="10"/>
  <c r="AA64" i="10"/>
  <c r="AB64" i="10"/>
  <c r="A65" i="10"/>
  <c r="B65" i="10"/>
  <c r="C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R65" i="10"/>
  <c r="S65" i="10"/>
  <c r="T65" i="10"/>
  <c r="U65" i="10"/>
  <c r="V65" i="10"/>
  <c r="W65" i="10"/>
  <c r="X65" i="10"/>
  <c r="Y65" i="10"/>
  <c r="Z65" i="10"/>
  <c r="AA65" i="10"/>
  <c r="AB65" i="10"/>
  <c r="A66" i="10"/>
  <c r="B66" i="10"/>
  <c r="C66" i="10"/>
  <c r="E66" i="10"/>
  <c r="F66" i="10"/>
  <c r="G66" i="10"/>
  <c r="H66" i="10"/>
  <c r="I66" i="10"/>
  <c r="J66" i="10"/>
  <c r="K66" i="10"/>
  <c r="L66" i="10"/>
  <c r="M66" i="10"/>
  <c r="N66" i="10"/>
  <c r="O66" i="10"/>
  <c r="P66" i="10"/>
  <c r="Q66" i="10"/>
  <c r="R66" i="10"/>
  <c r="S66" i="10"/>
  <c r="T66" i="10"/>
  <c r="U66" i="10"/>
  <c r="V66" i="10"/>
  <c r="W66" i="10"/>
  <c r="X66" i="10"/>
  <c r="Y66" i="10"/>
  <c r="Z66" i="10"/>
  <c r="AA66" i="10"/>
  <c r="AB66" i="10"/>
  <c r="A67" i="10"/>
  <c r="B67" i="10"/>
  <c r="C67" i="10"/>
  <c r="E67" i="10"/>
  <c r="F67" i="10"/>
  <c r="G67" i="10"/>
  <c r="H67" i="10"/>
  <c r="I67" i="10"/>
  <c r="J67" i="10"/>
  <c r="K67" i="10"/>
  <c r="L67" i="10"/>
  <c r="M67" i="10"/>
  <c r="N67" i="10"/>
  <c r="O67" i="10"/>
  <c r="P67" i="10"/>
  <c r="Q67" i="10"/>
  <c r="R67" i="10"/>
  <c r="S67" i="10"/>
  <c r="T67" i="10"/>
  <c r="U67" i="10"/>
  <c r="V67" i="10"/>
  <c r="W67" i="10"/>
  <c r="X67" i="10"/>
  <c r="Y67" i="10"/>
  <c r="Z67" i="10"/>
  <c r="AA67" i="10"/>
  <c r="AB67" i="10"/>
  <c r="A68" i="10"/>
  <c r="B68" i="10"/>
  <c r="C68" i="10"/>
  <c r="E68" i="10"/>
  <c r="F68" i="10"/>
  <c r="G68" i="10"/>
  <c r="H68" i="10"/>
  <c r="I68" i="10"/>
  <c r="J68" i="10"/>
  <c r="K68" i="10"/>
  <c r="L68" i="10"/>
  <c r="M68" i="10"/>
  <c r="N68" i="10"/>
  <c r="O68" i="10"/>
  <c r="P68" i="10"/>
  <c r="Q68" i="10"/>
  <c r="R68" i="10"/>
  <c r="S68" i="10"/>
  <c r="T68" i="10"/>
  <c r="U68" i="10"/>
  <c r="V68" i="10"/>
  <c r="W68" i="10"/>
  <c r="X68" i="10"/>
  <c r="Y68" i="10"/>
  <c r="Z68" i="10"/>
  <c r="AA68" i="10"/>
  <c r="AB68" i="10"/>
  <c r="A69" i="10"/>
  <c r="B69" i="10"/>
  <c r="C69" i="10"/>
  <c r="E69" i="10"/>
  <c r="F69" i="10"/>
  <c r="G69" i="10"/>
  <c r="H69" i="10"/>
  <c r="I69" i="10"/>
  <c r="J69" i="10"/>
  <c r="K69" i="10"/>
  <c r="L69" i="10"/>
  <c r="M69" i="10"/>
  <c r="N69" i="10"/>
  <c r="O69" i="10"/>
  <c r="P69" i="10"/>
  <c r="Q69" i="10"/>
  <c r="R69" i="10"/>
  <c r="S69" i="10"/>
  <c r="T69" i="10"/>
  <c r="U69" i="10"/>
  <c r="V69" i="10"/>
  <c r="W69" i="10"/>
  <c r="X69" i="10"/>
  <c r="Y69" i="10"/>
  <c r="Z69" i="10"/>
  <c r="AA69" i="10"/>
  <c r="AB69" i="10"/>
  <c r="A70" i="10"/>
  <c r="B70" i="10"/>
  <c r="C70" i="10"/>
  <c r="E70" i="10"/>
  <c r="F70" i="10"/>
  <c r="G70" i="10"/>
  <c r="H70" i="10"/>
  <c r="I70" i="10"/>
  <c r="J70" i="10"/>
  <c r="K70" i="10"/>
  <c r="L70" i="10"/>
  <c r="M70" i="10"/>
  <c r="N70" i="10"/>
  <c r="O70" i="10"/>
  <c r="P70" i="10"/>
  <c r="Q70" i="10"/>
  <c r="R70" i="10"/>
  <c r="S70" i="10"/>
  <c r="T70" i="10"/>
  <c r="U70" i="10"/>
  <c r="V70" i="10"/>
  <c r="W70" i="10"/>
  <c r="X70" i="10"/>
  <c r="Y70" i="10"/>
  <c r="Z70" i="10"/>
  <c r="AA70" i="10"/>
  <c r="AB70" i="10"/>
  <c r="A71" i="10"/>
  <c r="B71" i="10"/>
  <c r="C71" i="10"/>
  <c r="E71" i="10"/>
  <c r="F71" i="10"/>
  <c r="G71" i="10"/>
  <c r="H71" i="10"/>
  <c r="I71" i="10"/>
  <c r="J71" i="10"/>
  <c r="K71" i="10"/>
  <c r="L71" i="10"/>
  <c r="M71" i="10"/>
  <c r="N71" i="10"/>
  <c r="O71" i="10"/>
  <c r="P71" i="10"/>
  <c r="Q71" i="10"/>
  <c r="R71" i="10"/>
  <c r="S71" i="10"/>
  <c r="T71" i="10"/>
  <c r="U71" i="10"/>
  <c r="V71" i="10"/>
  <c r="W71" i="10"/>
  <c r="X71" i="10"/>
  <c r="Y71" i="10"/>
  <c r="Z71" i="10"/>
  <c r="AA71" i="10"/>
  <c r="AB71" i="10"/>
  <c r="A72" i="10"/>
  <c r="B72" i="10"/>
  <c r="C72" i="10"/>
  <c r="E72" i="10"/>
  <c r="F72" i="10"/>
  <c r="G72" i="10"/>
  <c r="H72" i="10"/>
  <c r="I72" i="10"/>
  <c r="J72" i="10"/>
  <c r="K72" i="10"/>
  <c r="L72" i="10"/>
  <c r="M72" i="10"/>
  <c r="N72" i="10"/>
  <c r="O72" i="10"/>
  <c r="P72" i="10"/>
  <c r="Q72" i="10"/>
  <c r="R72" i="10"/>
  <c r="S72" i="10"/>
  <c r="T72" i="10"/>
  <c r="U72" i="10"/>
  <c r="V72" i="10"/>
  <c r="W72" i="10"/>
  <c r="X72" i="10"/>
  <c r="Y72" i="10"/>
  <c r="Z72" i="10"/>
  <c r="AA72" i="10"/>
  <c r="AB72" i="10"/>
  <c r="A73" i="10"/>
  <c r="B73" i="10"/>
  <c r="C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Q73" i="10"/>
  <c r="R73" i="10"/>
  <c r="S73" i="10"/>
  <c r="T73" i="10"/>
  <c r="U73" i="10"/>
  <c r="V73" i="10"/>
  <c r="W73" i="10"/>
  <c r="X73" i="10"/>
  <c r="Y73" i="10"/>
  <c r="Z73" i="10"/>
  <c r="AA73" i="10"/>
  <c r="AB73" i="10"/>
  <c r="A74" i="10"/>
  <c r="B74" i="10"/>
  <c r="C74" i="10"/>
  <c r="E74" i="10"/>
  <c r="F74" i="10"/>
  <c r="G74" i="10"/>
  <c r="H74" i="10"/>
  <c r="I74" i="10"/>
  <c r="J74" i="10"/>
  <c r="K74" i="10"/>
  <c r="L74" i="10"/>
  <c r="M74" i="10"/>
  <c r="N74" i="10"/>
  <c r="O74" i="10"/>
  <c r="P74" i="10"/>
  <c r="Q74" i="10"/>
  <c r="R74" i="10"/>
  <c r="S74" i="10"/>
  <c r="T74" i="10"/>
  <c r="U74" i="10"/>
  <c r="V74" i="10"/>
  <c r="W74" i="10"/>
  <c r="X74" i="10"/>
  <c r="Y74" i="10"/>
  <c r="Z74" i="10"/>
  <c r="AA74" i="10"/>
  <c r="AB74" i="10"/>
  <c r="A75" i="10"/>
  <c r="B75" i="10"/>
  <c r="C75" i="10"/>
  <c r="E75" i="10"/>
  <c r="F75" i="10"/>
  <c r="G75" i="10"/>
  <c r="H75" i="10"/>
  <c r="I75" i="10"/>
  <c r="J75" i="10"/>
  <c r="K75" i="10"/>
  <c r="L75" i="10"/>
  <c r="M75" i="10"/>
  <c r="N75" i="10"/>
  <c r="O75" i="10"/>
  <c r="P75" i="10"/>
  <c r="Q75" i="10"/>
  <c r="R75" i="10"/>
  <c r="S75" i="10"/>
  <c r="T75" i="10"/>
  <c r="U75" i="10"/>
  <c r="V75" i="10"/>
  <c r="W75" i="10"/>
  <c r="X75" i="10"/>
  <c r="Y75" i="10"/>
  <c r="Z75" i="10"/>
  <c r="AA75" i="10"/>
  <c r="AB75" i="10"/>
  <c r="A76" i="10"/>
  <c r="B76" i="10"/>
  <c r="C76" i="10"/>
  <c r="E76" i="10"/>
  <c r="F76" i="10"/>
  <c r="G76" i="10"/>
  <c r="H76" i="10"/>
  <c r="I76" i="10"/>
  <c r="J76" i="10"/>
  <c r="K76" i="10"/>
  <c r="L76" i="10"/>
  <c r="M76" i="10"/>
  <c r="N76" i="10"/>
  <c r="O76" i="10"/>
  <c r="P76" i="10"/>
  <c r="Q76" i="10"/>
  <c r="R76" i="10"/>
  <c r="S76" i="10"/>
  <c r="T76" i="10"/>
  <c r="U76" i="10"/>
  <c r="V76" i="10"/>
  <c r="W76" i="10"/>
  <c r="X76" i="10"/>
  <c r="Y76" i="10"/>
  <c r="Z76" i="10"/>
  <c r="AA76" i="10"/>
  <c r="AB76" i="10"/>
  <c r="A77" i="10"/>
  <c r="B77" i="10"/>
  <c r="C77" i="10"/>
  <c r="E77" i="10"/>
  <c r="F77" i="10"/>
  <c r="G77" i="10"/>
  <c r="H77" i="10"/>
  <c r="I77" i="10"/>
  <c r="J77" i="10"/>
  <c r="K77" i="10"/>
  <c r="L77" i="10"/>
  <c r="M77" i="10"/>
  <c r="N77" i="10"/>
  <c r="O77" i="10"/>
  <c r="P77" i="10"/>
  <c r="Q77" i="10"/>
  <c r="R77" i="10"/>
  <c r="S77" i="10"/>
  <c r="T77" i="10"/>
  <c r="U77" i="10"/>
  <c r="V77" i="10"/>
  <c r="W77" i="10"/>
  <c r="X77" i="10"/>
  <c r="Y77" i="10"/>
  <c r="Z77" i="10"/>
  <c r="AA77" i="10"/>
  <c r="AB77" i="10"/>
  <c r="A78" i="10"/>
  <c r="B78" i="10"/>
  <c r="C78" i="10"/>
  <c r="E78" i="10"/>
  <c r="F78" i="10"/>
  <c r="G78" i="10"/>
  <c r="H78" i="10"/>
  <c r="I78" i="10"/>
  <c r="J78" i="10"/>
  <c r="K78" i="10"/>
  <c r="L78" i="10"/>
  <c r="M78" i="10"/>
  <c r="N78" i="10"/>
  <c r="O78" i="10"/>
  <c r="P78" i="10"/>
  <c r="Q78" i="10"/>
  <c r="R78" i="10"/>
  <c r="S78" i="10"/>
  <c r="T78" i="10"/>
  <c r="U78" i="10"/>
  <c r="V78" i="10"/>
  <c r="W78" i="10"/>
  <c r="X78" i="10"/>
  <c r="Y78" i="10"/>
  <c r="Z78" i="10"/>
  <c r="AA78" i="10"/>
  <c r="AB78" i="10"/>
  <c r="A79" i="10"/>
  <c r="B79" i="10"/>
  <c r="C79" i="10"/>
  <c r="E79" i="10"/>
  <c r="F79" i="10"/>
  <c r="G79" i="10"/>
  <c r="H79" i="10"/>
  <c r="I79" i="10"/>
  <c r="J79" i="10"/>
  <c r="K79" i="10"/>
  <c r="L79" i="10"/>
  <c r="M79" i="10"/>
  <c r="N79" i="10"/>
  <c r="O79" i="10"/>
  <c r="P79" i="10"/>
  <c r="Q79" i="10"/>
  <c r="R79" i="10"/>
  <c r="S79" i="10"/>
  <c r="T79" i="10"/>
  <c r="U79" i="10"/>
  <c r="V79" i="10"/>
  <c r="W79" i="10"/>
  <c r="X79" i="10"/>
  <c r="Y79" i="10"/>
  <c r="Z79" i="10"/>
  <c r="AA79" i="10"/>
  <c r="AB79" i="10"/>
  <c r="A80" i="10"/>
  <c r="B80" i="10"/>
  <c r="C80" i="10"/>
  <c r="E80" i="10"/>
  <c r="F80" i="10"/>
  <c r="G80" i="10"/>
  <c r="H80" i="10"/>
  <c r="I80" i="10"/>
  <c r="J80" i="10"/>
  <c r="K80" i="10"/>
  <c r="L80" i="10"/>
  <c r="M80" i="10"/>
  <c r="N80" i="10"/>
  <c r="O80" i="10"/>
  <c r="P80" i="10"/>
  <c r="Q80" i="10"/>
  <c r="R80" i="10"/>
  <c r="S80" i="10"/>
  <c r="T80" i="10"/>
  <c r="U80" i="10"/>
  <c r="V80" i="10"/>
  <c r="W80" i="10"/>
  <c r="X80" i="10"/>
  <c r="Y80" i="10"/>
  <c r="Z80" i="10"/>
  <c r="AA80" i="10"/>
  <c r="AB80" i="10"/>
  <c r="A81" i="10"/>
  <c r="B81" i="10"/>
  <c r="C81" i="10"/>
  <c r="E81" i="10"/>
  <c r="F81" i="10"/>
  <c r="G81" i="10"/>
  <c r="H81" i="10"/>
  <c r="I81" i="10"/>
  <c r="J81" i="10"/>
  <c r="K81" i="10"/>
  <c r="L81" i="10"/>
  <c r="M81" i="10"/>
  <c r="N81" i="10"/>
  <c r="O81" i="10"/>
  <c r="P81" i="10"/>
  <c r="Q81" i="10"/>
  <c r="R81" i="10"/>
  <c r="S81" i="10"/>
  <c r="T81" i="10"/>
  <c r="U81" i="10"/>
  <c r="V81" i="10"/>
  <c r="W81" i="10"/>
  <c r="X81" i="10"/>
  <c r="Y81" i="10"/>
  <c r="Z81" i="10"/>
  <c r="AA81" i="10"/>
  <c r="AB81" i="10"/>
  <c r="A82" i="10"/>
  <c r="B82" i="10"/>
  <c r="C82" i="10"/>
  <c r="E82" i="10"/>
  <c r="F82" i="10"/>
  <c r="G82" i="10"/>
  <c r="H82" i="10"/>
  <c r="I82" i="10"/>
  <c r="J82" i="10"/>
  <c r="K82" i="10"/>
  <c r="L82" i="10"/>
  <c r="M82" i="10"/>
  <c r="N82" i="10"/>
  <c r="O82" i="10"/>
  <c r="P82" i="10"/>
  <c r="Q82" i="10"/>
  <c r="R82" i="10"/>
  <c r="S82" i="10"/>
  <c r="T82" i="10"/>
  <c r="U82" i="10"/>
  <c r="V82" i="10"/>
  <c r="W82" i="10"/>
  <c r="X82" i="10"/>
  <c r="Y82" i="10"/>
  <c r="Z82" i="10"/>
  <c r="AA82" i="10"/>
  <c r="AB82" i="10"/>
  <c r="A83" i="10"/>
  <c r="B83" i="10"/>
  <c r="C83" i="10"/>
  <c r="E83" i="10"/>
  <c r="F83" i="10"/>
  <c r="G83" i="10"/>
  <c r="H83" i="10"/>
  <c r="I83" i="10"/>
  <c r="J83" i="10"/>
  <c r="K83" i="10"/>
  <c r="L83" i="10"/>
  <c r="M83" i="10"/>
  <c r="N83" i="10"/>
  <c r="O83" i="10"/>
  <c r="P83" i="10"/>
  <c r="Q83" i="10"/>
  <c r="R83" i="10"/>
  <c r="S83" i="10"/>
  <c r="T83" i="10"/>
  <c r="U83" i="10"/>
  <c r="V83" i="10"/>
  <c r="W83" i="10"/>
  <c r="X83" i="10"/>
  <c r="Y83" i="10"/>
  <c r="Z83" i="10"/>
  <c r="AA83" i="10"/>
  <c r="AB83" i="10"/>
  <c r="A84" i="10"/>
  <c r="B84" i="10"/>
  <c r="C84" i="10"/>
  <c r="E84" i="10"/>
  <c r="F84" i="10"/>
  <c r="G84" i="10"/>
  <c r="H84" i="10"/>
  <c r="I84" i="10"/>
  <c r="J84" i="10"/>
  <c r="K84" i="10"/>
  <c r="L84" i="10"/>
  <c r="M84" i="10"/>
  <c r="N84" i="10"/>
  <c r="O84" i="10"/>
  <c r="P84" i="10"/>
  <c r="Q84" i="10"/>
  <c r="R84" i="10"/>
  <c r="S84" i="10"/>
  <c r="T84" i="10"/>
  <c r="U84" i="10"/>
  <c r="V84" i="10"/>
  <c r="W84" i="10"/>
  <c r="X84" i="10"/>
  <c r="Y84" i="10"/>
  <c r="Z84" i="10"/>
  <c r="AA84" i="10"/>
  <c r="AB84" i="10"/>
  <c r="A85" i="10"/>
  <c r="B85" i="10"/>
  <c r="C85" i="10"/>
  <c r="E85" i="10"/>
  <c r="F85" i="10"/>
  <c r="G85" i="10"/>
  <c r="H85" i="10"/>
  <c r="I85" i="10"/>
  <c r="J85" i="10"/>
  <c r="K85" i="10"/>
  <c r="L85" i="10"/>
  <c r="M85" i="10"/>
  <c r="N85" i="10"/>
  <c r="O85" i="10"/>
  <c r="P85" i="10"/>
  <c r="Q85" i="10"/>
  <c r="R85" i="10"/>
  <c r="S85" i="10"/>
  <c r="T85" i="10"/>
  <c r="U85" i="10"/>
  <c r="V85" i="10"/>
  <c r="W85" i="10"/>
  <c r="X85" i="10"/>
  <c r="Y85" i="10"/>
  <c r="Z85" i="10"/>
  <c r="AA85" i="10"/>
  <c r="AB85" i="10"/>
  <c r="A86" i="10"/>
  <c r="B86" i="10"/>
  <c r="C86" i="10"/>
  <c r="E86" i="10"/>
  <c r="F86" i="10"/>
  <c r="G86" i="10"/>
  <c r="H86" i="10"/>
  <c r="I86" i="10"/>
  <c r="J86" i="10"/>
  <c r="K86" i="10"/>
  <c r="L86" i="10"/>
  <c r="M86" i="10"/>
  <c r="N86" i="10"/>
  <c r="O86" i="10"/>
  <c r="P86" i="10"/>
  <c r="Q86" i="10"/>
  <c r="R86" i="10"/>
  <c r="S86" i="10"/>
  <c r="T86" i="10"/>
  <c r="U86" i="10"/>
  <c r="V86" i="10"/>
  <c r="W86" i="10"/>
  <c r="X86" i="10"/>
  <c r="Y86" i="10"/>
  <c r="Z86" i="10"/>
  <c r="AA86" i="10"/>
  <c r="AB86" i="10"/>
  <c r="A87" i="10"/>
  <c r="B87" i="10"/>
  <c r="C87" i="10"/>
  <c r="E87" i="10"/>
  <c r="F87" i="10"/>
  <c r="G87" i="10"/>
  <c r="H87" i="10"/>
  <c r="I87" i="10"/>
  <c r="J87" i="10"/>
  <c r="K87" i="10"/>
  <c r="L87" i="10"/>
  <c r="M87" i="10"/>
  <c r="N87" i="10"/>
  <c r="O87" i="10"/>
  <c r="P87" i="10"/>
  <c r="Q87" i="10"/>
  <c r="R87" i="10"/>
  <c r="S87" i="10"/>
  <c r="T87" i="10"/>
  <c r="U87" i="10"/>
  <c r="V87" i="10"/>
  <c r="W87" i="10"/>
  <c r="X87" i="10"/>
  <c r="Y87" i="10"/>
  <c r="Z87" i="10"/>
  <c r="AA87" i="10"/>
  <c r="AB87" i="10"/>
  <c r="A88" i="10"/>
  <c r="B88" i="10"/>
  <c r="C88" i="10"/>
  <c r="E88" i="10"/>
  <c r="F88" i="10"/>
  <c r="G88" i="10"/>
  <c r="H88" i="10"/>
  <c r="I88" i="10"/>
  <c r="J88" i="10"/>
  <c r="K88" i="10"/>
  <c r="L88" i="10"/>
  <c r="M88" i="10"/>
  <c r="N88" i="10"/>
  <c r="O88" i="10"/>
  <c r="P88" i="10"/>
  <c r="Q88" i="10"/>
  <c r="R88" i="10"/>
  <c r="S88" i="10"/>
  <c r="T88" i="10"/>
  <c r="U88" i="10"/>
  <c r="V88" i="10"/>
  <c r="W88" i="10"/>
  <c r="X88" i="10"/>
  <c r="Y88" i="10"/>
  <c r="Z88" i="10"/>
  <c r="AA88" i="10"/>
  <c r="AB88" i="10"/>
  <c r="A89" i="10"/>
  <c r="B89" i="10"/>
  <c r="C89" i="10"/>
  <c r="E89" i="10"/>
  <c r="F89" i="10"/>
  <c r="G89" i="10"/>
  <c r="H89" i="10"/>
  <c r="I89" i="10"/>
  <c r="J89" i="10"/>
  <c r="K89" i="10"/>
  <c r="L89" i="10"/>
  <c r="M89" i="10"/>
  <c r="N89" i="10"/>
  <c r="O89" i="10"/>
  <c r="P89" i="10"/>
  <c r="Q89" i="10"/>
  <c r="R89" i="10"/>
  <c r="S89" i="10"/>
  <c r="T89" i="10"/>
  <c r="U89" i="10"/>
  <c r="V89" i="10"/>
  <c r="W89" i="10"/>
  <c r="X89" i="10"/>
  <c r="Y89" i="10"/>
  <c r="Z89" i="10"/>
  <c r="AA89" i="10"/>
  <c r="AB89" i="10"/>
  <c r="A90" i="10"/>
  <c r="B90" i="10"/>
  <c r="C90" i="10"/>
  <c r="E90" i="10"/>
  <c r="F90" i="10"/>
  <c r="G90" i="10"/>
  <c r="H90" i="10"/>
  <c r="I90" i="10"/>
  <c r="J90" i="10"/>
  <c r="K90" i="10"/>
  <c r="L90" i="10"/>
  <c r="M90" i="10"/>
  <c r="N90" i="10"/>
  <c r="O90" i="10"/>
  <c r="P90" i="10"/>
  <c r="Q90" i="10"/>
  <c r="R90" i="10"/>
  <c r="S90" i="10"/>
  <c r="T90" i="10"/>
  <c r="U90" i="10"/>
  <c r="V90" i="10"/>
  <c r="W90" i="10"/>
  <c r="X90" i="10"/>
  <c r="Y90" i="10"/>
  <c r="Z90" i="10"/>
  <c r="AA90" i="10"/>
  <c r="AB90" i="10"/>
  <c r="A91" i="10"/>
  <c r="B91" i="10"/>
  <c r="C91" i="10"/>
  <c r="E91" i="10"/>
  <c r="F91" i="10"/>
  <c r="G91" i="10"/>
  <c r="H91" i="10"/>
  <c r="I91" i="10"/>
  <c r="J91" i="10"/>
  <c r="K91" i="10"/>
  <c r="L91" i="10"/>
  <c r="M91" i="10"/>
  <c r="N91" i="10"/>
  <c r="O91" i="10"/>
  <c r="P91" i="10"/>
  <c r="Q91" i="10"/>
  <c r="R91" i="10"/>
  <c r="S91" i="10"/>
  <c r="T91" i="10"/>
  <c r="U91" i="10"/>
  <c r="V91" i="10"/>
  <c r="W91" i="10"/>
  <c r="X91" i="10"/>
  <c r="Y91" i="10"/>
  <c r="Z91" i="10"/>
  <c r="AA91" i="10"/>
  <c r="AB91" i="10"/>
  <c r="A92" i="10"/>
  <c r="B92" i="10"/>
  <c r="C92" i="10"/>
  <c r="E92" i="10"/>
  <c r="F92" i="10"/>
  <c r="G92" i="10"/>
  <c r="H92" i="10"/>
  <c r="I92" i="10"/>
  <c r="J92" i="10"/>
  <c r="K92" i="10"/>
  <c r="L92" i="10"/>
  <c r="M92" i="10"/>
  <c r="N92" i="10"/>
  <c r="O92" i="10"/>
  <c r="P92" i="10"/>
  <c r="Q92" i="10"/>
  <c r="R92" i="10"/>
  <c r="S92" i="10"/>
  <c r="T92" i="10"/>
  <c r="U92" i="10"/>
  <c r="V92" i="10"/>
  <c r="W92" i="10"/>
  <c r="X92" i="10"/>
  <c r="Y92" i="10"/>
  <c r="Z92" i="10"/>
  <c r="AA92" i="10"/>
  <c r="AB92" i="10"/>
  <c r="A93" i="10"/>
  <c r="B93" i="10"/>
  <c r="C93" i="10"/>
  <c r="E93" i="10"/>
  <c r="F93" i="10"/>
  <c r="G93" i="10"/>
  <c r="H93" i="10"/>
  <c r="I93" i="10"/>
  <c r="J93" i="10"/>
  <c r="K93" i="10"/>
  <c r="L93" i="10"/>
  <c r="M93" i="10"/>
  <c r="N93" i="10"/>
  <c r="O93" i="10"/>
  <c r="P93" i="10"/>
  <c r="Q93" i="10"/>
  <c r="R93" i="10"/>
  <c r="S93" i="10"/>
  <c r="T93" i="10"/>
  <c r="U93" i="10"/>
  <c r="V93" i="10"/>
  <c r="W93" i="10"/>
  <c r="X93" i="10"/>
  <c r="Y93" i="10"/>
  <c r="Z93" i="10"/>
  <c r="AA93" i="10"/>
  <c r="AB93" i="10"/>
  <c r="A94" i="10"/>
  <c r="B94" i="10"/>
  <c r="C94" i="10"/>
  <c r="E94" i="10"/>
  <c r="F94" i="10"/>
  <c r="G94" i="10"/>
  <c r="H94" i="10"/>
  <c r="I94" i="10"/>
  <c r="J94" i="10"/>
  <c r="K94" i="10"/>
  <c r="L94" i="10"/>
  <c r="M94" i="10"/>
  <c r="N94" i="10"/>
  <c r="O94" i="10"/>
  <c r="P94" i="10"/>
  <c r="Q94" i="10"/>
  <c r="R94" i="10"/>
  <c r="S94" i="10"/>
  <c r="T94" i="10"/>
  <c r="U94" i="10"/>
  <c r="V94" i="10"/>
  <c r="W94" i="10"/>
  <c r="X94" i="10"/>
  <c r="Y94" i="10"/>
  <c r="Z94" i="10"/>
  <c r="AA94" i="10"/>
  <c r="AB94" i="10"/>
  <c r="A95" i="10"/>
  <c r="B95" i="10"/>
  <c r="C95" i="10"/>
  <c r="E95" i="10"/>
  <c r="F95" i="10"/>
  <c r="G95" i="10"/>
  <c r="H95" i="10"/>
  <c r="I95" i="10"/>
  <c r="J95" i="10"/>
  <c r="K95" i="10"/>
  <c r="L95" i="10"/>
  <c r="M95" i="10"/>
  <c r="N95" i="10"/>
  <c r="O95" i="10"/>
  <c r="P95" i="10"/>
  <c r="Q95" i="10"/>
  <c r="R95" i="10"/>
  <c r="S95" i="10"/>
  <c r="T95" i="10"/>
  <c r="U95" i="10"/>
  <c r="V95" i="10"/>
  <c r="W95" i="10"/>
  <c r="X95" i="10"/>
  <c r="Y95" i="10"/>
  <c r="Z95" i="10"/>
  <c r="AA95" i="10"/>
  <c r="AB95" i="10"/>
  <c r="A96" i="10"/>
  <c r="B96" i="10"/>
  <c r="C96" i="10"/>
  <c r="E96" i="10"/>
  <c r="F96" i="10"/>
  <c r="G96" i="10"/>
  <c r="H96" i="10"/>
  <c r="I96" i="10"/>
  <c r="J96" i="10"/>
  <c r="K96" i="10"/>
  <c r="L96" i="10"/>
  <c r="M96" i="10"/>
  <c r="N96" i="10"/>
  <c r="O96" i="10"/>
  <c r="P96" i="10"/>
  <c r="Q96" i="10"/>
  <c r="R96" i="10"/>
  <c r="S96" i="10"/>
  <c r="T96" i="10"/>
  <c r="U96" i="10"/>
  <c r="V96" i="10"/>
  <c r="W96" i="10"/>
  <c r="X96" i="10"/>
  <c r="Y96" i="10"/>
  <c r="Z96" i="10"/>
  <c r="AA96" i="10"/>
  <c r="AB96" i="10"/>
  <c r="A97" i="10"/>
  <c r="B97" i="10"/>
  <c r="C97" i="10"/>
  <c r="E97" i="10"/>
  <c r="F97" i="10"/>
  <c r="G97" i="10"/>
  <c r="H97" i="10"/>
  <c r="I97" i="10"/>
  <c r="J97" i="10"/>
  <c r="K97" i="10"/>
  <c r="L97" i="10"/>
  <c r="M97" i="10"/>
  <c r="N97" i="10"/>
  <c r="O97" i="10"/>
  <c r="P97" i="10"/>
  <c r="Q97" i="10"/>
  <c r="R97" i="10"/>
  <c r="S97" i="10"/>
  <c r="T97" i="10"/>
  <c r="U97" i="10"/>
  <c r="V97" i="10"/>
  <c r="W97" i="10"/>
  <c r="X97" i="10"/>
  <c r="Y97" i="10"/>
  <c r="Z97" i="10"/>
  <c r="AA97" i="10"/>
  <c r="AB97" i="10"/>
  <c r="A98" i="10"/>
  <c r="B98" i="10"/>
  <c r="C98" i="10"/>
  <c r="E98" i="10"/>
  <c r="F98" i="10"/>
  <c r="G98" i="10"/>
  <c r="H98" i="10"/>
  <c r="I98" i="10"/>
  <c r="J98" i="10"/>
  <c r="K98" i="10"/>
  <c r="L98" i="10"/>
  <c r="M98" i="10"/>
  <c r="N98" i="10"/>
  <c r="O98" i="10"/>
  <c r="P98" i="10"/>
  <c r="Q98" i="10"/>
  <c r="R98" i="10"/>
  <c r="S98" i="10"/>
  <c r="T98" i="10"/>
  <c r="U98" i="10"/>
  <c r="V98" i="10"/>
  <c r="W98" i="10"/>
  <c r="X98" i="10"/>
  <c r="Y98" i="10"/>
  <c r="Z98" i="10"/>
  <c r="AA98" i="10"/>
  <c r="AB98" i="10"/>
  <c r="A99" i="10"/>
  <c r="B99" i="10"/>
  <c r="C99" i="10"/>
  <c r="E99" i="10"/>
  <c r="F99" i="10"/>
  <c r="G99" i="10"/>
  <c r="H99" i="10"/>
  <c r="I99" i="10"/>
  <c r="J99" i="10"/>
  <c r="K99" i="10"/>
  <c r="L99" i="10"/>
  <c r="M99" i="10"/>
  <c r="N99" i="10"/>
  <c r="O99" i="10"/>
  <c r="P99" i="10"/>
  <c r="Q99" i="10"/>
  <c r="R99" i="10"/>
  <c r="S99" i="10"/>
  <c r="T99" i="10"/>
  <c r="U99" i="10"/>
  <c r="V99" i="10"/>
  <c r="W99" i="10"/>
  <c r="X99" i="10"/>
  <c r="Y99" i="10"/>
  <c r="Z99" i="10"/>
  <c r="AA99" i="10"/>
  <c r="AB99" i="10"/>
  <c r="A100" i="10"/>
  <c r="B100" i="10"/>
  <c r="C100" i="10"/>
  <c r="E100" i="10"/>
  <c r="F100" i="10"/>
  <c r="G100" i="10"/>
  <c r="H100" i="10"/>
  <c r="I100" i="10"/>
  <c r="J100" i="10"/>
  <c r="K100" i="10"/>
  <c r="L100" i="10"/>
  <c r="M100" i="10"/>
  <c r="N100" i="10"/>
  <c r="O100" i="10"/>
  <c r="P100" i="10"/>
  <c r="Q100" i="10"/>
  <c r="R100" i="10"/>
  <c r="S100" i="10"/>
  <c r="T100" i="10"/>
  <c r="U100" i="10"/>
  <c r="V100" i="10"/>
  <c r="W100" i="10"/>
  <c r="X100" i="10"/>
  <c r="Y100" i="10"/>
  <c r="Z100" i="10"/>
  <c r="AA100" i="10"/>
  <c r="AB100" i="10"/>
  <c r="A101" i="10"/>
  <c r="B101" i="10"/>
  <c r="C101" i="10"/>
  <c r="E101" i="10"/>
  <c r="F101" i="10"/>
  <c r="G101" i="10"/>
  <c r="H101" i="10"/>
  <c r="I101" i="10"/>
  <c r="J101" i="10"/>
  <c r="K101" i="10"/>
  <c r="L101" i="10"/>
  <c r="M101" i="10"/>
  <c r="N101" i="10"/>
  <c r="O101" i="10"/>
  <c r="P101" i="10"/>
  <c r="Q101" i="10"/>
  <c r="R101" i="10"/>
  <c r="S101" i="10"/>
  <c r="T101" i="10"/>
  <c r="U101" i="10"/>
  <c r="V101" i="10"/>
  <c r="W101" i="10"/>
  <c r="X101" i="10"/>
  <c r="Y101" i="10"/>
  <c r="Z101" i="10"/>
  <c r="AA101" i="10"/>
  <c r="AB101" i="10"/>
  <c r="A102" i="10"/>
  <c r="B102" i="10"/>
  <c r="C102" i="10"/>
  <c r="E102" i="10"/>
  <c r="F102" i="10"/>
  <c r="G102" i="10"/>
  <c r="H102" i="10"/>
  <c r="I102" i="10"/>
  <c r="J102" i="10"/>
  <c r="K102" i="10"/>
  <c r="L102" i="10"/>
  <c r="M102" i="10"/>
  <c r="N102" i="10"/>
  <c r="O102" i="10"/>
  <c r="P102" i="10"/>
  <c r="Q102" i="10"/>
  <c r="R102" i="10"/>
  <c r="S102" i="10"/>
  <c r="T102" i="10"/>
  <c r="U102" i="10"/>
  <c r="V102" i="10"/>
  <c r="W102" i="10"/>
  <c r="X102" i="10"/>
  <c r="Y102" i="10"/>
  <c r="Z102" i="10"/>
  <c r="AA102" i="10"/>
  <c r="AB102" i="10"/>
  <c r="A103" i="10"/>
  <c r="B103" i="10"/>
  <c r="C103" i="10"/>
  <c r="E103" i="10"/>
  <c r="F103" i="10"/>
  <c r="G103" i="10"/>
  <c r="H103" i="10"/>
  <c r="I103" i="10"/>
  <c r="J103" i="10"/>
  <c r="K103" i="10"/>
  <c r="L103" i="10"/>
  <c r="M103" i="10"/>
  <c r="N103" i="10"/>
  <c r="O103" i="10"/>
  <c r="P103" i="10"/>
  <c r="Q103" i="10"/>
  <c r="R103" i="10"/>
  <c r="S103" i="10"/>
  <c r="T103" i="10"/>
  <c r="U103" i="10"/>
  <c r="V103" i="10"/>
  <c r="W103" i="10"/>
  <c r="X103" i="10"/>
  <c r="Y103" i="10"/>
  <c r="Z103" i="10"/>
  <c r="AA103" i="10"/>
  <c r="AB103" i="10"/>
  <c r="A104" i="10"/>
  <c r="B104" i="10"/>
  <c r="C104" i="10"/>
  <c r="E104" i="10"/>
  <c r="F104" i="10"/>
  <c r="G104" i="10"/>
  <c r="H104" i="10"/>
  <c r="I104" i="10"/>
  <c r="J104" i="10"/>
  <c r="K104" i="10"/>
  <c r="L104" i="10"/>
  <c r="M104" i="10"/>
  <c r="N104" i="10"/>
  <c r="O104" i="10"/>
  <c r="P104" i="10"/>
  <c r="Q104" i="10"/>
  <c r="R104" i="10"/>
  <c r="S104" i="10"/>
  <c r="T104" i="10"/>
  <c r="U104" i="10"/>
  <c r="V104" i="10"/>
  <c r="W104" i="10"/>
  <c r="X104" i="10"/>
  <c r="Y104" i="10"/>
  <c r="Z104" i="10"/>
  <c r="AA104" i="10"/>
  <c r="AB104" i="10"/>
  <c r="A105" i="10"/>
  <c r="B105" i="10"/>
  <c r="C105" i="10"/>
  <c r="E105" i="10"/>
  <c r="F105" i="10"/>
  <c r="G105" i="10"/>
  <c r="H105" i="10"/>
  <c r="I105" i="10"/>
  <c r="J105" i="10"/>
  <c r="K105" i="10"/>
  <c r="L105" i="10"/>
  <c r="M105" i="10"/>
  <c r="N105" i="10"/>
  <c r="O105" i="10"/>
  <c r="P105" i="10"/>
  <c r="Q105" i="10"/>
  <c r="R105" i="10"/>
  <c r="S105" i="10"/>
  <c r="T105" i="10"/>
  <c r="U105" i="10"/>
  <c r="V105" i="10"/>
  <c r="W105" i="10"/>
  <c r="X105" i="10"/>
  <c r="Y105" i="10"/>
  <c r="Z105" i="10"/>
  <c r="AA105" i="10"/>
  <c r="AB105" i="10"/>
  <c r="A106" i="10"/>
  <c r="B106" i="10"/>
  <c r="C106" i="10"/>
  <c r="E106" i="10"/>
  <c r="F106" i="10"/>
  <c r="G106" i="10"/>
  <c r="H106" i="10"/>
  <c r="I106" i="10"/>
  <c r="J106" i="10"/>
  <c r="K106" i="10"/>
  <c r="L106" i="10"/>
  <c r="M106" i="10"/>
  <c r="N106" i="10"/>
  <c r="O106" i="10"/>
  <c r="P106" i="10"/>
  <c r="Q106" i="10"/>
  <c r="R106" i="10"/>
  <c r="S106" i="10"/>
  <c r="T106" i="10"/>
  <c r="U106" i="10"/>
  <c r="V106" i="10"/>
  <c r="W106" i="10"/>
  <c r="X106" i="10"/>
  <c r="Y106" i="10"/>
  <c r="Z106" i="10"/>
  <c r="AA106" i="10"/>
  <c r="AB106" i="10"/>
  <c r="A107" i="10"/>
  <c r="B107" i="10"/>
  <c r="C107" i="10"/>
  <c r="E107" i="10"/>
  <c r="F107" i="10"/>
  <c r="G107" i="10"/>
  <c r="H107" i="10"/>
  <c r="I107" i="10"/>
  <c r="J107" i="10"/>
  <c r="K107" i="10"/>
  <c r="L107" i="10"/>
  <c r="M107" i="10"/>
  <c r="N107" i="10"/>
  <c r="O107" i="10"/>
  <c r="P107" i="10"/>
  <c r="Q107" i="10"/>
  <c r="R107" i="10"/>
  <c r="S107" i="10"/>
  <c r="T107" i="10"/>
  <c r="U107" i="10"/>
  <c r="V107" i="10"/>
  <c r="W107" i="10"/>
  <c r="X107" i="10"/>
  <c r="Y107" i="10"/>
  <c r="Z107" i="10"/>
  <c r="AA107" i="10"/>
  <c r="AB107" i="10"/>
  <c r="A108" i="10"/>
  <c r="B108" i="10"/>
  <c r="C108" i="10"/>
  <c r="E108" i="10"/>
  <c r="F108" i="10"/>
  <c r="G108" i="10"/>
  <c r="H108" i="10"/>
  <c r="I108" i="10"/>
  <c r="J108" i="10"/>
  <c r="K108" i="10"/>
  <c r="L108" i="10"/>
  <c r="M108" i="10"/>
  <c r="N108" i="10"/>
  <c r="O108" i="10"/>
  <c r="P108" i="10"/>
  <c r="Q108" i="10"/>
  <c r="R108" i="10"/>
  <c r="S108" i="10"/>
  <c r="T108" i="10"/>
  <c r="U108" i="10"/>
  <c r="V108" i="10"/>
  <c r="W108" i="10"/>
  <c r="X108" i="10"/>
  <c r="Y108" i="10"/>
  <c r="Z108" i="10"/>
  <c r="AA108" i="10"/>
  <c r="AB108" i="10"/>
  <c r="A109" i="10"/>
  <c r="B109" i="10"/>
  <c r="C109" i="10"/>
  <c r="E109" i="10"/>
  <c r="F109" i="10"/>
  <c r="G109" i="10"/>
  <c r="H109" i="10"/>
  <c r="I109" i="10"/>
  <c r="J109" i="10"/>
  <c r="K109" i="10"/>
  <c r="L109" i="10"/>
  <c r="M109" i="10"/>
  <c r="N109" i="10"/>
  <c r="O109" i="10"/>
  <c r="P109" i="10"/>
  <c r="Q109" i="10"/>
  <c r="R109" i="10"/>
  <c r="S109" i="10"/>
  <c r="T109" i="10"/>
  <c r="U109" i="10"/>
  <c r="V109" i="10"/>
  <c r="W109" i="10"/>
  <c r="X109" i="10"/>
  <c r="Y109" i="10"/>
  <c r="Z109" i="10"/>
  <c r="AA109" i="10"/>
  <c r="AB109" i="10"/>
  <c r="A110" i="10"/>
  <c r="B110" i="10"/>
  <c r="C110" i="10"/>
  <c r="E110" i="10"/>
  <c r="F110" i="10"/>
  <c r="G110" i="10"/>
  <c r="H110" i="10"/>
  <c r="I110" i="10"/>
  <c r="J110" i="10"/>
  <c r="K110" i="10"/>
  <c r="L110" i="10"/>
  <c r="M110" i="10"/>
  <c r="N110" i="10"/>
  <c r="O110" i="10"/>
  <c r="P110" i="10"/>
  <c r="Q110" i="10"/>
  <c r="R110" i="10"/>
  <c r="S110" i="10"/>
  <c r="T110" i="10"/>
  <c r="U110" i="10"/>
  <c r="V110" i="10"/>
  <c r="W110" i="10"/>
  <c r="X110" i="10"/>
  <c r="Y110" i="10"/>
  <c r="Z110" i="10"/>
  <c r="AA110" i="10"/>
  <c r="AB110" i="10"/>
  <c r="A111" i="10"/>
  <c r="B111" i="10"/>
  <c r="C111" i="10"/>
  <c r="E111" i="10"/>
  <c r="F111" i="10"/>
  <c r="G111" i="10"/>
  <c r="H111" i="10"/>
  <c r="I111" i="10"/>
  <c r="J111" i="10"/>
  <c r="K111" i="10"/>
  <c r="L111" i="10"/>
  <c r="M111" i="10"/>
  <c r="N111" i="10"/>
  <c r="O111" i="10"/>
  <c r="P111" i="10"/>
  <c r="Q111" i="10"/>
  <c r="R111" i="10"/>
  <c r="S111" i="10"/>
  <c r="T111" i="10"/>
  <c r="U111" i="10"/>
  <c r="V111" i="10"/>
  <c r="W111" i="10"/>
  <c r="X111" i="10"/>
  <c r="Y111" i="10"/>
  <c r="Z111" i="10"/>
  <c r="AA111" i="10"/>
  <c r="AB111" i="10"/>
  <c r="A112" i="10"/>
  <c r="B112" i="10"/>
  <c r="C112" i="10"/>
  <c r="E112" i="10"/>
  <c r="F112" i="10"/>
  <c r="G112" i="10"/>
  <c r="H112" i="10"/>
  <c r="I112" i="10"/>
  <c r="J112" i="10"/>
  <c r="K112" i="10"/>
  <c r="L112" i="10"/>
  <c r="M112" i="10"/>
  <c r="N112" i="10"/>
  <c r="O112" i="10"/>
  <c r="P112" i="10"/>
  <c r="Q112" i="10"/>
  <c r="R112" i="10"/>
  <c r="S112" i="10"/>
  <c r="T112" i="10"/>
  <c r="U112" i="10"/>
  <c r="V112" i="10"/>
  <c r="W112" i="10"/>
  <c r="X112" i="10"/>
  <c r="Y112" i="10"/>
  <c r="Z112" i="10"/>
  <c r="AA112" i="10"/>
  <c r="AB112" i="10"/>
  <c r="A113" i="10"/>
  <c r="B113" i="10"/>
  <c r="C113" i="10"/>
  <c r="E113" i="10"/>
  <c r="F113" i="10"/>
  <c r="G113" i="10"/>
  <c r="H113" i="10"/>
  <c r="I113" i="10"/>
  <c r="J113" i="10"/>
  <c r="K113" i="10"/>
  <c r="L113" i="10"/>
  <c r="M113" i="10"/>
  <c r="N113" i="10"/>
  <c r="O113" i="10"/>
  <c r="P113" i="10"/>
  <c r="Q113" i="10"/>
  <c r="R113" i="10"/>
  <c r="S113" i="10"/>
  <c r="T113" i="10"/>
  <c r="U113" i="10"/>
  <c r="V113" i="10"/>
  <c r="W113" i="10"/>
  <c r="X113" i="10"/>
  <c r="Y113" i="10"/>
  <c r="Z113" i="10"/>
  <c r="AA113" i="10"/>
  <c r="AB113" i="10"/>
  <c r="A114" i="10"/>
  <c r="B114" i="10"/>
  <c r="C114" i="10"/>
  <c r="E114" i="10"/>
  <c r="F114" i="10"/>
  <c r="G114" i="10"/>
  <c r="H114" i="10"/>
  <c r="I114" i="10"/>
  <c r="J114" i="10"/>
  <c r="K114" i="10"/>
  <c r="L114" i="10"/>
  <c r="M114" i="10"/>
  <c r="N114" i="10"/>
  <c r="O114" i="10"/>
  <c r="P114" i="10"/>
  <c r="Q114" i="10"/>
  <c r="R114" i="10"/>
  <c r="S114" i="10"/>
  <c r="T114" i="10"/>
  <c r="U114" i="10"/>
  <c r="V114" i="10"/>
  <c r="W114" i="10"/>
  <c r="X114" i="10"/>
  <c r="Y114" i="10"/>
  <c r="Z114" i="10"/>
  <c r="AA114" i="10"/>
  <c r="AB114" i="10"/>
  <c r="A115" i="10"/>
  <c r="B115" i="10"/>
  <c r="C115" i="10"/>
  <c r="E115" i="10"/>
  <c r="F115" i="10"/>
  <c r="G115" i="10"/>
  <c r="H115" i="10"/>
  <c r="I115" i="10"/>
  <c r="J115" i="10"/>
  <c r="K115" i="10"/>
  <c r="L115" i="10"/>
  <c r="M115" i="10"/>
  <c r="N115" i="10"/>
  <c r="O115" i="10"/>
  <c r="P115" i="10"/>
  <c r="Q115" i="10"/>
  <c r="R115" i="10"/>
  <c r="S115" i="10"/>
  <c r="T115" i="10"/>
  <c r="U115" i="10"/>
  <c r="V115" i="10"/>
  <c r="W115" i="10"/>
  <c r="X115" i="10"/>
  <c r="Y115" i="10"/>
  <c r="Z115" i="10"/>
  <c r="AA115" i="10"/>
  <c r="AB115" i="10"/>
  <c r="A116" i="10"/>
  <c r="B116" i="10"/>
  <c r="C116" i="10"/>
  <c r="E116" i="10"/>
  <c r="F116" i="10"/>
  <c r="G116" i="10"/>
  <c r="H116" i="10"/>
  <c r="I116" i="10"/>
  <c r="J116" i="10"/>
  <c r="K116" i="10"/>
  <c r="L116" i="10"/>
  <c r="M116" i="10"/>
  <c r="N116" i="10"/>
  <c r="O116" i="10"/>
  <c r="P116" i="10"/>
  <c r="Q116" i="10"/>
  <c r="R116" i="10"/>
  <c r="S116" i="10"/>
  <c r="T116" i="10"/>
  <c r="U116" i="10"/>
  <c r="V116" i="10"/>
  <c r="W116" i="10"/>
  <c r="X116" i="10"/>
  <c r="Y116" i="10"/>
  <c r="Z116" i="10"/>
  <c r="AA116" i="10"/>
  <c r="AB116" i="10"/>
  <c r="A117" i="10"/>
  <c r="B117" i="10"/>
  <c r="C117" i="10"/>
  <c r="E117" i="10"/>
  <c r="F117" i="10"/>
  <c r="G117" i="10"/>
  <c r="H117" i="10"/>
  <c r="I117" i="10"/>
  <c r="J117" i="10"/>
  <c r="K117" i="10"/>
  <c r="L117" i="10"/>
  <c r="M117" i="10"/>
  <c r="N117" i="10"/>
  <c r="O117" i="10"/>
  <c r="P117" i="10"/>
  <c r="Q117" i="10"/>
  <c r="R117" i="10"/>
  <c r="S117" i="10"/>
  <c r="T117" i="10"/>
  <c r="U117" i="10"/>
  <c r="V117" i="10"/>
  <c r="W117" i="10"/>
  <c r="X117" i="10"/>
  <c r="Y117" i="10"/>
  <c r="Z117" i="10"/>
  <c r="AA117" i="10"/>
  <c r="AB117" i="10"/>
  <c r="A118" i="10"/>
  <c r="B118" i="10"/>
  <c r="C118" i="10"/>
  <c r="E118" i="10"/>
  <c r="F118" i="10"/>
  <c r="G118" i="10"/>
  <c r="H118" i="10"/>
  <c r="I118" i="10"/>
  <c r="J118" i="10"/>
  <c r="K118" i="10"/>
  <c r="L118" i="10"/>
  <c r="M118" i="10"/>
  <c r="N118" i="10"/>
  <c r="O118" i="10"/>
  <c r="P118" i="10"/>
  <c r="Q118" i="10"/>
  <c r="R118" i="10"/>
  <c r="S118" i="10"/>
  <c r="T118" i="10"/>
  <c r="U118" i="10"/>
  <c r="V118" i="10"/>
  <c r="W118" i="10"/>
  <c r="X118" i="10"/>
  <c r="Y118" i="10"/>
  <c r="Z118" i="10"/>
  <c r="AA118" i="10"/>
  <c r="AB118" i="10"/>
  <c r="A119" i="10"/>
  <c r="B119" i="10"/>
  <c r="C119" i="10"/>
  <c r="E119" i="10"/>
  <c r="F119" i="10"/>
  <c r="G119" i="10"/>
  <c r="H119" i="10"/>
  <c r="I119" i="10"/>
  <c r="J119" i="10"/>
  <c r="K119" i="10"/>
  <c r="L119" i="10"/>
  <c r="M119" i="10"/>
  <c r="N119" i="10"/>
  <c r="O119" i="10"/>
  <c r="P119" i="10"/>
  <c r="Q119" i="10"/>
  <c r="R119" i="10"/>
  <c r="S119" i="10"/>
  <c r="T119" i="10"/>
  <c r="U119" i="10"/>
  <c r="V119" i="10"/>
  <c r="W119" i="10"/>
  <c r="X119" i="10"/>
  <c r="Y119" i="10"/>
  <c r="Z119" i="10"/>
  <c r="AA119" i="10"/>
  <c r="AB119" i="10"/>
  <c r="A120" i="10"/>
  <c r="B120" i="10"/>
  <c r="C120" i="10"/>
  <c r="E120" i="10"/>
  <c r="F120" i="10"/>
  <c r="G120" i="10"/>
  <c r="H120" i="10"/>
  <c r="I120" i="10"/>
  <c r="J120" i="10"/>
  <c r="K120" i="10"/>
  <c r="L120" i="10"/>
  <c r="M120" i="10"/>
  <c r="N120" i="10"/>
  <c r="O120" i="10"/>
  <c r="P120" i="10"/>
  <c r="Q120" i="10"/>
  <c r="R120" i="10"/>
  <c r="S120" i="10"/>
  <c r="T120" i="10"/>
  <c r="U120" i="10"/>
  <c r="V120" i="10"/>
  <c r="W120" i="10"/>
  <c r="X120" i="10"/>
  <c r="Y120" i="10"/>
  <c r="Z120" i="10"/>
  <c r="AA120" i="10"/>
  <c r="AB120" i="10"/>
  <c r="A121" i="10"/>
  <c r="B121" i="10"/>
  <c r="C121" i="10"/>
  <c r="E121" i="10"/>
  <c r="F121" i="10"/>
  <c r="G121" i="10"/>
  <c r="H121" i="10"/>
  <c r="I121" i="10"/>
  <c r="J121" i="10"/>
  <c r="K121" i="10"/>
  <c r="L121" i="10"/>
  <c r="M121" i="10"/>
  <c r="N121" i="10"/>
  <c r="O121" i="10"/>
  <c r="P121" i="10"/>
  <c r="Q121" i="10"/>
  <c r="R121" i="10"/>
  <c r="S121" i="10"/>
  <c r="T121" i="10"/>
  <c r="U121" i="10"/>
  <c r="V121" i="10"/>
  <c r="W121" i="10"/>
  <c r="X121" i="10"/>
  <c r="Y121" i="10"/>
  <c r="Z121" i="10"/>
  <c r="AA121" i="10"/>
  <c r="AB121" i="10"/>
  <c r="A122" i="10"/>
  <c r="B122" i="10"/>
  <c r="C122" i="10"/>
  <c r="E122" i="10"/>
  <c r="F122" i="10"/>
  <c r="G122" i="10"/>
  <c r="H122" i="10"/>
  <c r="I122" i="10"/>
  <c r="J122" i="10"/>
  <c r="K122" i="10"/>
  <c r="L122" i="10"/>
  <c r="M122" i="10"/>
  <c r="N122" i="10"/>
  <c r="O122" i="10"/>
  <c r="P122" i="10"/>
  <c r="Q122" i="10"/>
  <c r="R122" i="10"/>
  <c r="S122" i="10"/>
  <c r="T122" i="10"/>
  <c r="U122" i="10"/>
  <c r="V122" i="10"/>
  <c r="W122" i="10"/>
  <c r="X122" i="10"/>
  <c r="Y122" i="10"/>
  <c r="Z122" i="10"/>
  <c r="AA122" i="10"/>
  <c r="AB122" i="10"/>
  <c r="A123" i="10"/>
  <c r="B123" i="10"/>
  <c r="C123" i="10"/>
  <c r="E123" i="10"/>
  <c r="F123" i="10"/>
  <c r="G123" i="10"/>
  <c r="H123" i="10"/>
  <c r="I123" i="10"/>
  <c r="J123" i="10"/>
  <c r="K123" i="10"/>
  <c r="L123" i="10"/>
  <c r="M123" i="10"/>
  <c r="N123" i="10"/>
  <c r="O123" i="10"/>
  <c r="P123" i="10"/>
  <c r="Q123" i="10"/>
  <c r="R123" i="10"/>
  <c r="S123" i="10"/>
  <c r="T123" i="10"/>
  <c r="U123" i="10"/>
  <c r="V123" i="10"/>
  <c r="W123" i="10"/>
  <c r="X123" i="10"/>
  <c r="Y123" i="10"/>
  <c r="Z123" i="10"/>
  <c r="AA123" i="10"/>
  <c r="AB123" i="10"/>
  <c r="A124" i="10"/>
  <c r="B124" i="10"/>
  <c r="C124" i="10"/>
  <c r="E124" i="10"/>
  <c r="F124" i="10"/>
  <c r="G124" i="10"/>
  <c r="H124" i="10"/>
  <c r="I124" i="10"/>
  <c r="J124" i="10"/>
  <c r="K124" i="10"/>
  <c r="L124" i="10"/>
  <c r="M124" i="10"/>
  <c r="N124" i="10"/>
  <c r="O124" i="10"/>
  <c r="P124" i="10"/>
  <c r="Q124" i="10"/>
  <c r="R124" i="10"/>
  <c r="S124" i="10"/>
  <c r="T124" i="10"/>
  <c r="U124" i="10"/>
  <c r="V124" i="10"/>
  <c r="W124" i="10"/>
  <c r="X124" i="10"/>
  <c r="Y124" i="10"/>
  <c r="Z124" i="10"/>
  <c r="AA124" i="10"/>
  <c r="AB124" i="10"/>
  <c r="A4" i="7"/>
  <c r="C4" i="7"/>
  <c r="D4" i="7"/>
  <c r="E4" i="7"/>
  <c r="E3" i="7"/>
  <c r="D3" i="7"/>
  <c r="C3" i="7"/>
  <c r="A3" i="7"/>
  <c r="G4" i="2" l="1"/>
  <c r="G3" i="2"/>
  <c r="C5" i="6"/>
  <c r="D5" i="6"/>
  <c r="E5" i="6"/>
  <c r="F5" i="6"/>
  <c r="G5" i="6"/>
  <c r="D4" i="6"/>
  <c r="E4" i="6"/>
  <c r="F4" i="6"/>
  <c r="G4" i="6"/>
  <c r="C4" i="6"/>
  <c r="Z2" i="5" a="1"/>
  <c r="Z2" i="20" a="1"/>
  <c r="Z2" i="20" s="1"/>
  <c r="R8" i="5" a="1"/>
  <c r="R8" i="5" s="1"/>
  <c r="S8" i="5" a="1"/>
  <c r="S8" i="5" s="1"/>
  <c r="R9" i="5" a="1"/>
  <c r="R9" i="5" s="1"/>
  <c r="S9" i="5" a="1"/>
  <c r="S9" i="5" s="1"/>
  <c r="F8" i="5" a="1"/>
  <c r="F8" i="5" s="1"/>
  <c r="G8" i="5" a="1"/>
  <c r="G8" i="5" s="1"/>
  <c r="H8" i="5" a="1"/>
  <c r="H8" i="5" s="1"/>
  <c r="I8" i="5" a="1"/>
  <c r="I8" i="5" s="1"/>
  <c r="J8" i="5" a="1"/>
  <c r="J8" i="5" s="1"/>
  <c r="K8" i="5" a="1"/>
  <c r="K8" i="5" s="1"/>
  <c r="L8" i="5" a="1"/>
  <c r="L8" i="5" s="1"/>
  <c r="M8" i="5" a="1"/>
  <c r="M8" i="5" s="1"/>
  <c r="N8" i="5" a="1"/>
  <c r="N8" i="5"/>
  <c r="O8" i="5" a="1"/>
  <c r="O8" i="5" s="1"/>
  <c r="P8" i="5" a="1"/>
  <c r="P8" i="5" s="1"/>
  <c r="Q8" i="5" a="1"/>
  <c r="Q8" i="5" s="1"/>
  <c r="F9" i="5" a="1"/>
  <c r="F9" i="5" s="1"/>
  <c r="G9" i="5" a="1"/>
  <c r="G9" i="5" s="1"/>
  <c r="H9" i="5" a="1"/>
  <c r="H9" i="5" s="1"/>
  <c r="I9" i="5" a="1"/>
  <c r="I9" i="5" s="1"/>
  <c r="J9" i="5" a="1"/>
  <c r="J9" i="5" s="1"/>
  <c r="K9" i="5" a="1"/>
  <c r="K9" i="5" s="1"/>
  <c r="L9" i="5" a="1"/>
  <c r="L9" i="5" s="1"/>
  <c r="M9" i="5" a="1"/>
  <c r="M9" i="5" s="1"/>
  <c r="N9" i="5" a="1"/>
  <c r="N9" i="5" s="1"/>
  <c r="O9" i="5" a="1"/>
  <c r="O9" i="5" s="1"/>
  <c r="P9" i="5" a="1"/>
  <c r="P9" i="5" s="1"/>
  <c r="Q9" i="5" a="1"/>
  <c r="Q9" i="5" s="1"/>
  <c r="E8" i="5" a="1"/>
  <c r="E8" i="5" s="1"/>
  <c r="E9" i="5" a="1"/>
  <c r="E9" i="5" s="1"/>
  <c r="D9" i="5" a="1"/>
  <c r="D9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42" i="10"/>
  <c r="AA42" i="10"/>
  <c r="Z42" i="10"/>
  <c r="Y42" i="10"/>
  <c r="X42" i="10"/>
  <c r="W42" i="10"/>
  <c r="V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C42" i="10"/>
  <c r="B42" i="10"/>
  <c r="A42" i="10"/>
  <c r="AB41" i="10"/>
  <c r="AA41" i="10"/>
  <c r="Z41" i="10"/>
  <c r="Y41" i="10"/>
  <c r="X41" i="10"/>
  <c r="W41" i="10"/>
  <c r="V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C41" i="10"/>
  <c r="B41" i="10"/>
  <c r="A41" i="10"/>
  <c r="AB40" i="10"/>
  <c r="AA40" i="10"/>
  <c r="Z40" i="10"/>
  <c r="Y40" i="10"/>
  <c r="X40" i="10"/>
  <c r="W40" i="10"/>
  <c r="V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C40" i="10"/>
  <c r="B40" i="10"/>
  <c r="A40" i="10"/>
  <c r="AB39" i="10"/>
  <c r="AA39" i="10"/>
  <c r="Z39" i="10"/>
  <c r="Y39" i="10"/>
  <c r="X39" i="10"/>
  <c r="W39" i="10"/>
  <c r="V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C39" i="10"/>
  <c r="B39" i="10"/>
  <c r="A39" i="10"/>
  <c r="AB38" i="10"/>
  <c r="AA38" i="10"/>
  <c r="Z38" i="10"/>
  <c r="Y38" i="10"/>
  <c r="X38" i="10"/>
  <c r="W38" i="10"/>
  <c r="V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C38" i="10"/>
  <c r="B38" i="10"/>
  <c r="A38" i="10"/>
  <c r="AB37" i="10"/>
  <c r="AA37" i="10"/>
  <c r="Z37" i="10"/>
  <c r="Y37" i="10"/>
  <c r="X37" i="10"/>
  <c r="W37" i="10"/>
  <c r="V37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C37" i="10"/>
  <c r="B37" i="10"/>
  <c r="A37" i="10"/>
  <c r="AB36" i="10"/>
  <c r="AA36" i="10"/>
  <c r="Z36" i="10"/>
  <c r="Y36" i="10"/>
  <c r="X36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C36" i="10"/>
  <c r="B36" i="10"/>
  <c r="A36" i="10"/>
  <c r="AB35" i="10"/>
  <c r="AA35" i="10"/>
  <c r="Z35" i="10"/>
  <c r="Y35" i="10"/>
  <c r="X35" i="10"/>
  <c r="W35" i="10"/>
  <c r="V35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C35" i="10"/>
  <c r="B35" i="10"/>
  <c r="A35" i="10"/>
  <c r="AB34" i="10"/>
  <c r="AA34" i="10"/>
  <c r="Z34" i="10"/>
  <c r="Y34" i="10"/>
  <c r="X34" i="10"/>
  <c r="W34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C34" i="10"/>
  <c r="B34" i="10"/>
  <c r="A34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C33" i="10"/>
  <c r="B33" i="10"/>
  <c r="A33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C32" i="10"/>
  <c r="B32" i="10"/>
  <c r="A32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C31" i="10"/>
  <c r="B31" i="10"/>
  <c r="A31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C30" i="10"/>
  <c r="B30" i="10"/>
  <c r="A30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C29" i="10"/>
  <c r="B29" i="10"/>
  <c r="A29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C28" i="10"/>
  <c r="B28" i="10"/>
  <c r="A28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C27" i="10"/>
  <c r="B27" i="10"/>
  <c r="A27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4" i="20" l="1" a="1"/>
  <c r="A4" i="20" s="1"/>
  <c r="A6" i="20" a="1"/>
  <c r="A6" i="20" s="1"/>
  <c r="A5" i="20" a="1"/>
  <c r="A5" i="20" s="1"/>
  <c r="A3" i="20" a="1"/>
  <c r="A3" i="20" s="1"/>
  <c r="Z2" i="5"/>
  <c r="A3" i="5" s="1"/>
  <c r="B16" i="1"/>
  <c r="B12" i="1"/>
  <c r="B11" i="1"/>
  <c r="B5" i="1"/>
  <c r="B4" i="1"/>
  <c r="N3" i="20" l="1" a="1"/>
  <c r="N3" i="20" s="1"/>
  <c r="O3" i="20" a="1"/>
  <c r="O3" i="20" s="1"/>
  <c r="F3" i="20" a="1"/>
  <c r="F3" i="20" s="1"/>
  <c r="G3" i="20" a="1"/>
  <c r="G3" i="20" s="1"/>
  <c r="I3" i="20" a="1"/>
  <c r="I3" i="20" s="1"/>
  <c r="J3" i="20" a="1"/>
  <c r="J3" i="20" s="1"/>
  <c r="H3" i="20" a="1"/>
  <c r="H3" i="20" s="1"/>
  <c r="K3" i="20" a="1"/>
  <c r="K3" i="20" s="1"/>
  <c r="R3" i="20" a="1"/>
  <c r="R3" i="20" s="1"/>
  <c r="C3" i="20" a="1"/>
  <c r="C3" i="20" s="1"/>
  <c r="P3" i="20" a="1"/>
  <c r="P3" i="20" s="1"/>
  <c r="M3" i="20" a="1"/>
  <c r="M3" i="20" s="1"/>
  <c r="L3" i="20" a="1"/>
  <c r="L3" i="20" s="1"/>
  <c r="Q3" i="20" a="1"/>
  <c r="Q3" i="20" s="1"/>
  <c r="E3" i="20" a="1"/>
  <c r="E3" i="20" s="1"/>
  <c r="D3" i="20" a="1"/>
  <c r="D3" i="20" s="1"/>
  <c r="I5" i="20" a="1"/>
  <c r="I5" i="20" s="1"/>
  <c r="K5" i="20" a="1"/>
  <c r="K5" i="20" s="1"/>
  <c r="J5" i="20" a="1"/>
  <c r="J5" i="20" s="1"/>
  <c r="O5" i="20" a="1"/>
  <c r="O5" i="20" s="1"/>
  <c r="P5" i="20" a="1"/>
  <c r="P5" i="20" s="1"/>
  <c r="Q5" i="20" a="1"/>
  <c r="Q5" i="20" s="1"/>
  <c r="R5" i="20" a="1"/>
  <c r="R5" i="20" s="1"/>
  <c r="C5" i="20" a="1"/>
  <c r="C5" i="20" s="1"/>
  <c r="D5" i="20" a="1"/>
  <c r="D5" i="20" s="1"/>
  <c r="H5" i="20" a="1"/>
  <c r="H5" i="20" s="1"/>
  <c r="E5" i="20" a="1"/>
  <c r="E5" i="20" s="1"/>
  <c r="F5" i="20" a="1"/>
  <c r="F5" i="20" s="1"/>
  <c r="G5" i="20" a="1"/>
  <c r="G5" i="20" s="1"/>
  <c r="M5" i="20" a="1"/>
  <c r="M5" i="20" s="1"/>
  <c r="N5" i="20" a="1"/>
  <c r="N5" i="20" s="1"/>
  <c r="L5" i="20" a="1"/>
  <c r="L5" i="20" s="1"/>
  <c r="O6" i="20" a="1"/>
  <c r="O6" i="20" s="1"/>
  <c r="P6" i="20" a="1"/>
  <c r="P6" i="20" s="1"/>
  <c r="Q6" i="20" a="1"/>
  <c r="Q6" i="20" s="1"/>
  <c r="R6" i="20" a="1"/>
  <c r="R6" i="20" s="1"/>
  <c r="C6" i="20" a="1"/>
  <c r="C6" i="20" s="1"/>
  <c r="D6" i="20" a="1"/>
  <c r="D6" i="20" s="1"/>
  <c r="I6" i="20" a="1"/>
  <c r="I6" i="20" s="1"/>
  <c r="E6" i="20" a="1"/>
  <c r="E6" i="20" s="1"/>
  <c r="F6" i="20" a="1"/>
  <c r="F6" i="20" s="1"/>
  <c r="G6" i="20" a="1"/>
  <c r="G6" i="20" s="1"/>
  <c r="J6" i="20" a="1"/>
  <c r="J6" i="20" s="1"/>
  <c r="H6" i="20" a="1"/>
  <c r="H6" i="20" s="1"/>
  <c r="N6" i="20" a="1"/>
  <c r="N6" i="20" s="1"/>
  <c r="K6" i="20" a="1"/>
  <c r="K6" i="20" s="1"/>
  <c r="L6" i="20" a="1"/>
  <c r="L6" i="20" s="1"/>
  <c r="M6" i="20" a="1"/>
  <c r="M6" i="20" s="1"/>
  <c r="C4" i="20" a="1"/>
  <c r="C4" i="20" s="1"/>
  <c r="I4" i="20" a="1"/>
  <c r="I4" i="20" s="1"/>
  <c r="L4" i="20" a="1"/>
  <c r="L4" i="20" s="1"/>
  <c r="D4" i="20" a="1"/>
  <c r="D4" i="20" s="1"/>
  <c r="E4" i="20" a="1"/>
  <c r="E4" i="20" s="1"/>
  <c r="F4" i="20" a="1"/>
  <c r="F4" i="20" s="1"/>
  <c r="G4" i="20" a="1"/>
  <c r="G4" i="20" s="1"/>
  <c r="K4" i="20" a="1"/>
  <c r="K4" i="20" s="1"/>
  <c r="H4" i="20" a="1"/>
  <c r="H4" i="20" s="1"/>
  <c r="J4" i="20" a="1"/>
  <c r="J4" i="20" s="1"/>
  <c r="M4" i="20" a="1"/>
  <c r="M4" i="20" s="1"/>
  <c r="N4" i="20" a="1"/>
  <c r="N4" i="20" s="1"/>
  <c r="P4" i="20" a="1"/>
  <c r="P4" i="20" s="1"/>
  <c r="O4" i="20" a="1"/>
  <c r="O4" i="20" s="1"/>
  <c r="Q4" i="20" a="1"/>
  <c r="Q4" i="20" s="1"/>
  <c r="R4" i="20" a="1"/>
  <c r="R4" i="20" s="1"/>
  <c r="B14" i="1"/>
  <c r="B9" i="1"/>
  <c r="B10" i="1"/>
  <c r="A2" i="1"/>
  <c r="B15" i="1"/>
  <c r="B7" i="1"/>
  <c r="C6" i="2"/>
  <c r="B3" i="5"/>
  <c r="C3" i="5"/>
  <c r="D3" i="5"/>
  <c r="A1" i="10" l="1"/>
  <c r="A6" i="9"/>
  <c r="A36" i="4"/>
  <c r="A1" i="2"/>
  <c r="A1" i="43"/>
  <c r="E14" i="3"/>
  <c r="E3" i="5"/>
  <c r="A13" i="6" l="1"/>
  <c r="A12" i="5"/>
  <c r="A1" i="3"/>
  <c r="A14" i="9"/>
  <c r="A8" i="6"/>
  <c r="A1" i="6"/>
  <c r="A6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11" i="6" l="1"/>
  <c r="D12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<sst xmlns="http://schemas.openxmlformats.org/spreadsheetml/2006/main" count="12414" uniqueCount="462">
  <si>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</si>
  <si>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</si>
  <si>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</si>
  <si>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</si>
  <si>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</si>
  <si>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</si>
  <si>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</si>
  <si>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</si>
  <si>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</si>
  <si>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</si>
  <si>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</si>
  <si>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</si>
  <si>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</si>
  <si>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</si>
  <si>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</si>
  <si>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</si>
  <si>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</si>
  <si>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</si>
  <si>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</si>
  <si>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</si>
  <si>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</si>
  <si>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</si>
  <si>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</si>
  <si>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</si>
  <si>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</si>
  <si>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</si>
  <si>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</si>
  <si>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</si>
  <si>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</si>
  <si>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</si>
  <si>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</si>
  <si>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</si>
  <si>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</si>
  <si>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</si>
  <si>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</si>
  <si>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</si>
  <si>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</si>
  <si>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</si>
  <si>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</si>
  <si>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</si>
  <si>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</si>
  <si>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</si>
  <si>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</si>
  <si>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</si>
  <si>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</si>
  <si>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</si>
  <si>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</si>
  <si>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</si>
  <si>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</si>
  <si>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</si>
  <si>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</si>
  <si>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</si>
  <si>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</si>
  <si>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</si>
  <si>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</si>
  <si>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</si>
  <si>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</si>
  <si>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</si>
  <si>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</si>
  <si>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</si>
  <si>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</si>
  <si>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</si>
  <si>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</si>
  <si>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</si>
  <si>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</si>
  <si>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</si>
  <si>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</si>
  <si>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</si>
  <si>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</si>
  <si>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</si>
  <si>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</si>
  <si>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</si>
  <si>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</si>
  <si>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</si>
  <si>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</si>
  <si>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</si>
  <si>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</si>
  <si>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</si>
  <si>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</si>
  <si>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</si>
  <si>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</si>
  <si>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</si>
  <si>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</si>
  <si>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</si>
  <si>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</si>
  <si>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</si>
  <si>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</si>
  <si>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</si>
  <si>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</si>
  <si>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</si>
  <si>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</si>
  <si>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</si>
  <si>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</si>
  <si>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</si>
  <si>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</si>
  <si>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</si>
  <si>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</si>
  <si>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</si>
  <si>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</si>
  <si>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</si>
  <si>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</si>
  <si>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</si>
  <si>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</si>
  <si>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</si>
  <si>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</si>
  <si>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</si>
  <si>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</si>
  <si>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</si>
  <si>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</si>
  <si>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</si>
  <si>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</si>
  <si>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</si>
  <si>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</si>
  <si>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</si>
  <si>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</si>
  <si>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</si>
  <si>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</si>
  <si>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</si>
  <si>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</si>
  <si>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</si>
  <si>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</si>
  <si>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</si>
  <si>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</si>
  <si>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</si>
  <si>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</si>
  <si>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</si>
  <si>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</si>
  <si>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</si>
  <si>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</si>
  <si>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</si>
  <si>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</si>
  <si>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</si>
  <si>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</si>
  <si>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</si>
  <si>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</si>
  <si>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</si>
  <si>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</si>
  <si>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</si>
  <si>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</si>
  <si>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</si>
  <si>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</si>
  <si>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</si>
  <si>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</si>
  <si>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</si>
  <si>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</si>
  <si>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</si>
  <si>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</si>
  <si>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</si>
  <si>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</si>
  <si>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</si>
  <si>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</si>
  <si>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</si>
  <si>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</si>
  <si>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</si>
  <si>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</si>
  <si>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</si>
  <si>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</si>
  <si>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</si>
  <si>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</si>
  <si>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</si>
  <si>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</si>
  <si>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</si>
  <si>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</si>
  <si>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</si>
  <si>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</si>
  <si>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</si>
  <si>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</si>
  <si>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</si>
  <si>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</si>
  <si>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</si>
  <si>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</si>
  <si>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</si>
  <si>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</si>
  <si>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</si>
  <si>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</si>
  <si>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</si>
  <si>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</si>
  <si>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</si>
  <si>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</si>
  <si>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</si>
  <si>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</si>
  <si>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</si>
  <si>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</si>
  <si>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</si>
  <si>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</si>
  <si>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</si>
  <si>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</si>
  <si>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</si>
  <si>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</si>
  <si>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</si>
  <si>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</si>
  <si>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</si>
  <si>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</si>
  <si>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</si>
  <si>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</si>
  <si>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</si>
  <si>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</si>
  <si>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</si>
  <si>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</si>
  <si>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</si>
  <si>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</si>
  <si>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</si>
  <si>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</si>
  <si>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</si>
  <si>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</si>
  <si>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</si>
  <si>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</si>
  <si>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</si>
  <si>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</si>
  <si>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</si>
  <si>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</si>
  <si>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</si>
  <si>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</si>
  <si>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</si>
  <si>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</si>
  <si>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</si>
  <si>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</si>
  <si>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</si>
  <si>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</si>
  <si>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</si>
  <si>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</si>
  <si>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</si>
  <si>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</si>
  <si>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</si>
  <si>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</si>
  <si>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</si>
  <si>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</si>
  <si>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</si>
  <si>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</si>
  <si>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</si>
  <si>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</si>
  <si>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</si>
  <si>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</si>
  <si>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</si>
  <si>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</si>
  <si>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</si>
  <si>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</si>
  <si>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</si>
  <si>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</si>
  <si>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</si>
  <si>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</si>
  <si>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</si>
  <si>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</si>
  <si>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</si>
  <si>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</si>
  <si>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</si>
  <si>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</si>
  <si>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</si>
  <si>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</si>
  <si>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</si>
  <si>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</si>
  <si>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</si>
  <si>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</si>
  <si>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</si>
  <si>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</si>
  <si>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</si>
  <si>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</si>
  <si>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</si>
  <si>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</si>
  <si>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</si>
  <si>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</si>
  <si>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</si>
  <si>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</si>
  <si>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</si>
  <si>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</si>
  <si>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</si>
  <si>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</si>
  <si>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</si>
  <si>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</si>
  <si>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</si>
  <si>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</si>
  <si>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</si>
  <si>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</si>
  <si>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</si>
  <si>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</si>
  <si>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</si>
  <si>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</si>
  <si>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</si>
  <si>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</si>
  <si>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</si>
  <si>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</si>
  <si>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</si>
  <si>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</si>
  <si>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</si>
  <si>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</si>
  <si>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</si>
  <si>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</si>
  <si>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</si>
  <si>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</si>
  <si>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</si>
  <si>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</si>
  <si>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</si>
  <si>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</si>
  <si>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</si>
  <si>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</si>
  <si>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</si>
  <si>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</si>
  <si>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</si>
  <si>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</si>
  <si>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</si>
  <si>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</si>
  <si>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</si>
  <si>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</si>
  <si>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</si>
  <si>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</si>
  <si>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</si>
  <si>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</si>
  <si>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</si>
  <si>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</si>
  <si>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</si>
  <si>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</si>
  <si>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</si>
  <si>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</si>
  <si>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</si>
  <si>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</si>
  <si>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</si>
  <si>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</si>
  <si>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</si>
  <si>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</si>
  <si>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</si>
  <si>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</si>
  <si>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</si>
  <si>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</si>
  <si>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</si>
  <si>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</si>
  <si>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</si>
  <si>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</si>
  <si>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</si>
  <si>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</si>
  <si>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</si>
  <si>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</si>
  <si>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</si>
  <si>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</si>
  <si>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</si>
  <si>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</si>
  <si>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</si>
  <si>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</si>
  <si>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</si>
  <si>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</si>
  <si>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</si>
  <si>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</si>
  <si>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</si>
  <si>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</si>
  <si>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</si>
  <si>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</si>
  <si>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</si>
  <si>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</si>
  <si>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</si>
  <si>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</si>
  <si>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2.5/1.0</t>
  </si>
  <si>
    <t>2.0/15.0</t>
  </si>
  <si>
    <t>Nonresidential</t>
  </si>
  <si>
    <t>Flat Roof</t>
  </si>
  <si>
    <t>EL1 EAST WIN (G.1.E2.W1)</t>
  </si>
  <si>
    <t>EL1 EAST WIN (G.1.E2.W2)</t>
  </si>
  <si>
    <t>EL1 WEST WIN (G.1.E4.W1)</t>
  </si>
  <si>
    <t>EL1 WEST WIN (G.1.E4.W2)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</si>
  <si>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</si>
  <si>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</si>
  <si>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</si>
  <si>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</si>
  <si>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</si>
  <si>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</si>
  <si>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</si>
  <si>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</si>
  <si>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</si>
  <si>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</si>
  <si>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</si>
  <si>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</si>
  <si>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</si>
  <si>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</si>
  <si>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</si>
  <si>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</si>
  <si>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</si>
  <si>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</si>
  <si>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</si>
  <si>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</si>
  <si>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</si>
  <si>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</si>
  <si>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</si>
  <si>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</si>
  <si>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</si>
  <si>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</si>
  <si>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CLASSROOM EL1 SPC (G.1)</t>
  </si>
  <si>
    <t>Yes</t>
  </si>
  <si>
    <t>0.0</t>
  </si>
  <si>
    <t>0.38</t>
  </si>
  <si>
    <t>Classroom_class</t>
  </si>
  <si>
    <t>School</t>
  </si>
  <si>
    <t>CRAWLSPACE EL1 CRS (G.1)</t>
  </si>
  <si>
    <t>No</t>
  </si>
  <si>
    <t>Plenum</t>
  </si>
  <si>
    <t>PLENUM EL1 PLNM (G.2)</t>
  </si>
  <si>
    <t>Roof Membrane+Roof Continuous Insulation+Metal Decking</t>
  </si>
  <si>
    <t>Stucco+Wall Continuous Insulation+Gypsum 5/8in</t>
  </si>
  <si>
    <t>Theoretical Glazing</t>
  </si>
  <si>
    <t>Classroom EL1 Spc (G.1)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</si>
  <si>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</si>
  <si>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</si>
  <si>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</si>
  <si>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</si>
  <si>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</si>
  <si>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</si>
  <si>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</si>
  <si>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</si>
  <si>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</si>
  <si>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</si>
  <si>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</si>
  <si>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</si>
  <si>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</si>
  <si>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</si>
  <si>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</si>
  <si>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MZ-VAV</t>
  </si>
  <si>
    <t>0.805</t>
  </si>
  <si>
    <t>SZ-CAV</t>
  </si>
  <si>
    <t>0.8</t>
  </si>
  <si>
    <t>3.738</t>
  </si>
  <si>
    <t>SZ-VAV</t>
  </si>
  <si>
    <t>MZ-VAV Fans</t>
  </si>
  <si>
    <t>SZ-CAV Fans</t>
  </si>
  <si>
    <t>SZ-VAV Fans</t>
  </si>
  <si>
    <t>No refrigeration system was found</t>
  </si>
  <si>
    <t>Infiltration Schedule</t>
  </si>
  <si>
    <t>AllDays</t>
  </si>
  <si>
    <t>Cooling Setpoint Schedule</t>
  </si>
  <si>
    <t>AllOtherDays (Through 1/11)</t>
  </si>
  <si>
    <t>AllOtherDays (Through 4/3)</t>
  </si>
  <si>
    <t>AllOtherDays (Through 4/12)</t>
  </si>
  <si>
    <t>AllOtherDays (Through 5/22)</t>
  </si>
  <si>
    <t>AllOtherDays (Through 5/31)</t>
  </si>
  <si>
    <t>AllOtherDays (Through 8/7)</t>
  </si>
  <si>
    <t>AllOtherDays (Through 8/16)</t>
  </si>
  <si>
    <t>AllOtherDays (Through 12/11)</t>
  </si>
  <si>
    <t>AllOtherDays (Through 12/31)</t>
  </si>
  <si>
    <t>Saturdays (Through 4/3)</t>
  </si>
  <si>
    <t>Saturdays (Through 5/22)</t>
  </si>
  <si>
    <t>Saturdays (Through 8/7)</t>
  </si>
  <si>
    <t>Saturdays (Through 12/11)</t>
  </si>
  <si>
    <t>Weekdays (Through 4/3)</t>
  </si>
  <si>
    <t>Weekdays (Through 5/22)</t>
  </si>
  <si>
    <t>Weekdays (Through 8/7)</t>
  </si>
  <si>
    <t>Weekdays (Through 12/11)</t>
  </si>
  <si>
    <t>DHW Sch</t>
  </si>
  <si>
    <t>Elec Equip Sch</t>
  </si>
  <si>
    <t>Heating Setpoint Schedule</t>
  </si>
  <si>
    <t>Lighting Schedule</t>
  </si>
  <si>
    <t>OA Schedule</t>
  </si>
  <si>
    <t>Occupant Sch</t>
  </si>
  <si>
    <t>No GasEquipment found.</t>
  </si>
  <si>
    <t>Unknown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</si>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</sst>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5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166" fontId="0" fillId="0" borderId="0" xfId="0" applyNumberFormat="1"/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Plenum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C3-45F4-ACDD-49F48FE948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5315183"/>
        <c:axId val="615321423"/>
      </c:lineChart>
      <c:catAx>
        <c:axId val="6153151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5321423"/>
        <c:crosses val="autoZero"/>
        <c:auto val="1"/>
        <c:lblAlgn val="ctr"/>
        <c:lblOffset val="100"/>
        <c:noMultiLvlLbl val="0"/>
      </c:catAx>
      <c:valAx>
        <c:axId val="61532142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531518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1/11)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8F0-40A0-9333-EDA4B6EFC0D5}"/>
            </c:ext>
          </c:extLst>
        </c:ser>
        <c:ser>
          <c:idx val="1"/>
          <c:order val="1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8F0-40A0-9333-EDA4B6EFC0D5}"/>
            </c:ext>
          </c:extLst>
        </c:ser>
        <c:ser>
          <c:idx val="2"/>
          <c:order val="2"/>
          <c:tx>
            <c:v>AllOtherDays (Through 4/12)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8F0-40A0-9333-EDA4B6EFC0D5}"/>
            </c:ext>
          </c:extLst>
        </c:ser>
        <c:ser>
          <c:idx val="3"/>
          <c:order val="3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8F0-40A0-9333-EDA4B6EFC0D5}"/>
            </c:ext>
          </c:extLst>
        </c:ser>
        <c:ser>
          <c:idx val="4"/>
          <c:order val="4"/>
          <c:tx>
            <c:v>AllOtherDays (Through 5/31)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8F0-40A0-9333-EDA4B6EFC0D5}"/>
            </c:ext>
          </c:extLst>
        </c:ser>
        <c:ser>
          <c:idx val="5"/>
          <c:order val="5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8F0-40A0-9333-EDA4B6EFC0D5}"/>
            </c:ext>
          </c:extLst>
        </c:ser>
        <c:ser>
          <c:idx val="6"/>
          <c:order val="6"/>
          <c:tx>
            <c:v>AllOtherDays (Through 8/16)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8F0-40A0-9333-EDA4B6EFC0D5}"/>
            </c:ext>
          </c:extLst>
        </c:ser>
        <c:ser>
          <c:idx val="7"/>
          <c:order val="7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8F0-40A0-9333-EDA4B6EFC0D5}"/>
            </c:ext>
          </c:extLst>
        </c:ser>
        <c:ser>
          <c:idx val="8"/>
          <c:order val="8"/>
          <c:tx>
            <c:v>AllOtherDays (Through 12/31)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8F0-40A0-9333-EDA4B6EFC0D5}"/>
            </c:ext>
          </c:extLst>
        </c:ser>
        <c:ser>
          <c:idx val="9"/>
          <c:order val="9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8F0-40A0-9333-EDA4B6EFC0D5}"/>
            </c:ext>
          </c:extLst>
        </c:ser>
        <c:ser>
          <c:idx val="10"/>
          <c:order val="10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8F0-40A0-9333-EDA4B6EFC0D5}"/>
            </c:ext>
          </c:extLst>
        </c:ser>
        <c:ser>
          <c:idx val="11"/>
          <c:order val="11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F8F0-40A0-9333-EDA4B6EFC0D5}"/>
            </c:ext>
          </c:extLst>
        </c:ser>
        <c:ser>
          <c:idx val="12"/>
          <c:order val="12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F8F0-40A0-9333-EDA4B6EFC0D5}"/>
            </c:ext>
          </c:extLst>
        </c:ser>
        <c:ser>
          <c:idx val="13"/>
          <c:order val="13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F8F0-40A0-9333-EDA4B6EFC0D5}"/>
            </c:ext>
          </c:extLst>
        </c:ser>
        <c:ser>
          <c:idx val="14"/>
          <c:order val="14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F8F0-40A0-9333-EDA4B6EFC0D5}"/>
            </c:ext>
          </c:extLst>
        </c:ser>
        <c:ser>
          <c:idx val="15"/>
          <c:order val="15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F8F0-40A0-9333-EDA4B6EFC0D5}"/>
            </c:ext>
          </c:extLst>
        </c:ser>
        <c:ser>
          <c:idx val="16"/>
          <c:order val="16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F8F0-40A0-9333-EDA4B6EFC0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5312783"/>
        <c:axId val="615314223"/>
      </c:lineChart>
      <c:catAx>
        <c:axId val="6153127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5314223"/>
        <c:crosses val="autoZero"/>
        <c:auto val="1"/>
        <c:lblAlgn val="ctr"/>
        <c:lblOffset val="100"/>
        <c:noMultiLvlLbl val="0"/>
      </c:catAx>
      <c:valAx>
        <c:axId val="61531422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531278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B6-4D76-B8AC-65F413A50AF0}"/>
            </c:ext>
          </c:extLst>
        </c:ser>
        <c:ser>
          <c:idx val="1"/>
          <c:order val="1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B6-4D76-B8AC-65F413A50AF0}"/>
            </c:ext>
          </c:extLst>
        </c:ser>
        <c:ser>
          <c:idx val="2"/>
          <c:order val="2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Schedules!$E$27:$AB$27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B6-4D76-B8AC-65F413A50AF0}"/>
            </c:ext>
          </c:extLst>
        </c:ser>
        <c:ser>
          <c:idx val="3"/>
          <c:order val="3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Schedules!$E$29:$AB$29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B6-4D76-B8AC-65F413A50AF0}"/>
            </c:ext>
          </c:extLst>
        </c:ser>
        <c:ser>
          <c:idx val="4"/>
          <c:order val="4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Schedules!$E$31:$AB$31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B6-4D76-B8AC-65F413A50AF0}"/>
            </c:ext>
          </c:extLst>
        </c:ser>
        <c:ser>
          <c:idx val="5"/>
          <c:order val="5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Schedules!$E$32:$AB$32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B6-4D76-B8AC-65F413A50AF0}"/>
            </c:ext>
          </c:extLst>
        </c:ser>
        <c:ser>
          <c:idx val="6"/>
          <c:order val="6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Schedules!$E$33:$AB$33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B6-4D76-B8AC-65F413A50AF0}"/>
            </c:ext>
          </c:extLst>
        </c:ser>
        <c:ser>
          <c:idx val="7"/>
          <c:order val="7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Schedules!$E$34:$AB$34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EB6-4D76-B8AC-65F413A50AF0}"/>
            </c:ext>
          </c:extLst>
        </c:ser>
        <c:ser>
          <c:idx val="8"/>
          <c:order val="8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Schedules!$E$35:$AB$35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EB6-4D76-B8AC-65F413A50AF0}"/>
            </c:ext>
          </c:extLst>
        </c:ser>
        <c:ser>
          <c:idx val="9"/>
          <c:order val="9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Schedules!$E$36:$AB$36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EB6-4D76-B8AC-65F413A50AF0}"/>
            </c:ext>
          </c:extLst>
        </c:ser>
        <c:ser>
          <c:idx val="10"/>
          <c:order val="10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Schedules!$E$37:$AB$37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EB6-4D76-B8AC-65F413A50AF0}"/>
            </c:ext>
          </c:extLst>
        </c:ser>
        <c:ser>
          <c:idx val="11"/>
          <c:order val="11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Schedules!$E$38:$AB$38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3EB6-4D76-B8AC-65F413A50A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5320463"/>
        <c:axId val="615323343"/>
      </c:lineChart>
      <c:catAx>
        <c:axId val="6153204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5323343"/>
        <c:crosses val="autoZero"/>
        <c:auto val="1"/>
        <c:lblAlgn val="ctr"/>
        <c:lblOffset val="100"/>
        <c:noMultiLvlLbl val="0"/>
      </c:catAx>
      <c:valAx>
        <c:axId val="61532334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532046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Schedules!$E$40:$AB$40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8FF-4404-8D16-9A6AF08C8461}"/>
            </c:ext>
          </c:extLst>
        </c:ser>
        <c:ser>
          <c:idx val="1"/>
          <c:order val="1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Schedules!$E$42:$AB$42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8FF-4404-8D16-9A6AF08C8461}"/>
            </c:ext>
          </c:extLst>
        </c:ser>
        <c:ser>
          <c:idx val="2"/>
          <c:order val="2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Schedules!$E$44:$AB$44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8FF-4404-8D16-9A6AF08C8461}"/>
            </c:ext>
          </c:extLst>
        </c:ser>
        <c:ser>
          <c:idx val="3"/>
          <c:order val="3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Schedules!$E$46:$AB$46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8FF-4404-8D16-9A6AF08C8461}"/>
            </c:ext>
          </c:extLst>
        </c:ser>
        <c:ser>
          <c:idx val="4"/>
          <c:order val="4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Schedules!$E$48:$AB$48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8FF-4404-8D16-9A6AF08C8461}"/>
            </c:ext>
          </c:extLst>
        </c:ser>
        <c:ser>
          <c:idx val="5"/>
          <c:order val="5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Schedules!$E$49:$AB$49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8FF-4404-8D16-9A6AF08C8461}"/>
            </c:ext>
          </c:extLst>
        </c:ser>
        <c:ser>
          <c:idx val="6"/>
          <c:order val="6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Schedules!$E$50:$AB$50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8FF-4404-8D16-9A6AF08C8461}"/>
            </c:ext>
          </c:extLst>
        </c:ser>
        <c:ser>
          <c:idx val="7"/>
          <c:order val="7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Schedules!$E$51:$AB$51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8FF-4404-8D16-9A6AF08C8461}"/>
            </c:ext>
          </c:extLst>
        </c:ser>
        <c:ser>
          <c:idx val="8"/>
          <c:order val="8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Schedules!$E$52:$AB$52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8FF-4404-8D16-9A6AF08C8461}"/>
            </c:ext>
          </c:extLst>
        </c:ser>
        <c:ser>
          <c:idx val="9"/>
          <c:order val="9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Schedules!$E$53:$AB$53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8FF-4404-8D16-9A6AF08C8461}"/>
            </c:ext>
          </c:extLst>
        </c:ser>
        <c:ser>
          <c:idx val="10"/>
          <c:order val="10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Schedules!$E$54:$AB$54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8FF-4404-8D16-9A6AF08C8461}"/>
            </c:ext>
          </c:extLst>
        </c:ser>
        <c:ser>
          <c:idx val="11"/>
          <c:order val="11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Schedules!$E$55:$AB$55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48FF-4404-8D16-9A6AF08C84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88205056"/>
        <c:axId val="588206016"/>
      </c:lineChart>
      <c:catAx>
        <c:axId val="5882050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88206016"/>
        <c:crosses val="autoZero"/>
        <c:auto val="1"/>
        <c:lblAlgn val="ctr"/>
        <c:lblOffset val="100"/>
        <c:noMultiLvlLbl val="0"/>
      </c:catAx>
      <c:valAx>
        <c:axId val="58820601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8820505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1/11)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Schedules!$E$56:$AB$56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02D-414E-984B-3FF19F55C627}"/>
            </c:ext>
          </c:extLst>
        </c:ser>
        <c:ser>
          <c:idx val="1"/>
          <c:order val="1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Schedules!$E$57:$AB$57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02D-414E-984B-3FF19F55C627}"/>
            </c:ext>
          </c:extLst>
        </c:ser>
        <c:ser>
          <c:idx val="2"/>
          <c:order val="2"/>
          <c:tx>
            <c:v>AllOtherDays (Through 4/12)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Schedules!$E$58:$AB$58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02D-414E-984B-3FF19F55C627}"/>
            </c:ext>
          </c:extLst>
        </c:ser>
        <c:ser>
          <c:idx val="3"/>
          <c:order val="3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Schedules!$E$59:$AB$59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02D-414E-984B-3FF19F55C627}"/>
            </c:ext>
          </c:extLst>
        </c:ser>
        <c:ser>
          <c:idx val="4"/>
          <c:order val="4"/>
          <c:tx>
            <c:v>AllOtherDays (Through 5/31)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Schedules!$E$60:$AB$60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02D-414E-984B-3FF19F55C627}"/>
            </c:ext>
          </c:extLst>
        </c:ser>
        <c:ser>
          <c:idx val="5"/>
          <c:order val="5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Schedules!$E$61:$AB$61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02D-414E-984B-3FF19F55C627}"/>
            </c:ext>
          </c:extLst>
        </c:ser>
        <c:ser>
          <c:idx val="6"/>
          <c:order val="6"/>
          <c:tx>
            <c:v>AllOtherDays (Through 8/16)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Schedules!$E$62:$AB$62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02D-414E-984B-3FF19F55C627}"/>
            </c:ext>
          </c:extLst>
        </c:ser>
        <c:ser>
          <c:idx val="7"/>
          <c:order val="7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Schedules!$E$63:$AB$63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02D-414E-984B-3FF19F55C627}"/>
            </c:ext>
          </c:extLst>
        </c:ser>
        <c:ser>
          <c:idx val="8"/>
          <c:order val="8"/>
          <c:tx>
            <c:v>AllOtherDays (Through 12/31)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Schedules!$E$64:$AB$64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02D-414E-984B-3FF19F55C627}"/>
            </c:ext>
          </c:extLst>
        </c:ser>
        <c:ser>
          <c:idx val="9"/>
          <c:order val="9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Schedules!$E$65:$AB$65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02D-414E-984B-3FF19F55C627}"/>
            </c:ext>
          </c:extLst>
        </c:ser>
        <c:ser>
          <c:idx val="10"/>
          <c:order val="10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Schedules!$E$66:$AB$66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902D-414E-984B-3FF19F55C627}"/>
            </c:ext>
          </c:extLst>
        </c:ser>
        <c:ser>
          <c:idx val="11"/>
          <c:order val="11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Schedules!$E$67:$AB$67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902D-414E-984B-3FF19F55C627}"/>
            </c:ext>
          </c:extLst>
        </c:ser>
        <c:ser>
          <c:idx val="12"/>
          <c:order val="12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Schedules!$E$68:$AB$68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902D-414E-984B-3FF19F55C627}"/>
            </c:ext>
          </c:extLst>
        </c:ser>
        <c:ser>
          <c:idx val="13"/>
          <c:order val="13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Schedules!$E$69:$AB$69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902D-414E-984B-3FF19F55C627}"/>
            </c:ext>
          </c:extLst>
        </c:ser>
        <c:ser>
          <c:idx val="14"/>
          <c:order val="14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Schedules!$E$70:$AB$70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902D-414E-984B-3FF19F55C627}"/>
            </c:ext>
          </c:extLst>
        </c:ser>
        <c:ser>
          <c:idx val="15"/>
          <c:order val="15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Schedules!$E$71:$AB$71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902D-414E-984B-3FF19F55C627}"/>
            </c:ext>
          </c:extLst>
        </c:ser>
        <c:ser>
          <c:idx val="16"/>
          <c:order val="16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Schedules!$E$72:$AB$72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902D-414E-984B-3FF19F55C6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6198703"/>
        <c:axId val="626196303"/>
      </c:lineChart>
      <c:catAx>
        <c:axId val="6261987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6196303"/>
        <c:crosses val="autoZero"/>
        <c:auto val="1"/>
        <c:lblAlgn val="ctr"/>
        <c:lblOffset val="100"/>
        <c:noMultiLvlLbl val="0"/>
      </c:catAx>
      <c:valAx>
        <c:axId val="62619630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619870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Schedules!$E$73:$AB$73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2B9-4723-9C14-8462A2DDCA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8927455"/>
        <c:axId val="558933695"/>
      </c:lineChart>
      <c:catAx>
        <c:axId val="5589274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8933695"/>
        <c:crosses val="autoZero"/>
        <c:auto val="1"/>
        <c:lblAlgn val="ctr"/>
        <c:lblOffset val="100"/>
        <c:noMultiLvlLbl val="0"/>
      </c:catAx>
      <c:valAx>
        <c:axId val="55893369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892745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Schedules!$E$75:$AB$75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41B-4A39-AC11-7BD9DF49F957}"/>
            </c:ext>
          </c:extLst>
        </c:ser>
        <c:ser>
          <c:idx val="1"/>
          <c:order val="1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Schedules!$E$77:$AB$77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1B-4A39-AC11-7BD9DF49F957}"/>
            </c:ext>
          </c:extLst>
        </c:ser>
        <c:ser>
          <c:idx val="2"/>
          <c:order val="2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Schedules!$E$79:$AB$79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41B-4A39-AC11-7BD9DF49F957}"/>
            </c:ext>
          </c:extLst>
        </c:ser>
        <c:ser>
          <c:idx val="3"/>
          <c:order val="3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Schedules!$E$81:$AB$81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41B-4A39-AC11-7BD9DF49F957}"/>
            </c:ext>
          </c:extLst>
        </c:ser>
        <c:ser>
          <c:idx val="4"/>
          <c:order val="4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Schedules!$E$83:$AB$83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41B-4A39-AC11-7BD9DF49F957}"/>
            </c:ext>
          </c:extLst>
        </c:ser>
        <c:ser>
          <c:idx val="5"/>
          <c:order val="5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Schedules!$E$84:$AB$84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41B-4A39-AC11-7BD9DF49F957}"/>
            </c:ext>
          </c:extLst>
        </c:ser>
        <c:ser>
          <c:idx val="6"/>
          <c:order val="6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Schedules!$E$85:$AB$85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41B-4A39-AC11-7BD9DF49F957}"/>
            </c:ext>
          </c:extLst>
        </c:ser>
        <c:ser>
          <c:idx val="7"/>
          <c:order val="7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Schedules!$E$86:$AB$86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41B-4A39-AC11-7BD9DF49F957}"/>
            </c:ext>
          </c:extLst>
        </c:ser>
        <c:ser>
          <c:idx val="8"/>
          <c:order val="8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Schedules!$E$87:$AB$87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41B-4A39-AC11-7BD9DF49F957}"/>
            </c:ext>
          </c:extLst>
        </c:ser>
        <c:ser>
          <c:idx val="9"/>
          <c:order val="9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Schedules!$E$88:$AB$88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41B-4A39-AC11-7BD9DF49F957}"/>
            </c:ext>
          </c:extLst>
        </c:ser>
        <c:ser>
          <c:idx val="10"/>
          <c:order val="10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Schedules!$E$89:$AB$89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41B-4A39-AC11-7BD9DF49F957}"/>
            </c:ext>
          </c:extLst>
        </c:ser>
        <c:ser>
          <c:idx val="11"/>
          <c:order val="11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Schedules!$E$90:$AB$90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641B-4A39-AC11-7BD9DF49F9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26820783"/>
        <c:axId val="1026817903"/>
      </c:lineChart>
      <c:catAx>
        <c:axId val="10268207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26817903"/>
        <c:crosses val="autoZero"/>
        <c:auto val="1"/>
        <c:lblAlgn val="ctr"/>
        <c:lblOffset val="100"/>
        <c:noMultiLvlLbl val="0"/>
      </c:catAx>
      <c:valAx>
        <c:axId val="102681790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2682078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Schedules!$E$100:$AB$100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2DB-4BEC-AF11-2981123C7891}"/>
            </c:ext>
          </c:extLst>
        </c:ser>
        <c:ser>
          <c:idx val="1"/>
          <c:order val="1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Schedules!$E$101:$AB$101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2DB-4BEC-AF11-2981123C7891}"/>
            </c:ext>
          </c:extLst>
        </c:ser>
        <c:ser>
          <c:idx val="2"/>
          <c:order val="2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Schedules!$E$102:$AB$102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2DB-4BEC-AF11-2981123C7891}"/>
            </c:ext>
          </c:extLst>
        </c:ser>
        <c:ser>
          <c:idx val="3"/>
          <c:order val="3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Schedules!$E$103:$AB$103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2DB-4BEC-AF11-2981123C7891}"/>
            </c:ext>
          </c:extLst>
        </c:ser>
        <c:ser>
          <c:idx val="4"/>
          <c:order val="4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Schedules!$E$104:$AB$104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2DB-4BEC-AF11-2981123C7891}"/>
            </c:ext>
          </c:extLst>
        </c:ser>
        <c:ser>
          <c:idx val="5"/>
          <c:order val="5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Schedules!$E$105:$AB$105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2DB-4BEC-AF11-2981123C7891}"/>
            </c:ext>
          </c:extLst>
        </c:ser>
        <c:ser>
          <c:idx val="6"/>
          <c:order val="6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Schedules!$E$106:$AB$106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2DB-4BEC-AF11-2981123C7891}"/>
            </c:ext>
          </c:extLst>
        </c:ser>
        <c:ser>
          <c:idx val="7"/>
          <c:order val="7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Schedules!$E$107:$AB$107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2DB-4BEC-AF11-2981123C78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5903871"/>
        <c:axId val="625901951"/>
      </c:lineChart>
      <c:catAx>
        <c:axId val="6259038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5901951"/>
        <c:crosses val="autoZero"/>
        <c:auto val="1"/>
        <c:lblAlgn val="ctr"/>
        <c:lblOffset val="100"/>
        <c:noMultiLvlLbl val="0"/>
      </c:catAx>
      <c:valAx>
        <c:axId val="62590195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590387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Schedules!$E$117:$AB$117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A34-4541-BF79-3A6702D1E21D}"/>
            </c:ext>
          </c:extLst>
        </c:ser>
        <c:ser>
          <c:idx val="1"/>
          <c:order val="1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Schedules!$E$118:$AB$118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A34-4541-BF79-3A6702D1E21D}"/>
            </c:ext>
          </c:extLst>
        </c:ser>
        <c:ser>
          <c:idx val="2"/>
          <c:order val="2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Schedules!$E$119:$AB$119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A34-4541-BF79-3A6702D1E21D}"/>
            </c:ext>
          </c:extLst>
        </c:ser>
        <c:ser>
          <c:idx val="3"/>
          <c:order val="3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Schedules!$E$120:$AB$120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A34-4541-BF79-3A6702D1E21D}"/>
            </c:ext>
          </c:extLst>
        </c:ser>
        <c:ser>
          <c:idx val="4"/>
          <c:order val="4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Schedules!$E$121:$AB$121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A34-4541-BF79-3A6702D1E21D}"/>
            </c:ext>
          </c:extLst>
        </c:ser>
        <c:ser>
          <c:idx val="5"/>
          <c:order val="5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Schedules!$E$122:$AB$122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A34-4541-BF79-3A6702D1E21D}"/>
            </c:ext>
          </c:extLst>
        </c:ser>
        <c:ser>
          <c:idx val="6"/>
          <c:order val="6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Schedules!$E$123:$AB$123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A34-4541-BF79-3A6702D1E21D}"/>
            </c:ext>
          </c:extLst>
        </c:ser>
        <c:ser>
          <c:idx val="7"/>
          <c:order val="7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Schedules!$E$124:$AB$124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A34-4541-BF79-3A6702D1E2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7313583"/>
        <c:axId val="37314063"/>
      </c:lineChart>
      <c:catAx>
        <c:axId val="373135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7314063"/>
        <c:crosses val="autoZero"/>
        <c:auto val="1"/>
        <c:lblAlgn val="ctr"/>
        <c:lblOffset val="100"/>
        <c:noMultiLvlLbl val="0"/>
      </c:catAx>
      <c:valAx>
        <c:axId val="3731406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731358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18.908986882210364</c:v>
                </c:pt>
                <c:pt idx="1">
                  <c:v>27.425355511864268</c:v>
                </c:pt>
                <c:pt idx="2">
                  <c:v>21.792133487293118</c:v>
                </c:pt>
                <c:pt idx="3">
                  <c:v>27.43951357030657</c:v>
                </c:pt>
                <c:pt idx="4">
                  <c:v>22.276961166765492</c:v>
                </c:pt>
                <c:pt idx="5">
                  <c:v>27.126340646423035</c:v>
                </c:pt>
                <c:pt idx="6">
                  <c:v>30.190650063976534</c:v>
                </c:pt>
                <c:pt idx="7">
                  <c:v>31.808330472594118</c:v>
                </c:pt>
                <c:pt idx="8">
                  <c:v>34.948142600047859</c:v>
                </c:pt>
                <c:pt idx="9">
                  <c:v>37.230835647931421</c:v>
                </c:pt>
                <c:pt idx="10">
                  <c:v>39.364260524919644</c:v>
                </c:pt>
                <c:pt idx="11">
                  <c:v>36.435050817131149</c:v>
                </c:pt>
                <c:pt idx="12">
                  <c:v>41.761861665054255</c:v>
                </c:pt>
                <c:pt idx="13">
                  <c:v>47.792944896961373</c:v>
                </c:pt>
                <c:pt idx="14">
                  <c:v>58.669725056954725</c:v>
                </c:pt>
                <c:pt idx="15">
                  <c:v>39.287811170406435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E74-4392-BE76-5EA5DD54BAD1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15.026547659915323</c:v>
                </c:pt>
                <c:pt idx="1">
                  <c:v>20.828210009466449</c:v>
                </c:pt>
                <c:pt idx="2">
                  <c:v>16.447388405163895</c:v>
                </c:pt>
                <c:pt idx="3">
                  <c:v>20.29128566821667</c:v>
                </c:pt>
                <c:pt idx="4">
                  <c:v>16.99384160867168</c:v>
                </c:pt>
                <c:pt idx="5">
                  <c:v>20.588199190670871</c:v>
                </c:pt>
                <c:pt idx="6">
                  <c:v>23.071643312631984</c:v>
                </c:pt>
                <c:pt idx="7">
                  <c:v>24.193594024695983</c:v>
                </c:pt>
                <c:pt idx="8">
                  <c:v>25.399494429360548</c:v>
                </c:pt>
                <c:pt idx="9">
                  <c:v>27.836719408295103</c:v>
                </c:pt>
                <c:pt idx="10">
                  <c:v>28.033871152305757</c:v>
                </c:pt>
                <c:pt idx="11">
                  <c:v>26.936345951793943</c:v>
                </c:pt>
                <c:pt idx="12">
                  <c:v>30.101540638100889</c:v>
                </c:pt>
                <c:pt idx="13">
                  <c:v>34.462295457146134</c:v>
                </c:pt>
                <c:pt idx="14">
                  <c:v>43.253835991220136</c:v>
                </c:pt>
                <c:pt idx="15">
                  <c:v>28.896087549022671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E74-4392-BE76-5EA5DD54BA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42669695"/>
        <c:axId val="642663455"/>
      </c:barChart>
      <c:catAx>
        <c:axId val="6426696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42663455"/>
        <c:crosses val="autoZero"/>
        <c:auto val="1"/>
        <c:lblAlgn val="ctr"/>
        <c:lblOffset val="100"/>
        <c:noMultiLvlLbl val="0"/>
      </c:catAx>
      <c:valAx>
        <c:axId val="64266345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4266969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32.298838019744302</c:v>
                </c:pt>
                <c:pt idx="1">
                  <c:v>28.358861529819308</c:v>
                </c:pt>
                <c:pt idx="2">
                  <c:v>20.708006948995624</c:v>
                </c:pt>
                <c:pt idx="3">
                  <c:v>19.574530058567134</c:v>
                </c:pt>
                <c:pt idx="4">
                  <c:v>19.968146969176836</c:v>
                </c:pt>
                <c:pt idx="5">
                  <c:v>14.097202717182121</c:v>
                </c:pt>
                <c:pt idx="6">
                  <c:v>14.168544351860522</c:v>
                </c:pt>
                <c:pt idx="7">
                  <c:v>15.201645705250238</c:v>
                </c:pt>
                <c:pt idx="8">
                  <c:v>16.06694129763131</c:v>
                </c:pt>
                <c:pt idx="9">
                  <c:v>17.086633586118651</c:v>
                </c:pt>
                <c:pt idx="10">
                  <c:v>24.345795753622735</c:v>
                </c:pt>
                <c:pt idx="11">
                  <c:v>25.697396207179938</c:v>
                </c:pt>
                <c:pt idx="12">
                  <c:v>20.583465967606031</c:v>
                </c:pt>
                <c:pt idx="13">
                  <c:v>17.711668695190838</c:v>
                </c:pt>
                <c:pt idx="14">
                  <c:v>14.991022480208885</c:v>
                </c:pt>
                <c:pt idx="15">
                  <c:v>34.825546921324467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B8D-4B7E-8D58-A53B20372862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31.612863964048312</c:v>
                </c:pt>
                <c:pt idx="1">
                  <c:v>26.348240385315567</c:v>
                </c:pt>
                <c:pt idx="2">
                  <c:v>21.109280238013504</c:v>
                </c:pt>
                <c:pt idx="3">
                  <c:v>19.56276461837739</c:v>
                </c:pt>
                <c:pt idx="4">
                  <c:v>20.629976385898118</c:v>
                </c:pt>
                <c:pt idx="5">
                  <c:v>14.670598882751305</c:v>
                </c:pt>
                <c:pt idx="6">
                  <c:v>15.186187310801111</c:v>
                </c:pt>
                <c:pt idx="7">
                  <c:v>15.665283109155405</c:v>
                </c:pt>
                <c:pt idx="8">
                  <c:v>16.054738944543271</c:v>
                </c:pt>
                <c:pt idx="9">
                  <c:v>16.846633170011131</c:v>
                </c:pt>
                <c:pt idx="10">
                  <c:v>22.124697021710411</c:v>
                </c:pt>
                <c:pt idx="11">
                  <c:v>23.440189745030118</c:v>
                </c:pt>
                <c:pt idx="12">
                  <c:v>19.499661912638228</c:v>
                </c:pt>
                <c:pt idx="13">
                  <c:v>17.361992738923739</c:v>
                </c:pt>
                <c:pt idx="14">
                  <c:v>14.915738226757796</c:v>
                </c:pt>
                <c:pt idx="15">
                  <c:v>29.592287447076327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B8D-4B7E-8D58-A53B203728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42663935"/>
        <c:axId val="642664895"/>
      </c:barChart>
      <c:catAx>
        <c:axId val="6426639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42664895"/>
        <c:crosses val="autoZero"/>
        <c:auto val="1"/>
        <c:lblAlgn val="ctr"/>
        <c:lblOffset val="100"/>
        <c:noMultiLvlLbl val="0"/>
      </c:catAx>
      <c:valAx>
        <c:axId val="64266489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4266393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25.989836573770663</c:v>
                </c:pt>
                <c:pt idx="1">
                  <c:v>31.775208313828294</c:v>
                </c:pt>
                <c:pt idx="2">
                  <c:v>28.824745914344266</c:v>
                </c:pt>
                <c:pt idx="3">
                  <c:v>32.430525647827402</c:v>
                </c:pt>
                <c:pt idx="4">
                  <c:v>29.14122689302916</c:v>
                </c:pt>
                <c:pt idx="5">
                  <c:v>31.100750033808737</c:v>
                </c:pt>
                <c:pt idx="6">
                  <c:v>31.689261305121246</c:v>
                </c:pt>
                <c:pt idx="7">
                  <c:v>34.068678546536425</c:v>
                </c:pt>
                <c:pt idx="8">
                  <c:v>36.289329962862404</c:v>
                </c:pt>
                <c:pt idx="9">
                  <c:v>38.351964547639113</c:v>
                </c:pt>
                <c:pt idx="10">
                  <c:v>43.609035774844223</c:v>
                </c:pt>
                <c:pt idx="11">
                  <c:v>39.037168804419068</c:v>
                </c:pt>
                <c:pt idx="12">
                  <c:v>45.192803420403834</c:v>
                </c:pt>
                <c:pt idx="13">
                  <c:v>50.623308262855126</c:v>
                </c:pt>
                <c:pt idx="14">
                  <c:v>55.987027847995918</c:v>
                </c:pt>
                <c:pt idx="15">
                  <c:v>43.589301875604654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B2-4523-95F3-E6BC5C2C99D9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18.288872244588003</c:v>
                </c:pt>
                <c:pt idx="1">
                  <c:v>21.842867396935372</c:v>
                </c:pt>
                <c:pt idx="2">
                  <c:v>20.720802255302772</c:v>
                </c:pt>
                <c:pt idx="3">
                  <c:v>22.294364863880826</c:v>
                </c:pt>
                <c:pt idx="4">
                  <c:v>20.856234851085521</c:v>
                </c:pt>
                <c:pt idx="5">
                  <c:v>22.620801215033968</c:v>
                </c:pt>
                <c:pt idx="6">
                  <c:v>23.063508410573295</c:v>
                </c:pt>
                <c:pt idx="7">
                  <c:v>24.560944147967835</c:v>
                </c:pt>
                <c:pt idx="8">
                  <c:v>24.320964537236424</c:v>
                </c:pt>
                <c:pt idx="9">
                  <c:v>27.183784289860501</c:v>
                </c:pt>
                <c:pt idx="10">
                  <c:v>28.68478814925777</c:v>
                </c:pt>
                <c:pt idx="11">
                  <c:v>26.493940434208202</c:v>
                </c:pt>
                <c:pt idx="12">
                  <c:v>30.481321973597979</c:v>
                </c:pt>
                <c:pt idx="13">
                  <c:v>34.573801870403308</c:v>
                </c:pt>
                <c:pt idx="14">
                  <c:v>38.021179872879152</c:v>
                </c:pt>
                <c:pt idx="15">
                  <c:v>29.560174349051799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AB2-4523-95F3-E6BC5C2C99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42669215"/>
        <c:axId val="642662495"/>
      </c:barChart>
      <c:catAx>
        <c:axId val="6426692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42662495"/>
        <c:crosses val="autoZero"/>
        <c:auto val="1"/>
        <c:lblAlgn val="ctr"/>
        <c:lblOffset val="100"/>
        <c:noMultiLvlLbl val="0"/>
      </c:catAx>
      <c:valAx>
        <c:axId val="64266249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4266921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28.729862996598321</c:v>
                </c:pt>
                <c:pt idx="1">
                  <c:v>20.003609732754946</c:v>
                </c:pt>
                <c:pt idx="2">
                  <c:v>17.246325250444716</c:v>
                </c:pt>
                <c:pt idx="3">
                  <c:v>16.034484910900979</c:v>
                </c:pt>
                <c:pt idx="4">
                  <c:v>16.627157257435321</c:v>
                </c:pt>
                <c:pt idx="5">
                  <c:v>12.417293428621957</c:v>
                </c:pt>
                <c:pt idx="6">
                  <c:v>12.250153439648807</c:v>
                </c:pt>
                <c:pt idx="7">
                  <c:v>12.631890480500161</c:v>
                </c:pt>
                <c:pt idx="8">
                  <c:v>12.103433927326822</c:v>
                </c:pt>
                <c:pt idx="9">
                  <c:v>13.674884790229797</c:v>
                </c:pt>
                <c:pt idx="10">
                  <c:v>18.477400160201395</c:v>
                </c:pt>
                <c:pt idx="11">
                  <c:v>17.867906667082778</c:v>
                </c:pt>
                <c:pt idx="12">
                  <c:v>15.685225062156061</c:v>
                </c:pt>
                <c:pt idx="13">
                  <c:v>13.258902100302718</c:v>
                </c:pt>
                <c:pt idx="14">
                  <c:v>10.348510855204985</c:v>
                </c:pt>
                <c:pt idx="15">
                  <c:v>22.269783312007824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DEB-474A-A730-F60AD2F4A120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31.223449739412665</c:v>
                </c:pt>
                <c:pt idx="1">
                  <c:v>20.559435758199921</c:v>
                </c:pt>
                <c:pt idx="2">
                  <c:v>18.837614039467798</c:v>
                </c:pt>
                <c:pt idx="3">
                  <c:v>16.769954956360724</c:v>
                </c:pt>
                <c:pt idx="4">
                  <c:v>18.239906791915033</c:v>
                </c:pt>
                <c:pt idx="5">
                  <c:v>13.003765773075763</c:v>
                </c:pt>
                <c:pt idx="6">
                  <c:v>12.759219382288384</c:v>
                </c:pt>
                <c:pt idx="7">
                  <c:v>13.226924237222899</c:v>
                </c:pt>
                <c:pt idx="8">
                  <c:v>12.473644789813688</c:v>
                </c:pt>
                <c:pt idx="9">
                  <c:v>14.137128233935648</c:v>
                </c:pt>
                <c:pt idx="10">
                  <c:v>18.592984427175981</c:v>
                </c:pt>
                <c:pt idx="11">
                  <c:v>18.232260816194906</c:v>
                </c:pt>
                <c:pt idx="12">
                  <c:v>16.191648722029775</c:v>
                </c:pt>
                <c:pt idx="13">
                  <c:v>13.773907977821469</c:v>
                </c:pt>
                <c:pt idx="14">
                  <c:v>10.562868645257934</c:v>
                </c:pt>
                <c:pt idx="15">
                  <c:v>22.269335996421479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DEB-474A-A730-F60AD2F4A1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58151839"/>
        <c:axId val="658158079"/>
      </c:barChart>
      <c:catAx>
        <c:axId val="6581518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8158079"/>
        <c:crosses val="autoZero"/>
        <c:auto val="1"/>
        <c:lblAlgn val="ctr"/>
        <c:lblOffset val="100"/>
        <c:noMultiLvlLbl val="0"/>
      </c:catAx>
      <c:valAx>
        <c:axId val="65815807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815183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29.729155613810612</c:v>
                </c:pt>
                <c:pt idx="1">
                  <c:v>33.778443549813275</c:v>
                </c:pt>
                <c:pt idx="2">
                  <c:v>30.03103121846685</c:v>
                </c:pt>
                <c:pt idx="3">
                  <c:v>33.432481353181664</c:v>
                </c:pt>
                <c:pt idx="4">
                  <c:v>30.23213598393825</c:v>
                </c:pt>
                <c:pt idx="5">
                  <c:v>31.17841650282433</c:v>
                </c:pt>
                <c:pt idx="6">
                  <c:v>31.793641877061035</c:v>
                </c:pt>
                <c:pt idx="7">
                  <c:v>34.317739703939502</c:v>
                </c:pt>
                <c:pt idx="8">
                  <c:v>36.439399140737969</c:v>
                </c:pt>
                <c:pt idx="9">
                  <c:v>39.059524181048381</c:v>
                </c:pt>
                <c:pt idx="10">
                  <c:v>45.537683737477764</c:v>
                </c:pt>
                <c:pt idx="11">
                  <c:v>40.712792185500739</c:v>
                </c:pt>
                <c:pt idx="12">
                  <c:v>46.436143099376878</c:v>
                </c:pt>
                <c:pt idx="13">
                  <c:v>51.36313703460975</c:v>
                </c:pt>
                <c:pt idx="14">
                  <c:v>56.204308793392215</c:v>
                </c:pt>
                <c:pt idx="15">
                  <c:v>46.916684871370762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B1B-4FCE-80FE-DA87E514089D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22.53432366923613</c:v>
                </c:pt>
                <c:pt idx="1">
                  <c:v>23.898147281257476</c:v>
                </c:pt>
                <c:pt idx="2">
                  <c:v>22.28730143869176</c:v>
                </c:pt>
                <c:pt idx="3">
                  <c:v>23.46873472105192</c:v>
                </c:pt>
                <c:pt idx="4">
                  <c:v>22.302302114866482</c:v>
                </c:pt>
                <c:pt idx="5">
                  <c:v>22.837260348073944</c:v>
                </c:pt>
                <c:pt idx="6">
                  <c:v>23.298858825120412</c:v>
                </c:pt>
                <c:pt idx="7">
                  <c:v>24.962758376764558</c:v>
                </c:pt>
                <c:pt idx="8">
                  <c:v>24.563981732879778</c:v>
                </c:pt>
                <c:pt idx="9">
                  <c:v>27.986590935097631</c:v>
                </c:pt>
                <c:pt idx="10">
                  <c:v>30.53048507734399</c:v>
                </c:pt>
                <c:pt idx="11">
                  <c:v>28.17972724151921</c:v>
                </c:pt>
                <c:pt idx="12">
                  <c:v>31.795992884561372</c:v>
                </c:pt>
                <c:pt idx="13">
                  <c:v>35.427019941952999</c:v>
                </c:pt>
                <c:pt idx="14">
                  <c:v>38.285210498392786</c:v>
                </c:pt>
                <c:pt idx="15">
                  <c:v>32.600370335694741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B1B-4FCE-80FE-DA87E51408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58150399"/>
        <c:axId val="658156159"/>
      </c:barChart>
      <c:catAx>
        <c:axId val="6581503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8156159"/>
        <c:crosses val="autoZero"/>
        <c:auto val="1"/>
        <c:lblAlgn val="ctr"/>
        <c:lblOffset val="100"/>
        <c:noMultiLvlLbl val="0"/>
      </c:catAx>
      <c:valAx>
        <c:axId val="65815615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815039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13.072891635198536</c:v>
                </c:pt>
                <c:pt idx="1">
                  <c:v>12.167826566384754</c:v>
                </c:pt>
                <c:pt idx="2">
                  <c:v>12.138553402199129</c:v>
                </c:pt>
                <c:pt idx="3">
                  <c:v>11.781522745477432</c:v>
                </c:pt>
                <c:pt idx="4">
                  <c:v>12.139073536601858</c:v>
                </c:pt>
                <c:pt idx="5">
                  <c:v>11.347044076189286</c:v>
                </c:pt>
                <c:pt idx="6">
                  <c:v>11.222024571149186</c:v>
                </c:pt>
                <c:pt idx="7">
                  <c:v>11.206701411644769</c:v>
                </c:pt>
                <c:pt idx="8">
                  <c:v>11.080267141029243</c:v>
                </c:pt>
                <c:pt idx="9">
                  <c:v>10.978456033038936</c:v>
                </c:pt>
                <c:pt idx="10">
                  <c:v>11.157111797688522</c:v>
                </c:pt>
                <c:pt idx="11">
                  <c:v>11.433219944033539</c:v>
                </c:pt>
                <c:pt idx="12">
                  <c:v>10.890095600703223</c:v>
                </c:pt>
                <c:pt idx="13">
                  <c:v>10.425823632826722</c:v>
                </c:pt>
                <c:pt idx="14">
                  <c:v>9.4889679493181038</c:v>
                </c:pt>
                <c:pt idx="15">
                  <c:v>11.952511729030782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754-4AA4-93AB-A7921749025E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13.070623849202635</c:v>
                </c:pt>
                <c:pt idx="1">
                  <c:v>12.165891666406601</c:v>
                </c:pt>
                <c:pt idx="2">
                  <c:v>12.136649710285138</c:v>
                </c:pt>
                <c:pt idx="3">
                  <c:v>11.77991032882897</c:v>
                </c:pt>
                <c:pt idx="4">
                  <c:v>12.137076220495377</c:v>
                </c:pt>
                <c:pt idx="5">
                  <c:v>11.345265216531953</c:v>
                </c:pt>
                <c:pt idx="6">
                  <c:v>11.219777590529393</c:v>
                </c:pt>
                <c:pt idx="7">
                  <c:v>11.204704095538286</c:v>
                </c:pt>
                <c:pt idx="8">
                  <c:v>11.078550697500235</c:v>
                </c:pt>
                <c:pt idx="9">
                  <c:v>10.976313079299691</c:v>
                </c:pt>
                <c:pt idx="10">
                  <c:v>11.154989649325387</c:v>
                </c:pt>
                <c:pt idx="11">
                  <c:v>11.431461889752313</c:v>
                </c:pt>
                <c:pt idx="12">
                  <c:v>10.887723787826776</c:v>
                </c:pt>
                <c:pt idx="13">
                  <c:v>10.423597457583041</c:v>
                </c:pt>
                <c:pt idx="14">
                  <c:v>9.4864088880566744</c:v>
                </c:pt>
                <c:pt idx="15">
                  <c:v>11.950420788731808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754-4AA4-93AB-A792174902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58152319"/>
        <c:axId val="658152799"/>
      </c:barChart>
      <c:catAx>
        <c:axId val="6581523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8152799"/>
        <c:crosses val="autoZero"/>
        <c:auto val="1"/>
        <c:lblAlgn val="ctr"/>
        <c:lblOffset val="100"/>
        <c:noMultiLvlLbl val="0"/>
      </c:catAx>
      <c:valAx>
        <c:axId val="65815279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815231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26.890418084032916</c:v>
                </c:pt>
                <c:pt idx="1">
                  <c:v>32.283878954321793</c:v>
                </c:pt>
                <c:pt idx="2">
                  <c:v>28.989805365706502</c:v>
                </c:pt>
                <c:pt idx="3">
                  <c:v>32.514652186124891</c:v>
                </c:pt>
                <c:pt idx="4">
                  <c:v>29.181225228599072</c:v>
                </c:pt>
                <c:pt idx="5">
                  <c:v>31.097618824704305</c:v>
                </c:pt>
                <c:pt idx="6">
                  <c:v>31.685370699788827</c:v>
                </c:pt>
                <c:pt idx="7">
                  <c:v>34.060543644477733</c:v>
                </c:pt>
                <c:pt idx="8">
                  <c:v>36.284763182806437</c:v>
                </c:pt>
                <c:pt idx="9">
                  <c:v>38.355158172871874</c:v>
                </c:pt>
                <c:pt idx="10">
                  <c:v>44.254949078841967</c:v>
                </c:pt>
                <c:pt idx="11">
                  <c:v>39.523473665595191</c:v>
                </c:pt>
                <c:pt idx="12">
                  <c:v>45.583205900404664</c:v>
                </c:pt>
                <c:pt idx="13">
                  <c:v>50.694171373883016</c:v>
                </c:pt>
                <c:pt idx="14">
                  <c:v>55.975740931456691</c:v>
                </c:pt>
                <c:pt idx="15">
                  <c:v>44.468776331804136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CE7-42E0-B0A0-1A70D42D08A7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18.900238221556453</c:v>
                </c:pt>
                <c:pt idx="1">
                  <c:v>22.071705728760314</c:v>
                </c:pt>
                <c:pt idx="2">
                  <c:v>20.857535187092346</c:v>
                </c:pt>
                <c:pt idx="3">
                  <c:v>22.298130636956593</c:v>
                </c:pt>
                <c:pt idx="4">
                  <c:v>20.865753310655474</c:v>
                </c:pt>
                <c:pt idx="5">
                  <c:v>22.611105909767087</c:v>
                </c:pt>
                <c:pt idx="6">
                  <c:v>23.053365789720065</c:v>
                </c:pt>
                <c:pt idx="7">
                  <c:v>24.54265622236786</c:v>
                </c:pt>
                <c:pt idx="8">
                  <c:v>24.30078332241051</c:v>
                </c:pt>
                <c:pt idx="9">
                  <c:v>27.153793340199108</c:v>
                </c:pt>
                <c:pt idx="10">
                  <c:v>29.028149673875731</c:v>
                </c:pt>
                <c:pt idx="11">
                  <c:v>26.755526428029004</c:v>
                </c:pt>
                <c:pt idx="12">
                  <c:v>30.698852583507581</c:v>
                </c:pt>
                <c:pt idx="13">
                  <c:v>34.582904222451077</c:v>
                </c:pt>
                <c:pt idx="14">
                  <c:v>37.988806707653261</c:v>
                </c:pt>
                <c:pt idx="15">
                  <c:v>30.236286656472032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CE7-42E0-B0A0-1A70D42D08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58153759"/>
        <c:axId val="658154239"/>
      </c:barChart>
      <c:catAx>
        <c:axId val="6581537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8154239"/>
        <c:crosses val="autoZero"/>
        <c:auto val="1"/>
        <c:lblAlgn val="ctr"/>
        <c:lblOffset val="100"/>
        <c:noMultiLvlLbl val="0"/>
      </c:catAx>
      <c:valAx>
        <c:axId val="65815423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815375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13.073297340032665</c:v>
                </c:pt>
                <c:pt idx="1">
                  <c:v>12.167888982513082</c:v>
                </c:pt>
                <c:pt idx="2">
                  <c:v>12.1386054156394</c:v>
                </c:pt>
                <c:pt idx="3">
                  <c:v>11.781522745477432</c:v>
                </c:pt>
                <c:pt idx="4">
                  <c:v>12.139135952730186</c:v>
                </c:pt>
                <c:pt idx="5">
                  <c:v>11.347106492317616</c:v>
                </c:pt>
                <c:pt idx="6">
                  <c:v>11.222086987277514</c:v>
                </c:pt>
                <c:pt idx="7">
                  <c:v>11.20681584121337</c:v>
                </c:pt>
                <c:pt idx="8">
                  <c:v>11.080287946405353</c:v>
                </c:pt>
                <c:pt idx="9">
                  <c:v>10.978528851855319</c:v>
                </c:pt>
                <c:pt idx="10">
                  <c:v>11.157215824569068</c:v>
                </c:pt>
                <c:pt idx="11">
                  <c:v>11.43333437360214</c:v>
                </c:pt>
                <c:pt idx="12">
                  <c:v>10.890106003391276</c:v>
                </c:pt>
                <c:pt idx="13">
                  <c:v>10.425553162937303</c:v>
                </c:pt>
                <c:pt idx="14">
                  <c:v>9.4889783520061588</c:v>
                </c:pt>
                <c:pt idx="15">
                  <c:v>11.952646963975491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45C-4951-8C27-7993D25F196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13.071383245430619</c:v>
                </c:pt>
                <c:pt idx="1">
                  <c:v>12.166099720167692</c:v>
                </c:pt>
                <c:pt idx="2">
                  <c:v>12.136930582862613</c:v>
                </c:pt>
                <c:pt idx="3">
                  <c:v>11.780253617534772</c:v>
                </c:pt>
                <c:pt idx="4">
                  <c:v>12.13735709307285</c:v>
                </c:pt>
                <c:pt idx="5">
                  <c:v>11.345036357394752</c:v>
                </c:pt>
                <c:pt idx="6">
                  <c:v>11.219829603969666</c:v>
                </c:pt>
                <c:pt idx="7">
                  <c:v>11.204818525106887</c:v>
                </c:pt>
                <c:pt idx="8">
                  <c:v>11.07867552975689</c:v>
                </c:pt>
                <c:pt idx="9">
                  <c:v>10.976427508868293</c:v>
                </c:pt>
                <c:pt idx="10">
                  <c:v>11.15527052190286</c:v>
                </c:pt>
                <c:pt idx="11">
                  <c:v>11.431493097816476</c:v>
                </c:pt>
                <c:pt idx="12">
                  <c:v>10.887911036211758</c:v>
                </c:pt>
                <c:pt idx="13">
                  <c:v>10.42371188715164</c:v>
                </c:pt>
                <c:pt idx="14">
                  <c:v>9.4866897606341478</c:v>
                </c:pt>
                <c:pt idx="15">
                  <c:v>11.95078488281372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45C-4951-8C27-7993D25F1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58157599"/>
        <c:axId val="658159519"/>
      </c:barChart>
      <c:catAx>
        <c:axId val="6581575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8159519"/>
        <c:crosses val="autoZero"/>
        <c:auto val="1"/>
        <c:lblAlgn val="ctr"/>
        <c:lblOffset val="100"/>
        <c:noMultiLvlLbl val="0"/>
      </c:catAx>
      <c:valAx>
        <c:axId val="65815951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815759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19.187508452184044</c:v>
                </c:pt>
                <c:pt idx="1">
                  <c:v>23.735823736853604</c:v>
                </c:pt>
                <c:pt idx="2">
                  <c:v>21.528279707476411</c:v>
                </c:pt>
                <c:pt idx="3">
                  <c:v>24.689802244900086</c:v>
                </c:pt>
                <c:pt idx="4">
                  <c:v>22.089952043608069</c:v>
                </c:pt>
                <c:pt idx="5">
                  <c:v>24.331179976906032</c:v>
                </c:pt>
                <c:pt idx="6">
                  <c:v>24.81146168169855</c:v>
                </c:pt>
                <c:pt idx="7">
                  <c:v>26.457499817952961</c:v>
                </c:pt>
                <c:pt idx="8">
                  <c:v>28.212599735771725</c:v>
                </c:pt>
                <c:pt idx="9">
                  <c:v>30.206087653049551</c:v>
                </c:pt>
                <c:pt idx="10">
                  <c:v>33.415660206597387</c:v>
                </c:pt>
                <c:pt idx="11">
                  <c:v>29.965619115979571</c:v>
                </c:pt>
                <c:pt idx="12">
                  <c:v>35.035660414651147</c:v>
                </c:pt>
                <c:pt idx="13">
                  <c:v>39.537330046083909</c:v>
                </c:pt>
                <c:pt idx="14">
                  <c:v>45.66627136452059</c:v>
                </c:pt>
                <c:pt idx="15">
                  <c:v>32.621030074171166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F7-4FEB-A33E-B5DD81EE0305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13.711980775832476</c:v>
                </c:pt>
                <c:pt idx="1">
                  <c:v>16.64803545236089</c:v>
                </c:pt>
                <c:pt idx="2">
                  <c:v>15.469171633950214</c:v>
                </c:pt>
                <c:pt idx="3">
                  <c:v>17.295405132686287</c:v>
                </c:pt>
                <c:pt idx="4">
                  <c:v>15.85423753497904</c:v>
                </c:pt>
                <c:pt idx="5">
                  <c:v>17.62275692038823</c:v>
                </c:pt>
                <c:pt idx="6">
                  <c:v>17.968729519707892</c:v>
                </c:pt>
                <c:pt idx="7">
                  <c:v>19.164071195997046</c:v>
                </c:pt>
                <c:pt idx="8">
                  <c:v>19.41666926733868</c:v>
                </c:pt>
                <c:pt idx="9">
                  <c:v>21.864796263354453</c:v>
                </c:pt>
                <c:pt idx="10">
                  <c:v>22.969957036898336</c:v>
                </c:pt>
                <c:pt idx="11">
                  <c:v>20.99297818556315</c:v>
                </c:pt>
                <c:pt idx="12">
                  <c:v>24.572428715580106</c:v>
                </c:pt>
                <c:pt idx="13">
                  <c:v>28.068148009445643</c:v>
                </c:pt>
                <c:pt idx="14">
                  <c:v>32.606965639921356</c:v>
                </c:pt>
                <c:pt idx="15">
                  <c:v>22.957629851553641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BF7-4FEB-A33E-B5DD81EE03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48918015"/>
        <c:axId val="648902655"/>
      </c:barChart>
      <c:catAx>
        <c:axId val="6489180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48902655"/>
        <c:crosses val="autoZero"/>
        <c:auto val="1"/>
        <c:lblAlgn val="ctr"/>
        <c:lblOffset val="100"/>
        <c:noMultiLvlLbl val="0"/>
      </c:catAx>
      <c:valAx>
        <c:axId val="64890265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4891801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34.366809183493018</c:v>
                </c:pt>
                <c:pt idx="1">
                  <c:v>23.96016810743896</c:v>
                </c:pt>
                <c:pt idx="2">
                  <c:v>20.248613841816727</c:v>
                </c:pt>
                <c:pt idx="3">
                  <c:v>18.59999583892478</c:v>
                </c:pt>
                <c:pt idx="4">
                  <c:v>19.24008363761196</c:v>
                </c:pt>
                <c:pt idx="5">
                  <c:v>13.423795108656076</c:v>
                </c:pt>
                <c:pt idx="6">
                  <c:v>13.120182255094717</c:v>
                </c:pt>
                <c:pt idx="7">
                  <c:v>13.808933828501285</c:v>
                </c:pt>
                <c:pt idx="8">
                  <c:v>13.137835616723363</c:v>
                </c:pt>
                <c:pt idx="9">
                  <c:v>15.258933308366883</c:v>
                </c:pt>
                <c:pt idx="10">
                  <c:v>22.4883958014751</c:v>
                </c:pt>
                <c:pt idx="11">
                  <c:v>21.385034692964663</c:v>
                </c:pt>
                <c:pt idx="12">
                  <c:v>18.821593899863725</c:v>
                </c:pt>
                <c:pt idx="13">
                  <c:v>15.51117768831466</c:v>
                </c:pt>
                <c:pt idx="14">
                  <c:v>11.072069822842222</c:v>
                </c:pt>
                <c:pt idx="15">
                  <c:v>27.562182067846333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6D8-414A-AF2B-C65CFC6604FF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35.707923727491185</c:v>
                </c:pt>
                <c:pt idx="1">
                  <c:v>23.416658864650628</c:v>
                </c:pt>
                <c:pt idx="2">
                  <c:v>21.556533408232688</c:v>
                </c:pt>
                <c:pt idx="3">
                  <c:v>18.830488198150405</c:v>
                </c:pt>
                <c:pt idx="4">
                  <c:v>20.613685776404623</c:v>
                </c:pt>
                <c:pt idx="5">
                  <c:v>14.032872494252516</c:v>
                </c:pt>
                <c:pt idx="6">
                  <c:v>13.760717369368246</c:v>
                </c:pt>
                <c:pt idx="7">
                  <c:v>14.381612208594701</c:v>
                </c:pt>
                <c:pt idx="8">
                  <c:v>13.377232676923716</c:v>
                </c:pt>
                <c:pt idx="9">
                  <c:v>15.454753508306547</c:v>
                </c:pt>
                <c:pt idx="10">
                  <c:v>21.238908133861791</c:v>
                </c:pt>
                <c:pt idx="11">
                  <c:v>20.656055924850982</c:v>
                </c:pt>
                <c:pt idx="12">
                  <c:v>18.374434353837032</c:v>
                </c:pt>
                <c:pt idx="13">
                  <c:v>15.556710253929616</c:v>
                </c:pt>
                <c:pt idx="14">
                  <c:v>11.180403416242758</c:v>
                </c:pt>
                <c:pt idx="15">
                  <c:v>25.835928804002954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6D8-414A-AF2B-C65CFC6604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48903135"/>
        <c:axId val="648913215"/>
      </c:barChart>
      <c:catAx>
        <c:axId val="6489031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48913215"/>
        <c:crosses val="autoZero"/>
        <c:auto val="1"/>
        <c:lblAlgn val="ctr"/>
        <c:lblOffset val="100"/>
        <c:noMultiLvlLbl val="0"/>
      </c:catAx>
      <c:valAx>
        <c:axId val="64891321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4890313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7.xml"/><Relationship Id="rId3" Type="http://schemas.openxmlformats.org/officeDocument/2006/relationships/chart" Target="../charts/chart12.xml"/><Relationship Id="rId7" Type="http://schemas.openxmlformats.org/officeDocument/2006/relationships/chart" Target="../charts/chart16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6" Type="http://schemas.openxmlformats.org/officeDocument/2006/relationships/chart" Target="../charts/chart15.xml"/><Relationship Id="rId5" Type="http://schemas.openxmlformats.org/officeDocument/2006/relationships/chart" Target="../charts/chart14.xml"/><Relationship Id="rId10" Type="http://schemas.openxmlformats.org/officeDocument/2006/relationships/chart" Target="../charts/chart19.xml"/><Relationship Id="rId4" Type="http://schemas.openxmlformats.org/officeDocument/2006/relationships/chart" Target="../charts/chart13.xml"/><Relationship Id="rId9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EA65E8C-4047-AC6F-E5AA-D10C63DA94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8C959E1-A971-1292-28F7-ED1F948EA5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19E1FFD-B086-FE68-74BB-149FDCBE8D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785DFE5-7DF8-ABB7-E11B-3B442C2F84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C7C9167-0201-9C5C-4BBC-1F28D69875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A38A0CD-552E-5A51-D007-3B68DDCD56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66A9639F-14D0-FF7C-849A-A7A37FFB66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D2B84E3E-4B7F-1876-087B-D0973929CB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242</xdr:row>
      <xdr:rowOff>0</xdr:rowOff>
    </xdr:from>
    <xdr:to>
      <xdr:col>19</xdr:col>
      <xdr:colOff>482600</xdr:colOff>
      <xdr:row>270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E9E869BD-1038-88F6-F706-3D23468059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02602B5-5F9E-8967-7D52-D8EB50C592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9A539D3-110C-1118-697F-206AE8CFF5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0D0A358-D36A-A13C-C17E-BA0375F9AE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5AF7AFE-36F2-CCE2-DF5D-359FDFA9FD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434F322-4BDE-6127-C749-8985C5DD55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34AD70F-8044-EA45-EED7-91848EAA04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66895A3-6532-1049-8C9D-B15C3BE0C7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FBBD7A42-05CC-D37C-2523-D9BA74462E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239012EF-62E3-9B9E-9BE9-185F9BAF30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64F9FA3E-9F29-33D4-7E96-6635C9D27C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3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E13" sqref="E1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 s="79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 s="79">
        <v>5.7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 s="79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 s="79">
        <v>1.7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349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350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 s="79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 s="79">
        <v>1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 s="79">
        <v>1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 s="79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 s="79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 s="79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 s="79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 s="79">
        <v>5.0999999999999996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 s="79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 s="79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 s="79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 s="79">
        <v>2.5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 s="79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 s="79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 s="79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 s="79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 s="79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 s="79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 s="79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 s="79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306</v>
      </c>
    </row>
    <row r="2" spans="1:3" ht="15.75" x14ac:dyDescent="0.25">
      <c r="A2" s="84" t="str">
        <f>B4</f>
        <v>Education - Relocatable Classroom</v>
      </c>
      <c r="B2" s="84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Education - Relocatable Classroom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326</v>
      </c>
      <c r="B8" s="53">
        <f>Zones!H6</f>
        <v>961.29</v>
      </c>
    </row>
    <row r="9" spans="1:3" x14ac:dyDescent="0.25">
      <c r="A9" s="6" t="s">
        <v>5</v>
      </c>
      <c r="B9" s="2">
        <f>_xlfn.XLOOKUP(
  B4,
  'Geometry Summary'!$B:$B,
  'Geometry Summary'!$E:$E,
  ""
)</f>
        <v>1.7</v>
      </c>
    </row>
    <row r="10" spans="1:3" x14ac:dyDescent="0.25">
      <c r="A10" s="22" t="s">
        <v>6</v>
      </c>
      <c r="B10" s="2">
        <f>_xlfn.XLOOKUP(
  B4,
  'Geometry Summary'!$B:$B,
  'Geometry Summary'!$D:$D,
  ""
)</f>
        <v>1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317</v>
      </c>
      <c r="B12" s="2">
        <f>Raw_building!D2</f>
        <v>3.33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>
        <f>_xlfn.XLOOKUP(
  B4,
  'Geometry Summary'!$B:$B,
  'Geometry Summary'!$J:$J,
  ""
)</f>
        <v>9.0004473155863494</v>
      </c>
    </row>
    <row r="15" spans="1:3" ht="12.75" customHeight="1" x14ac:dyDescent="0.25">
      <c r="A15" s="21" t="s">
        <v>89</v>
      </c>
      <c r="B15" s="36">
        <f>_xlfn.XLOOKUP(
  B4,
  'Geometry Summary'!$B:$B,
  'Geometry Summary'!$K:$K,
  ""
)</f>
        <v>12.00059295321911</v>
      </c>
    </row>
    <row r="16" spans="1:3" x14ac:dyDescent="0.25">
      <c r="A16" s="21" t="s">
        <v>90</v>
      </c>
      <c r="B16" s="2">
        <f>AVERAGE(Raw_windowdimensionsillheight!D:D)</f>
        <v>3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5" t="s">
        <v>334</v>
      </c>
      <c r="B1" s="85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5" t="s">
        <v>3</v>
      </c>
      <c r="B31" s="85"/>
    </row>
    <row r="32" spans="1:2" ht="36" customHeight="1" x14ac:dyDescent="0.25">
      <c r="A32" s="24" t="s">
        <v>39</v>
      </c>
      <c r="B32" s="76" t="s">
        <v>348</v>
      </c>
    </row>
    <row r="33" spans="1:4" x14ac:dyDescent="0.25">
      <c r="A33" s="24" t="s">
        <v>40</v>
      </c>
      <c r="B33" s="76" t="s">
        <v>347</v>
      </c>
    </row>
    <row r="34" spans="1:4" x14ac:dyDescent="0.25">
      <c r="A34" s="77"/>
      <c r="B34" s="78"/>
    </row>
    <row r="36" spans="1:4" ht="15.75" x14ac:dyDescent="0.25">
      <c r="A36" s="85" t="s">
        <v>341</v>
      </c>
      <c r="B36" s="85"/>
      <c r="C36" s="85"/>
    </row>
    <row r="37" spans="1:4" x14ac:dyDescent="0.25">
      <c r="A37" s="10" t="s">
        <v>339</v>
      </c>
      <c r="B37" s="10" t="s">
        <v>340</v>
      </c>
      <c r="C37" s="10" t="s">
        <v>338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5" t="s">
        <v>342</v>
      </c>
      <c r="B41" s="85"/>
      <c r="C41" s="85"/>
      <c r="D41" s="85"/>
    </row>
    <row r="42" spans="1:4" x14ac:dyDescent="0.25">
      <c r="A42" s="10" t="s">
        <v>163</v>
      </c>
      <c r="B42" s="10" t="s">
        <v>335</v>
      </c>
      <c r="C42" s="10" t="s">
        <v>336</v>
      </c>
      <c r="D42" s="10" t="s">
        <v>337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339</v>
      </c>
      <c r="B1" s="45" t="s">
        <v>340</v>
      </c>
      <c r="C1" s="45" t="s">
        <v>338</v>
      </c>
    </row>
    <row r="2" spans="1:3" x14ac:dyDescent="0.25">
      <c r="A2">
        <v>1</v>
      </c>
      <c r="B2">
        <v>1</v>
      </c>
      <c r="C2" t="s">
        <v>358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343</v>
      </c>
      <c r="C1" s="45" t="s">
        <v>344</v>
      </c>
      <c r="D1" s="45" t="s">
        <v>337</v>
      </c>
    </row>
    <row r="2" spans="1:4" x14ac:dyDescent="0.25">
      <c r="A2" t="s">
        <v>359</v>
      </c>
      <c r="B2" t="s">
        <v>360</v>
      </c>
      <c r="C2">
        <v>1</v>
      </c>
      <c r="D2" t="s">
        <v>361</v>
      </c>
    </row>
    <row r="3" spans="1:4" x14ac:dyDescent="0.25">
      <c r="A3" t="s">
        <v>362</v>
      </c>
      <c r="B3" t="s">
        <v>363</v>
      </c>
      <c r="C3">
        <v>1</v>
      </c>
      <c r="D3" t="s">
        <v>361</v>
      </c>
    </row>
    <row r="4" spans="1:4" x14ac:dyDescent="0.25">
      <c r="A4" t="s">
        <v>364</v>
      </c>
      <c r="B4" t="s">
        <v>365</v>
      </c>
      <c r="C4">
        <v>1</v>
      </c>
      <c r="D4" t="s">
        <v>361</v>
      </c>
    </row>
    <row r="5" spans="1:4" x14ac:dyDescent="0.25">
      <c r="A5" t="s">
        <v>366</v>
      </c>
      <c r="B5" t="s">
        <v>367</v>
      </c>
      <c r="C5">
        <v>1</v>
      </c>
      <c r="D5" t="s">
        <v>361</v>
      </c>
    </row>
    <row r="6" spans="1:4" x14ac:dyDescent="0.25">
      <c r="A6" t="s">
        <v>368</v>
      </c>
      <c r="B6" t="s">
        <v>369</v>
      </c>
      <c r="C6">
        <v>1</v>
      </c>
      <c r="D6" t="s">
        <v>361</v>
      </c>
    </row>
    <row r="7" spans="1:4" x14ac:dyDescent="0.25">
      <c r="A7" t="s">
        <v>370</v>
      </c>
      <c r="B7" t="s">
        <v>371</v>
      </c>
      <c r="C7">
        <v>1</v>
      </c>
      <c r="D7" t="s">
        <v>361</v>
      </c>
    </row>
    <row r="8" spans="1:4" x14ac:dyDescent="0.25">
      <c r="A8" t="s">
        <v>372</v>
      </c>
      <c r="B8" t="s">
        <v>373</v>
      </c>
      <c r="C8">
        <v>1</v>
      </c>
      <c r="D8" t="s">
        <v>361</v>
      </c>
    </row>
    <row r="9" spans="1:4" x14ac:dyDescent="0.25">
      <c r="A9" t="s">
        <v>374</v>
      </c>
      <c r="B9" t="s">
        <v>375</v>
      </c>
      <c r="C9">
        <v>1</v>
      </c>
      <c r="D9" t="s">
        <v>361</v>
      </c>
    </row>
    <row r="10" spans="1:4" x14ac:dyDescent="0.25">
      <c r="A10" t="s">
        <v>376</v>
      </c>
      <c r="B10" t="s">
        <v>377</v>
      </c>
      <c r="C10">
        <v>1</v>
      </c>
      <c r="D10" t="s">
        <v>361</v>
      </c>
    </row>
    <row r="11" spans="1:4" x14ac:dyDescent="0.25">
      <c r="A11" t="s">
        <v>378</v>
      </c>
      <c r="B11" t="s">
        <v>379</v>
      </c>
      <c r="C11">
        <v>1</v>
      </c>
      <c r="D11" t="s">
        <v>361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6" t="s">
        <v>167</v>
      </c>
      <c r="B1" s="86"/>
      <c r="C1" s="86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312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6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6" t="str">
        <f>"Zone Summary - "&amp;Prototype!A2</f>
        <v>Zone Summary - Education - Relocatable Classroom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322</v>
      </c>
      <c r="F2" s="9" t="s">
        <v>323</v>
      </c>
      <c r="G2" s="10" t="s">
        <v>11</v>
      </c>
      <c r="H2" s="9" t="s">
        <v>325</v>
      </c>
      <c r="I2" s="11" t="s">
        <v>97</v>
      </c>
      <c r="J2" s="11" t="s">
        <v>12</v>
      </c>
      <c r="K2" s="11" t="s">
        <v>327</v>
      </c>
      <c r="L2" s="11" t="s">
        <v>100</v>
      </c>
    </row>
    <row r="3" spans="1:12" x14ac:dyDescent="0.25">
      <c r="A3" s="3" t="str">
        <f>IF(TRIM(Raw_zonesummary!$A2)="Existing",Raw_zonesummary!B2,"")</f>
        <v>CLASSROOM EL1 SPC (G.1)</v>
      </c>
      <c r="B3" s="3" t="str">
        <f>IF(TRIM(Raw_zonesummary!$A2)="Existing",Raw_zonesummary!C2,"")</f>
        <v>CLASSROOM EL1 SPC (G.1)</v>
      </c>
      <c r="C3" s="2" t="str">
        <f>IF(TRIM(Raw_zonesummary!$A2)="Existing",Raw_zonesummary!D2,"")</f>
        <v>Yes</v>
      </c>
      <c r="D3" s="3" t="str">
        <f>IF(TRIM(Raw_zonesummary!$A2)="Existing",Raw_zonesummary!P2,"")</f>
        <v>Classroom_class</v>
      </c>
      <c r="E3" s="3" t="str">
        <f>IF(TRIM(Raw_zonesummary!$A2)="Existing",Raw_zonesummary!Q2,"")</f>
        <v>Main</v>
      </c>
      <c r="F3" s="3" t="str">
        <f>IF(TRIM(Raw_zonesummary!$A2)="Existing",Raw_zonesummary!R2,"")</f>
        <v>School</v>
      </c>
      <c r="G3" s="60">
        <f>IFERROR(H3*J3/H6,"")</f>
        <v>1</v>
      </c>
      <c r="H3" s="53">
        <f>IF(TRIM(Raw_zonesummary!$A2)="Existing",Raw_zonesummary!E2,"")</f>
        <v>961.29</v>
      </c>
      <c r="I3" s="53">
        <f>IF(TRIM(Raw_zonesummary!$A2)="Existing",Raw_zonesummary!I2,"")</f>
        <v>8652.0400000000009</v>
      </c>
      <c r="J3" s="2">
        <f>IF(TRIM(Raw_zonesummary!$A2)="Existing",Raw_zonesummary!J2,"")</f>
        <v>1</v>
      </c>
      <c r="K3" s="36">
        <f>IF(TRIM(Raw_zonesummary!$A2)="Existing",Raw_zonesummary!K2,"")</f>
        <v>25</v>
      </c>
      <c r="L3" s="26"/>
    </row>
    <row r="4" spans="1:12" x14ac:dyDescent="0.25">
      <c r="A4" s="3" t="str">
        <f>IF(TRIM(Raw_zonesummary!$A3)="Existing",Raw_zonesummary!B3,"")</f>
        <v>CRAWLSPACE EL1 CRS (G.1)</v>
      </c>
      <c r="B4" s="3" t="str">
        <f>IF(TRIM(Raw_zonesummary!$A3)="Existing",Raw_zonesummary!C3,"")</f>
        <v>CRAWLSPACE EL1 CRS (G.1)</v>
      </c>
      <c r="C4" s="2" t="str">
        <f>IF(TRIM(Raw_zonesummary!$A3)="Existing",Raw_zonesummary!D3,"")</f>
        <v>No</v>
      </c>
      <c r="D4" s="3" t="str">
        <f>IF(TRIM(Raw_zonesummary!$A3)="Existing",Raw_zonesummary!P3,"")</f>
        <v>Plenum</v>
      </c>
      <c r="E4" s="3" t="str">
        <f>IF(TRIM(Raw_zonesummary!$A3)="Existing",Raw_zonesummary!Q3,"")</f>
        <v>-</v>
      </c>
      <c r="F4" s="3" t="str">
        <f>IF(TRIM(Raw_zonesummary!$A3)="Existing",Raw_zonesummary!R3,"")</f>
        <v>Plenum</v>
      </c>
      <c r="G4" s="60">
        <f>IFERROR(H4*J4/H6,"")</f>
        <v>0</v>
      </c>
      <c r="H4" s="53">
        <f>IF(TRIM(Raw_zonesummary!$A3)="Existing",Raw_zonesummary!E3,"")</f>
        <v>0</v>
      </c>
      <c r="I4" s="53">
        <f>IF(TRIM(Raw_zonesummary!$A3)="Existing",Raw_zonesummary!I3,"")</f>
        <v>2884.01</v>
      </c>
      <c r="J4" s="2">
        <f>IF(TRIM(Raw_zonesummary!$A3)="Existing",Raw_zonesummary!J3,"")</f>
        <v>1</v>
      </c>
      <c r="K4" s="36">
        <f>IF(TRIM(Raw_zonesummary!$A3)="Existing",Raw_zonesummary!K3,"")</f>
        <v>0</v>
      </c>
      <c r="L4" s="26"/>
    </row>
    <row r="5" spans="1:12" x14ac:dyDescent="0.25">
      <c r="A5" s="3" t="str">
        <f>IF(TRIM(Raw_zonesummary!$A4)="Existing",Raw_zonesummary!B4,"")</f>
        <v>PLENUM EL1 PLNM (G.2)</v>
      </c>
      <c r="B5" s="3" t="str">
        <f>IF(TRIM(Raw_zonesummary!$A4)="Existing",Raw_zonesummary!C4,"")</f>
        <v>PLENUM EL1 PLNM (G.2)</v>
      </c>
      <c r="C5" s="2" t="str">
        <f>IF(TRIM(Raw_zonesummary!$A4)="Existing",Raw_zonesummary!D4,"")</f>
        <v>No</v>
      </c>
      <c r="D5" s="3" t="str">
        <f>IF(TRIM(Raw_zonesummary!$A4)="Existing",Raw_zonesummary!P4,"")</f>
        <v>Plenum</v>
      </c>
      <c r="E5" s="3" t="str">
        <f>IF(TRIM(Raw_zonesummary!$A4)="Existing",Raw_zonesummary!Q4,"")</f>
        <v>-</v>
      </c>
      <c r="F5" s="3" t="str">
        <f>IF(TRIM(Raw_zonesummary!$A4)="Existing",Raw_zonesummary!R4,"")</f>
        <v>Plenum</v>
      </c>
      <c r="G5" s="60">
        <f>IFERROR(H5*J5/H6,"")</f>
        <v>0</v>
      </c>
      <c r="H5" s="53">
        <f>IF(TRIM(Raw_zonesummary!$A4)="Existing",Raw_zonesummary!E4,"")</f>
        <v>0</v>
      </c>
      <c r="I5" s="53">
        <f>IF(TRIM(Raw_zonesummary!$A4)="Existing",Raw_zonesummary!I4,"")</f>
        <v>2884.01</v>
      </c>
      <c r="J5" s="2">
        <f>IF(TRIM(Raw_zonesummary!$A4)="Existing",Raw_zonesummary!J4,"")</f>
        <v>1</v>
      </c>
      <c r="K5" s="36">
        <f>IF(TRIM(Raw_zonesummary!$A4)="Existing",Raw_zonesummary!K4,"")</f>
        <v>0</v>
      </c>
      <c r="L5" s="26"/>
    </row>
    <row r="6" spans="1:12" ht="45" x14ac:dyDescent="0.25">
      <c r="A6" s="12" t="str">
        <f>"Total (" &amp; COUNTIF(A$3:INDEX(A:A,ROW()-1),"?*") &amp; " Space)"</f>
        <v>Total (3 Space)</v>
      </c>
      <c r="B6" s="12" t="str">
        <f>"Total (" &amp; COUNTIF(A$3:INDEX(A:A,ROW()-1),"?*") &amp; " Space)"</f>
        <v>Total (3 Space)</v>
      </c>
      <c r="C6" s="3" t="str">
        <f>"Total (" &amp;
COUNTIF(C$2:INDEX(C:C,ROW()-1),"Yes") &amp;
" Conditioned zones, " &amp;
COUNTIF(C$2:INDEX(C:C,ROW()-1),"No") &amp;
" Unconditioned Zones)"</f>
        <v>Total (1 Conditioned zones, 2 Unconditioned Zones)</v>
      </c>
      <c r="D6" s="12"/>
      <c r="E6" s="12"/>
      <c r="F6" s="3"/>
      <c r="G6" s="13"/>
      <c r="H6" s="53">
        <f>SUMPRODUCT($H$3:INDEX(H:H,ROW()-1), $J$3:INDEX(J:J,ROW()-1))</f>
        <v>961.29</v>
      </c>
      <c r="I6" s="35"/>
      <c r="J6" s="14"/>
      <c r="K6" s="15"/>
      <c r="L6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84" t="str">
        <f>"Envelope - "&amp;Prototype!A2</f>
        <v>Envelope - Education - Relocatable Classroom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Education - Relocatable Classroom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0.11799999999999999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0.11899999999999999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0.107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0.11600000000000001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0.11799999999999999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0.11700000000000001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9.0999999999999998E-2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0.10199999999999999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9.7000000000000003E-2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8.5999999999999993E-2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9.8000000000000004E-2</v>
      </c>
    </row>
    <row r="4" spans="1:24" ht="28.5" customHeight="1" x14ac:dyDescent="0.25">
      <c r="A4" s="4" t="s">
        <v>287</v>
      </c>
      <c r="B4" s="4" t="str">
        <f>Prototype!$A$2</f>
        <v>Education - Relocatable Classroom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8.4000000000000005E-2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4.3999999999999997E-2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</row>
    <row r="5" spans="1:24" ht="28.5" customHeight="1" x14ac:dyDescent="0.25">
      <c r="A5" s="4" t="s">
        <v>41</v>
      </c>
      <c r="B5" s="4" t="str">
        <f>Prototype!$A$2</f>
        <v>Education - Relocatable Classroom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6.6000000000000003E-2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7.3999999999999996E-2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7.0000000000000007E-2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</row>
    <row r="6" spans="1:24" ht="28.5" customHeight="1" x14ac:dyDescent="0.25">
      <c r="A6" s="4" t="s">
        <v>41</v>
      </c>
      <c r="B6" s="4" t="str">
        <f>Prototype!$A$2</f>
        <v>Education - Relocatable Classroom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</row>
    <row r="7" spans="1:24" x14ac:dyDescent="0.25">
      <c r="A7" s="4" t="s">
        <v>42</v>
      </c>
      <c r="B7" s="4" t="str">
        <f>Prototype!$A$2</f>
        <v>Education - Relocatable Classroom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Education - Relocatable Classroom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Education - Relocatable Classroom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Education - Relocatable Classroom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Education - Relocatable Classroom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Education - Relocatable Classroom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6" t="str">
        <f>"Infiltration - "&amp;Prototype!A2</f>
        <v>Infiltration - Education - Relocatable Classroom</v>
      </c>
      <c r="F14" s="86"/>
      <c r="G14" s="86"/>
      <c r="H14" s="86"/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7" t="s">
        <v>288</v>
      </c>
      <c r="F16" s="87" t="s">
        <v>56</v>
      </c>
      <c r="G16" s="6" t="s">
        <v>39</v>
      </c>
      <c r="H16" s="88" t="s">
        <v>318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7"/>
      <c r="F17" s="87"/>
      <c r="G17" s="6" t="s">
        <v>40</v>
      </c>
      <c r="H17" s="89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393</v>
      </c>
      <c r="D2">
        <v>6.7000000000000004E-2</v>
      </c>
      <c r="E2" t="s">
        <v>394</v>
      </c>
      <c r="F2">
        <v>0.11799999999999999</v>
      </c>
      <c r="G2" t="s">
        <v>395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393</v>
      </c>
      <c r="D3">
        <v>6.6000000000000003E-2</v>
      </c>
      <c r="E3" t="s">
        <v>394</v>
      </c>
      <c r="F3">
        <v>0.109</v>
      </c>
      <c r="G3" t="s">
        <v>395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393</v>
      </c>
      <c r="D4">
        <v>6.7000000000000004E-2</v>
      </c>
      <c r="E4" t="s">
        <v>394</v>
      </c>
      <c r="F4">
        <v>0.11899999999999999</v>
      </c>
      <c r="G4" t="s">
        <v>395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393</v>
      </c>
      <c r="D5">
        <v>6.5000000000000002E-2</v>
      </c>
      <c r="E5" t="s">
        <v>394</v>
      </c>
      <c r="F5">
        <v>0.107</v>
      </c>
      <c r="G5" t="s">
        <v>395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393</v>
      </c>
      <c r="D6">
        <v>6.7000000000000004E-2</v>
      </c>
      <c r="E6" t="s">
        <v>394</v>
      </c>
      <c r="F6">
        <v>0.11600000000000001</v>
      </c>
      <c r="G6" t="s">
        <v>395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393</v>
      </c>
      <c r="D7">
        <v>7.3999999999999996E-2</v>
      </c>
      <c r="E7" t="s">
        <v>394</v>
      </c>
      <c r="F7">
        <v>0.11799999999999999</v>
      </c>
      <c r="G7" t="s">
        <v>395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393</v>
      </c>
      <c r="D8">
        <v>7.2999999999999995E-2</v>
      </c>
      <c r="E8" t="s">
        <v>394</v>
      </c>
      <c r="F8">
        <v>0.112</v>
      </c>
      <c r="G8" t="s">
        <v>395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393</v>
      </c>
      <c r="D9">
        <v>7.2999999999999995E-2</v>
      </c>
      <c r="E9" t="s">
        <v>394</v>
      </c>
      <c r="F9">
        <v>0.11700000000000001</v>
      </c>
      <c r="G9" t="s">
        <v>395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393</v>
      </c>
      <c r="D10">
        <v>7.0000000000000007E-2</v>
      </c>
      <c r="E10" t="s">
        <v>394</v>
      </c>
      <c r="F10">
        <v>0.11</v>
      </c>
      <c r="G10" t="s">
        <v>395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393</v>
      </c>
      <c r="D11">
        <v>6.0999999999999999E-2</v>
      </c>
      <c r="E11" t="s">
        <v>394</v>
      </c>
      <c r="F11">
        <v>9.0999999999999998E-2</v>
      </c>
      <c r="G11" t="s">
        <v>395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393</v>
      </c>
      <c r="D12">
        <v>6.3E-2</v>
      </c>
      <c r="E12" t="s">
        <v>394</v>
      </c>
      <c r="F12">
        <v>0.10299999999999999</v>
      </c>
      <c r="G12" t="s">
        <v>395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393</v>
      </c>
      <c r="D13">
        <v>6.3E-2</v>
      </c>
      <c r="E13" t="s">
        <v>394</v>
      </c>
      <c r="F13">
        <v>0.10299999999999999</v>
      </c>
      <c r="G13" t="s">
        <v>395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393</v>
      </c>
      <c r="D14">
        <v>6.3E-2</v>
      </c>
      <c r="E14" t="s">
        <v>394</v>
      </c>
      <c r="F14">
        <v>0.10199999999999999</v>
      </c>
      <c r="G14" t="s">
        <v>395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393</v>
      </c>
      <c r="D15">
        <v>6.0999999999999999E-2</v>
      </c>
      <c r="E15" t="s">
        <v>394</v>
      </c>
      <c r="F15">
        <v>9.7000000000000003E-2</v>
      </c>
      <c r="G15" t="s">
        <v>395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393</v>
      </c>
      <c r="D16">
        <v>5.8999999999999997E-2</v>
      </c>
      <c r="E16" t="s">
        <v>394</v>
      </c>
      <c r="F16">
        <v>8.5999999999999993E-2</v>
      </c>
      <c r="G16" t="s">
        <v>395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393</v>
      </c>
      <c r="D17">
        <v>6.0999999999999999E-2</v>
      </c>
      <c r="E17" t="s">
        <v>394</v>
      </c>
      <c r="F17">
        <v>9.8000000000000004E-2</v>
      </c>
      <c r="G17" t="s">
        <v>395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393</v>
      </c>
      <c r="D18">
        <v>2.8000000000000001E-2</v>
      </c>
      <c r="E18" t="s">
        <v>394</v>
      </c>
      <c r="F18">
        <v>8.4000000000000005E-2</v>
      </c>
      <c r="G18" t="s">
        <v>395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393</v>
      </c>
      <c r="D19">
        <v>2.8000000000000001E-2</v>
      </c>
      <c r="E19" t="s">
        <v>394</v>
      </c>
      <c r="F19">
        <v>5.5E-2</v>
      </c>
      <c r="G19" t="s">
        <v>395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393</v>
      </c>
      <c r="D20">
        <v>2.8000000000000001E-2</v>
      </c>
      <c r="E20" t="s">
        <v>394</v>
      </c>
      <c r="F20">
        <v>0.112</v>
      </c>
      <c r="G20" t="s">
        <v>395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393</v>
      </c>
      <c r="D21">
        <v>2.8000000000000001E-2</v>
      </c>
      <c r="E21" t="s">
        <v>394</v>
      </c>
      <c r="F21">
        <v>5.5E-2</v>
      </c>
      <c r="G21" t="s">
        <v>395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393</v>
      </c>
      <c r="D22">
        <v>2.8000000000000001E-2</v>
      </c>
      <c r="E22" t="s">
        <v>394</v>
      </c>
      <c r="F22">
        <v>0.10299999999999999</v>
      </c>
      <c r="G22" t="s">
        <v>395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393</v>
      </c>
      <c r="D23">
        <v>4.8000000000000001E-2</v>
      </c>
      <c r="E23" t="s">
        <v>394</v>
      </c>
      <c r="F23">
        <v>0.112</v>
      </c>
      <c r="G23" t="s">
        <v>395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393</v>
      </c>
      <c r="D24">
        <v>4.8000000000000001E-2</v>
      </c>
      <c r="E24" t="s">
        <v>394</v>
      </c>
      <c r="F24">
        <v>0.112</v>
      </c>
      <c r="G24" t="s">
        <v>395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393</v>
      </c>
      <c r="D25">
        <v>4.8000000000000001E-2</v>
      </c>
      <c r="E25" t="s">
        <v>394</v>
      </c>
      <c r="F25">
        <v>0.10299999999999999</v>
      </c>
      <c r="G25" t="s">
        <v>395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393</v>
      </c>
      <c r="D26">
        <v>2.8000000000000001E-2</v>
      </c>
      <c r="E26" t="s">
        <v>394</v>
      </c>
      <c r="F26">
        <v>5.5E-2</v>
      </c>
      <c r="G26" t="s">
        <v>395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393</v>
      </c>
      <c r="D27">
        <v>2.8000000000000001E-2</v>
      </c>
      <c r="E27" t="s">
        <v>394</v>
      </c>
      <c r="F27">
        <v>5.5E-2</v>
      </c>
      <c r="G27" t="s">
        <v>395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393</v>
      </c>
      <c r="D28">
        <v>2.8000000000000001E-2</v>
      </c>
      <c r="E28" t="s">
        <v>394</v>
      </c>
      <c r="F28">
        <v>4.3999999999999997E-2</v>
      </c>
      <c r="G28" t="s">
        <v>395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393</v>
      </c>
      <c r="D29">
        <v>2.8000000000000001E-2</v>
      </c>
      <c r="E29" t="s">
        <v>394</v>
      </c>
      <c r="F29">
        <v>5.5E-2</v>
      </c>
      <c r="G29" t="s">
        <v>395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393</v>
      </c>
      <c r="D30">
        <v>2.8000000000000001E-2</v>
      </c>
      <c r="E30" t="s">
        <v>394</v>
      </c>
      <c r="F30">
        <v>5.5E-2</v>
      </c>
      <c r="G30" t="s">
        <v>395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393</v>
      </c>
      <c r="D31">
        <v>2.8000000000000001E-2</v>
      </c>
      <c r="E31" t="s">
        <v>394</v>
      </c>
      <c r="F31">
        <v>5.5E-2</v>
      </c>
      <c r="G31" t="s">
        <v>395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393</v>
      </c>
      <c r="D32">
        <v>2.8000000000000001E-2</v>
      </c>
      <c r="E32" t="s">
        <v>394</v>
      </c>
      <c r="F32">
        <v>3.9E-2</v>
      </c>
      <c r="G32" t="s">
        <v>395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393</v>
      </c>
      <c r="D33">
        <v>2.8000000000000001E-2</v>
      </c>
      <c r="E33" t="s">
        <v>394</v>
      </c>
      <c r="F33">
        <v>5.5E-2</v>
      </c>
      <c r="G33" t="s">
        <v>395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6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90" t="str">
        <f>"Thermostat Setpoints - "&amp;Prototype!A2</f>
        <v>Thermostat Setpoints - Education - Relocatable Classroom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Z1" t="s">
        <v>57</v>
      </c>
    </row>
    <row r="2" spans="1:26" x14ac:dyDescent="0.25">
      <c r="A2" s="106" t="s">
        <v>323</v>
      </c>
      <c r="B2" s="107" t="s">
        <v>104</v>
      </c>
      <c r="C2" s="107" t="s">
        <v>73</v>
      </c>
      <c r="D2" s="107" t="s">
        <v>74</v>
      </c>
      <c r="E2" s="107" t="s">
        <v>75</v>
      </c>
      <c r="F2" s="107" t="s">
        <v>76</v>
      </c>
      <c r="G2" s="107" t="s">
        <v>77</v>
      </c>
      <c r="H2" s="107" t="s">
        <v>78</v>
      </c>
      <c r="I2" s="107" t="s">
        <v>79</v>
      </c>
      <c r="J2" s="107" t="s">
        <v>80</v>
      </c>
      <c r="K2" s="107" t="s">
        <v>81</v>
      </c>
      <c r="L2" s="107" t="s">
        <v>20</v>
      </c>
      <c r="M2" s="107" t="s">
        <v>21</v>
      </c>
      <c r="N2" s="107" t="s">
        <v>22</v>
      </c>
      <c r="O2" s="107" t="s">
        <v>23</v>
      </c>
      <c r="P2" s="107" t="s">
        <v>24</v>
      </c>
      <c r="Q2" s="107" t="s">
        <v>25</v>
      </c>
      <c r="R2" s="107" t="s">
        <v>26</v>
      </c>
      <c r="S2" s="108" t="s">
        <v>101</v>
      </c>
      <c r="Z2" t="str" cm="1">
        <f t="array" ref="Z2">_xlfn._xlws.SORT(_xlfn.UNIQUE(_xlfn._xlws.FILTER(Raw_thermostatsetpoints!B2:B5000, Raw_thermostatsetpoints!B2:B5000&lt;&gt;0)))</f>
        <v>School</v>
      </c>
    </row>
    <row r="3" spans="1:26" ht="15" customHeight="1" x14ac:dyDescent="0.25">
      <c r="A3" s="109" t="str" cm="1">
        <f t="array" ref="A3">IFERROR(INDEX($Z:$Z, 2+INT((ROW()-3)/4)), "")</f>
        <v>School</v>
      </c>
      <c r="B3" s="110" t="s">
        <v>105</v>
      </c>
      <c r="C3" s="111" cm="1">
        <f t="array" ref="C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11" cm="1">
        <f t="array" ref="D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11" cm="1">
        <f t="array" ref="E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11" cm="1">
        <f t="array" ref="F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11" cm="1">
        <f t="array" ref="G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11" cm="1">
        <f t="array" ref="H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11" cm="1">
        <f t="array" ref="I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11" cm="1">
        <f t="array" ref="J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11" cm="1">
        <f t="array" ref="K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11" cm="1">
        <f t="array" ref="L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11" cm="1">
        <f t="array" ref="M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11" cm="1">
        <f t="array" ref="N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11" cm="1">
        <f t="array" ref="O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11" cm="1">
        <f t="array" ref="P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11" cm="1">
        <f t="array" ref="Q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11" cm="1">
        <f t="array" ref="R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12"/>
    </row>
    <row r="4" spans="1:26" x14ac:dyDescent="0.25">
      <c r="A4" s="109" t="str" cm="1">
        <f t="array" ref="A4">IFERROR(INDEX($Z:$Z, 2+INT((ROW()-3)/4)), "")</f>
        <v>School</v>
      </c>
      <c r="B4" s="110" t="s">
        <v>106</v>
      </c>
      <c r="C4" s="111" cm="1">
        <f t="array" ref="C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11" cm="1">
        <f t="array" ref="D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11" cm="1">
        <f t="array" ref="E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11" cm="1">
        <f t="array" ref="F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11" cm="1">
        <f t="array" ref="G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11" cm="1">
        <f t="array" ref="H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11" cm="1">
        <f t="array" ref="I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11" cm="1">
        <f t="array" ref="J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11" cm="1">
        <f t="array" ref="K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11" cm="1">
        <f t="array" ref="L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11" cm="1">
        <f t="array" ref="M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11" cm="1">
        <f t="array" ref="N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11" cm="1">
        <f t="array" ref="O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11" cm="1">
        <f t="array" ref="P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11" cm="1">
        <f t="array" ref="Q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11" cm="1">
        <f t="array" ref="R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13"/>
    </row>
    <row r="5" spans="1:26" x14ac:dyDescent="0.25">
      <c r="A5" s="109" t="str" cm="1">
        <f t="array" ref="A5">IFERROR(INDEX($Z:$Z, 2+INT((ROW()-3)/4)), "")</f>
        <v>School</v>
      </c>
      <c r="B5" s="110" t="s">
        <v>107</v>
      </c>
      <c r="C5" s="111" cm="1">
        <f t="array" ref="C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11" cm="1">
        <f t="array" ref="D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11" cm="1">
        <f t="array" ref="E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11" cm="1">
        <f t="array" ref="F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11" cm="1">
        <f t="array" ref="G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11" cm="1">
        <f t="array" ref="H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11" cm="1">
        <f t="array" ref="I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11" cm="1">
        <f t="array" ref="J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11" cm="1">
        <f t="array" ref="K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11" cm="1">
        <f t="array" ref="L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11" cm="1">
        <f t="array" ref="M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11" cm="1">
        <f t="array" ref="N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11" cm="1">
        <f t="array" ref="O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11" cm="1">
        <f t="array" ref="P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11" cm="1">
        <f t="array" ref="Q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11" cm="1">
        <f t="array" ref="R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13"/>
    </row>
    <row r="6" spans="1:26" x14ac:dyDescent="0.25">
      <c r="A6" s="109" t="str" cm="1">
        <f t="array" ref="A6">IFERROR(INDEX($Z:$Z, 2+INT((ROW()-3)/4)), "")</f>
        <v>School</v>
      </c>
      <c r="B6" s="110" t="s">
        <v>108</v>
      </c>
      <c r="C6" s="111" cm="1">
        <f t="array" ref="C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6" s="111" cm="1">
        <f t="array" ref="D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6" s="111" cm="1">
        <f t="array" ref="E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6" s="111" cm="1">
        <f t="array" ref="F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6" s="111" cm="1">
        <f t="array" ref="G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6" s="111" cm="1">
        <f t="array" ref="H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6" s="111" cm="1">
        <f t="array" ref="I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6" s="111" cm="1">
        <f t="array" ref="J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6" s="111" cm="1">
        <f t="array" ref="K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6" s="111" cm="1">
        <f t="array" ref="L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6" s="111" cm="1">
        <f t="array" ref="M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6" s="111" cm="1">
        <f t="array" ref="N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6" s="111" cm="1">
        <f t="array" ref="O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6" s="111" cm="1">
        <f t="array" ref="P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6" s="111" cm="1">
        <f t="array" ref="Q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6" s="111" cm="1">
        <f t="array" ref="R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6" s="113"/>
    </row>
  </sheetData>
  <mergeCells count="2">
    <mergeCell ref="A1:S1"/>
    <mergeCell ref="S3:S6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17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323</v>
      </c>
      <c r="C1" s="45" t="s">
        <v>307</v>
      </c>
      <c r="D1" s="45" t="s">
        <v>308</v>
      </c>
      <c r="E1" s="45" t="s">
        <v>309</v>
      </c>
      <c r="F1" s="45" t="s">
        <v>310</v>
      </c>
    </row>
    <row r="2" spans="1:6" x14ac:dyDescent="0.25">
      <c r="A2" t="s">
        <v>73</v>
      </c>
      <c r="B2" t="s">
        <v>388</v>
      </c>
      <c r="C2">
        <v>70</v>
      </c>
      <c r="D2">
        <v>60</v>
      </c>
      <c r="E2">
        <v>75</v>
      </c>
      <c r="F2">
        <v>85</v>
      </c>
    </row>
    <row r="3" spans="1:6" x14ac:dyDescent="0.25">
      <c r="A3" t="s">
        <v>74</v>
      </c>
      <c r="B3" t="s">
        <v>388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75</v>
      </c>
      <c r="B4" t="s">
        <v>388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76</v>
      </c>
      <c r="B5" t="s">
        <v>388</v>
      </c>
      <c r="C5">
        <v>70</v>
      </c>
      <c r="D5">
        <v>60</v>
      </c>
      <c r="E5">
        <v>75</v>
      </c>
      <c r="F5">
        <v>85</v>
      </c>
    </row>
    <row r="6" spans="1:6" x14ac:dyDescent="0.25">
      <c r="A6" t="s">
        <v>77</v>
      </c>
      <c r="B6" t="s">
        <v>388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78</v>
      </c>
      <c r="B7" t="s">
        <v>388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79</v>
      </c>
      <c r="B8" t="s">
        <v>388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80</v>
      </c>
      <c r="B9" t="s">
        <v>388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81</v>
      </c>
      <c r="B10" t="s">
        <v>388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20</v>
      </c>
      <c r="B11" t="s">
        <v>388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21</v>
      </c>
      <c r="B12" t="s">
        <v>388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22</v>
      </c>
      <c r="B13" t="s">
        <v>388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23</v>
      </c>
      <c r="B14" t="s">
        <v>388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24</v>
      </c>
      <c r="B15" t="s">
        <v>388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25</v>
      </c>
      <c r="B16" t="s">
        <v>388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26</v>
      </c>
      <c r="B17" t="s">
        <v>388</v>
      </c>
      <c r="C17">
        <v>70</v>
      </c>
      <c r="D17">
        <v>60</v>
      </c>
      <c r="E17">
        <v>75</v>
      </c>
      <c r="F17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47"/>
  <sheetViews>
    <sheetView topLeftCell="A15" zoomScaleNormal="100" workbookViewId="0">
      <selection activeCell="E37" sqref="E37"/>
    </sheetView>
  </sheetViews>
  <sheetFormatPr defaultRowHeight="15" x14ac:dyDescent="0.25"/>
  <cols>
    <col min="1" max="4" width="20.7109375" customWidth="1"/>
    <col min="5" max="5" width="23" customWidth="1"/>
    <col min="6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0" t="str">
        <f>"HVAC system - "&amp;Prototype!A2</f>
        <v>HVAC system - Education - Relocatable Classroom</v>
      </c>
      <c r="B1" s="80"/>
      <c r="C1" s="80"/>
      <c r="D1" s="80"/>
      <c r="E1" s="80"/>
      <c r="F1" s="80"/>
      <c r="G1" s="80"/>
      <c r="H1" s="80"/>
      <c r="I1" s="80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313</v>
      </c>
      <c r="E2" s="9" t="s">
        <v>314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2" t="str" cm="1">
        <f t="array" ref="G4">_xlfn.XLOOKUP(
1,
(Raw_hvac!$A$2:$A$100=$A4)*(Raw_hvac!$B$2:$B$100=$B4)*(Raw_hvac!$C$2:$C$100=$C4),
Raw_hvac!$E$2:$E$100,
"-"
)</f>
        <v>-</v>
      </c>
      <c r="H4" s="42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-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-</v>
      </c>
      <c r="F5" s="5" t="str" cm="1">
        <f t="array" ref="F5">_xlfn.XLOOKUP(
1,
(Raw_hvac!$A$2:$A$100=$A5)*(Raw_hvac!$B$2:$B$100=$B5)*(Raw_hvac!$C$2:$C$100=$C5),
Raw_hvac!$D$2:$D$100,
"-"
)</f>
        <v>-</v>
      </c>
      <c r="G5" s="42" t="str" cm="1">
        <f t="array" ref="G5">_xlfn.XLOOKUP(
1,
(Raw_hvac!$A$2:$A$100=$A5)*(Raw_hvac!$B$2:$B$100=$B5)*(Raw_hvac!$C$2:$C$100=$C5),
Raw_hvac!$E$2:$E$100,
"-"
)</f>
        <v>-</v>
      </c>
      <c r="H5" s="42" t="str" cm="1">
        <f t="array" ref="H5">_xlfn.XLOOKUP(
1,
(Raw_hvac!$A$2:$A$100=$A5)*(Raw_hvac!$B$2:$B$100=$B5)*(Raw_hvac!$C$2:$C$100=$C5),
Raw_hvac!$F$2:$F$100,
"-"
)</f>
        <v>-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2" t="str" cm="1">
        <f t="array" ref="G7">_xlfn.XLOOKUP(
1,
(Raw_hvac!$A$2:$A$100=$A7)*(Raw_hvac!$B$2:$B$100=$B7)*(Raw_hvac!$C$2:$C$100=$C7),
Raw_hvac!$E$2:$E$100,
"-"
)</f>
        <v>-</v>
      </c>
      <c r="H7" s="42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-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-</v>
      </c>
      <c r="F8" s="5" t="str" cm="1">
        <f t="array" ref="F8">_xlfn.XLOOKUP(
1,
(Raw_hvac!$A$2:$A$100=$A8)*(Raw_hvac!$B$2:$B$100=$B8)*(Raw_hvac!$C$2:$C$100=$C8),
Raw_hvac!$D$2:$D$100,
"-"
)</f>
        <v>-</v>
      </c>
      <c r="G8" s="42" t="str" cm="1">
        <f t="array" ref="G8">_xlfn.XLOOKUP(
1,
(Raw_hvac!$A$2:$A$100=$A8)*(Raw_hvac!$B$2:$B$100=$B8)*(Raw_hvac!$C$2:$C$100=$C8),
Raw_hvac!$E$2:$E$100,
"-"
)</f>
        <v>-</v>
      </c>
      <c r="H8" s="42" t="str" cm="1">
        <f t="array" ref="H8">_xlfn.XLOOKUP(
1,
(Raw_hvac!$A$2:$A$100=$A8)*(Raw_hvac!$B$2:$B$100=$B8)*(Raw_hvac!$C$2:$C$100=$C8),
Raw_hvac!$F$2:$F$100,
"-"
)</f>
        <v>-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2" t="str" cm="1">
        <f t="array" ref="G10">_xlfn.XLOOKUP(
1,
(Raw_hvac!$A$2:$A$100=$A10)*(Raw_hvac!$B$2:$B$100=$B10)*(Raw_hvac!$C$2:$C$100=$C10),
Raw_hvac!$E$2:$E$100,
"-"
)</f>
        <v>-</v>
      </c>
      <c r="H10" s="42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-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-</v>
      </c>
      <c r="F11" s="5" t="str" cm="1">
        <f t="array" ref="F11">_xlfn.XLOOKUP(
1,
(Raw_hvac!$A$2:$A$100=$A11)*(Raw_hvac!$B$2:$B$100=$B11)*(Raw_hvac!$C$2:$C$100=$C11),
Raw_hvac!$D$2:$D$100,
"-"
)</f>
        <v>-</v>
      </c>
      <c r="G11" s="42" t="str" cm="1">
        <f t="array" ref="G11">_xlfn.XLOOKUP(
1,
(Raw_hvac!$A$2:$A$100=$A11)*(Raw_hvac!$B$2:$B$100=$B11)*(Raw_hvac!$C$2:$C$100=$C11),
Raw_hvac!$E$2:$E$100,
"-"
)</f>
        <v>-</v>
      </c>
      <c r="H11" s="42" t="str" cm="1">
        <f t="array" ref="H11">_xlfn.XLOOKUP(
1,
(Raw_hvac!$A$2:$A$100=$A11)*(Raw_hvac!$B$2:$B$100=$B11)*(Raw_hvac!$C$2:$C$100=$C11),
Raw_hvac!$F$2:$F$100,
"-"
)</f>
        <v>-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2" t="str" cm="1">
        <f t="array" ref="G13">_xlfn.XLOOKUP(
1,
(Raw_hvac!$A$2:$A$100=$A13)*(Raw_hvac!$B$2:$B$100=$B13)*(Raw_hvac!$C$2:$C$100=$C13),
Raw_hvac!$E$2:$E$100,
"-"
)</f>
        <v>-</v>
      </c>
      <c r="H13" s="42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-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-</v>
      </c>
      <c r="F14" s="5" t="str" cm="1">
        <f t="array" ref="F14">_xlfn.XLOOKUP(
1,
(Raw_hvac!$A$2:$A$100=$A14)*(Raw_hvac!$B$2:$B$100=$B14)*(Raw_hvac!$C$2:$C$100=$C14),
Raw_hvac!$D$2:$D$100,
"-"
)</f>
        <v>-</v>
      </c>
      <c r="G14" s="42" t="str" cm="1">
        <f t="array" ref="G14">_xlfn.XLOOKUP(
1,
(Raw_hvac!$A$2:$A$100=$A14)*(Raw_hvac!$B$2:$B$100=$B14)*(Raw_hvac!$C$2:$C$100=$C14),
Raw_hvac!$E$2:$E$100,
"-"
)</f>
        <v>-</v>
      </c>
      <c r="H14" s="42" t="str" cm="1">
        <f t="array" ref="H14">_xlfn.XLOOKUP(
1,
(Raw_hvac!$A$2:$A$100=$A14)*(Raw_hvac!$B$2:$B$100=$B14)*(Raw_hvac!$C$2:$C$100=$C14),
Raw_hvac!$F$2:$F$100,
"-"
)</f>
        <v>-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-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-</v>
      </c>
      <c r="F16" s="5" t="str" cm="1">
        <f t="array" ref="F16">_xlfn.XLOOKUP(
1,
(Raw_hvac!$A$2:$A$100=$A16)*(Raw_hvac!$B$2:$B$100=$B16)*(Raw_hvac!$C$2:$C$100=$C16),
Raw_hvac!$D$2:$D$100,
"-"
)</f>
        <v>-</v>
      </c>
      <c r="G16" s="42" t="str" cm="1">
        <f t="array" ref="G16">_xlfn.XLOOKUP(
1,
(Raw_hvac!$A$2:$A$100=$A16)*(Raw_hvac!$B$2:$B$100=$B16)*(Raw_hvac!$C$2:$C$100=$C16),
Raw_hvac!$E$2:$E$100,
"-"
)</f>
        <v>-</v>
      </c>
      <c r="H16" s="42" t="str" cm="1">
        <f t="array" ref="H16">_xlfn.XLOOKUP(
1,
(Raw_hvac!$A$2:$A$100=$A16)*(Raw_hvac!$B$2:$B$100=$B16)*(Raw_hvac!$C$2:$C$100=$C16),
Raw_hvac!$F$2:$F$100,
"-"
)</f>
        <v>-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-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-</v>
      </c>
      <c r="F17" s="5" t="str" cm="1">
        <f t="array" ref="F17">_xlfn.XLOOKUP(
1,
(Raw_hvac!$A$2:$A$100=$A17)*(Raw_hvac!$B$2:$B$100=$B17)*(Raw_hvac!$C$2:$C$100=$C17),
Raw_hvac!$D$2:$D$100,
"-"
)</f>
        <v>-</v>
      </c>
      <c r="G17" s="42" t="str" cm="1">
        <f t="array" ref="G17">_xlfn.XLOOKUP(
1,
(Raw_hvac!$A$2:$A$100=$A17)*(Raw_hvac!$B$2:$B$100=$B17)*(Raw_hvac!$C$2:$C$100=$C17),
Raw_hvac!$E$2:$E$100,
"-"
)</f>
        <v>-</v>
      </c>
      <c r="H17" s="42" t="str" cm="1">
        <f t="array" ref="H17">_xlfn.XLOOKUP(
1,
(Raw_hvac!$A$2:$A$100=$A17)*(Raw_hvac!$B$2:$B$100=$B17)*(Raw_hvac!$C$2:$C$100=$C17),
Raw_hvac!$F$2:$F$100,
"-"
)</f>
        <v>-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-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-</v>
      </c>
      <c r="F19" s="5" t="str" cm="1">
        <f t="array" ref="F19">_xlfn.XLOOKUP(
1,
(Raw_hvac!$A$2:$A$100=$A19)*(Raw_hvac!$B$2:$B$100=$B19)*(Raw_hvac!$C$2:$C$100=$C19),
Raw_hvac!$D$2:$D$100,
"-"
)</f>
        <v>-</v>
      </c>
      <c r="G19" s="42" t="str" cm="1">
        <f t="array" ref="G19">_xlfn.XLOOKUP(
1,
(Raw_hvac!$A$2:$A$100=$A19)*(Raw_hvac!$B$2:$B$100=$B19)*(Raw_hvac!$C$2:$C$100=$C19),
Raw_hvac!$E$2:$E$100,
"-"
)</f>
        <v>-</v>
      </c>
      <c r="H19" s="42" t="str" cm="1">
        <f t="array" ref="H19">_xlfn.XLOOKUP(
1,
(Raw_hvac!$A$2:$A$100=$A19)*(Raw_hvac!$B$2:$B$100=$B19)*(Raw_hvac!$C$2:$C$100=$C19),
Raw_hvac!$F$2:$F$100,
"-"
)</f>
        <v>-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-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-</v>
      </c>
      <c r="F20" s="5" t="str" cm="1">
        <f t="array" ref="F20">_xlfn.XLOOKUP(
1,
(Raw_hvac!$A$2:$A$100=$A20)*(Raw_hvac!$B$2:$B$100=$B20)*(Raw_hvac!$C$2:$C$100=$C20),
Raw_hvac!$D$2:$D$100,
"-"
)</f>
        <v>-</v>
      </c>
      <c r="G20" s="42" t="str" cm="1">
        <f t="array" ref="G20">_xlfn.XLOOKUP(
1,
(Raw_hvac!$A$2:$A$100=$A20)*(Raw_hvac!$B$2:$B$100=$B20)*(Raw_hvac!$C$2:$C$100=$C20),
Raw_hvac!$E$2:$E$100,
"-"
)</f>
        <v>-</v>
      </c>
      <c r="H20" s="42" t="str" cm="1">
        <f t="array" ref="H20">_xlfn.XLOOKUP(
1,
(Raw_hvac!$A$2:$A$100=$A20)*(Raw_hvac!$B$2:$B$100=$B20)*(Raw_hvac!$C$2:$C$100=$C20),
Raw_hvac!$F$2:$F$100,
"-"
)</f>
        <v>-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2" t="str" cm="1">
        <f t="array" ref="G22">_xlfn.XLOOKUP(
1,
(Raw_hvac!$A$2:$A$100=$A22)*(Raw_hvac!$B$2:$B$100=$B22)*(Raw_hvac!$C$2:$C$100=$C22),
Raw_hvac!$E$2:$E$100,
"-"
)</f>
        <v>-</v>
      </c>
      <c r="H22" s="42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-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-</v>
      </c>
      <c r="F23" s="5" t="str" cm="1">
        <f t="array" ref="F23">_xlfn.XLOOKUP(
1,
(Raw_hvac!$A$2:$A$100=$A23)*(Raw_hvac!$B$2:$B$100=$B23)*(Raw_hvac!$C$2:$C$100=$C23),
Raw_hvac!$D$2:$D$100,
"-"
)</f>
        <v>-</v>
      </c>
      <c r="G23" s="42" t="str" cm="1">
        <f t="array" ref="G23">_xlfn.XLOOKUP(
1,
(Raw_hvac!$A$2:$A$100=$A23)*(Raw_hvac!$B$2:$B$100=$B23)*(Raw_hvac!$C$2:$C$100=$C23),
Raw_hvac!$E$2:$E$100,
"-"
)</f>
        <v>-</v>
      </c>
      <c r="H23" s="42" t="str" cm="1">
        <f t="array" ref="H23">_xlfn.XLOOKUP(
1,
(Raw_hvac!$A$2:$A$100=$A23)*(Raw_hvac!$B$2:$B$100=$B23)*(Raw_hvac!$C$2:$C$100=$C23),
Raw_hvac!$F$2:$F$100,
"-"
)</f>
        <v>-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2" t="str" cm="1">
        <f t="array" ref="G25">_xlfn.XLOOKUP(
1,
(Raw_hvac!$A$2:$A$100=$A25)*(Raw_hvac!$B$2:$B$100=$B25)*(Raw_hvac!$C$2:$C$100=$C25),
Raw_hvac!$E$2:$E$100,
"-"
)</f>
        <v>-</v>
      </c>
      <c r="H25" s="42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-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-</v>
      </c>
      <c r="F26" s="5" t="str" cm="1">
        <f t="array" ref="F26">_xlfn.XLOOKUP(
1,
(Raw_hvac!$A$2:$A$100=$A26)*(Raw_hvac!$B$2:$B$100=$B26)*(Raw_hvac!$C$2:$C$100=$C26),
Raw_hvac!$D$2:$D$100,
"-"
)</f>
        <v>-</v>
      </c>
      <c r="G26" s="42" t="str" cm="1">
        <f t="array" ref="G26">_xlfn.XLOOKUP(
1,
(Raw_hvac!$A$2:$A$100=$A26)*(Raw_hvac!$B$2:$B$100=$B26)*(Raw_hvac!$C$2:$C$100=$C26),
Raw_hvac!$E$2:$E$100,
"-"
)</f>
        <v>-</v>
      </c>
      <c r="H26" s="42" t="str" cm="1">
        <f t="array" ref="H26">_xlfn.XLOOKUP(
1,
(Raw_hvac!$A$2:$A$100=$A26)*(Raw_hvac!$B$2:$B$100=$B26)*(Raw_hvac!$C$2:$C$100=$C26),
Raw_hvac!$F$2:$F$100,
"-"
)</f>
        <v>-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2" t="str" cm="1">
        <f t="array" ref="G28">_xlfn.XLOOKUP(
1,
(Raw_hvac!$A$2:$A$100=$A28)*(Raw_hvac!$B$2:$B$100=$B28)*(Raw_hvac!$C$2:$C$100=$C28),
Raw_hvac!$E$2:$E$100,
"-"
)</f>
        <v>-</v>
      </c>
      <c r="H28" s="42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-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-</v>
      </c>
      <c r="F29" s="5" t="str" cm="1">
        <f t="array" ref="F29">_xlfn.XLOOKUP(
1,
(Raw_hvac!$A$2:$A$100=$A29)*(Raw_hvac!$B$2:$B$100=$B29)*(Raw_hvac!$C$2:$C$100=$C29),
Raw_hvac!$D$2:$D$100,
"-"
)</f>
        <v>-</v>
      </c>
      <c r="G29" s="42" t="str" cm="1">
        <f t="array" ref="G29">_xlfn.XLOOKUP(
1,
(Raw_hvac!$A$2:$A$100=$A29)*(Raw_hvac!$B$2:$B$100=$B29)*(Raw_hvac!$C$2:$C$100=$C29),
Raw_hvac!$E$2:$E$100,
"-"
)</f>
        <v>-</v>
      </c>
      <c r="H29" s="42" t="str" cm="1">
        <f t="array" ref="H29">_xlfn.XLOOKUP(
1,
(Raw_hvac!$A$2:$A$100=$A29)*(Raw_hvac!$B$2:$B$100=$B29)*(Raw_hvac!$C$2:$C$100=$C29),
Raw_hvac!$F$2:$F$100,
"-"
)</f>
        <v>-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2" t="str" cm="1">
        <f t="array" ref="G31">_xlfn.XLOOKUP(
1,
(Raw_hvac!$A$2:$A$100=$A31)*(Raw_hvac!$B$2:$B$100=$B31)*(Raw_hvac!$C$2:$C$100=$C31),
Raw_hvac!$E$2:$E$100,
"-"
)</f>
        <v>-</v>
      </c>
      <c r="H31" s="42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-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-</v>
      </c>
      <c r="F32" s="4" t="str" cm="1">
        <f t="array" ref="F32">_xlfn.XLOOKUP(
1,
(Raw_hvac!$A$2:$A$100=$A32)*(Raw_hvac!$B$2:$B$100=$B32)*(Raw_hvac!$C$2:$C$100=$C32),
Raw_hvac!$D$2:$D$100,
"-"
)</f>
        <v>-</v>
      </c>
      <c r="G32" s="46" t="str" cm="1">
        <f t="array" ref="G32">_xlfn.XLOOKUP(
1,
(Raw_hvac!$A$2:$A$100=$A32)*(Raw_hvac!$B$2:$B$100=$B32)*(Raw_hvac!$C$2:$C$100=$C32),
Raw_hvac!$E$2:$E$100,
"-"
)</f>
        <v>-</v>
      </c>
      <c r="H32" s="46" t="str" cm="1">
        <f t="array" ref="H32">_xlfn.XLOOKUP(
1,
(Raw_hvac!$A$2:$A$100=$A32)*(Raw_hvac!$B$2:$B$100=$B32)*(Raw_hvac!$C$2:$C$100=$C32),
Raw_hvac!$F$2:$F$100,
"-"
)</f>
        <v>-</v>
      </c>
      <c r="I32" s="26"/>
    </row>
    <row r="33" spans="1:9" x14ac:dyDescent="0.25">
      <c r="A33" s="81" t="s">
        <v>315</v>
      </c>
      <c r="B33" s="82"/>
      <c r="C33" s="82"/>
      <c r="D33" s="82"/>
      <c r="E33" s="82"/>
      <c r="F33" s="82"/>
      <c r="G33" s="82"/>
      <c r="H33" s="82"/>
      <c r="I33" s="83"/>
    </row>
    <row r="36" spans="1:9" ht="15.75" x14ac:dyDescent="0.25">
      <c r="A36" s="80" t="str">
        <f>"Fan Power - "&amp;Prototype!A2</f>
        <v>Fan Power - Education - Relocatable Classroom</v>
      </c>
      <c r="B36" s="80"/>
      <c r="C36" s="80"/>
      <c r="D36" s="80"/>
      <c r="E36" s="80"/>
      <c r="F36" s="80"/>
      <c r="G36" s="80"/>
      <c r="H36" s="80"/>
      <c r="I36" s="80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IF(Raw_fanoverview!D2=0,"-",Raw_fanoverview!D2)</f>
        <v>Main</v>
      </c>
      <c r="D38" s="26" t="str">
        <f>_xlfn.LET(_xlpm.x,_xlfn.IFNA(_xlfn.TEXTBEFORE(Raw_fanoverview!C2," Fans"),Raw_fanoverview!C2),IF(_xlpm.x=0,"-",_xlpm.x))</f>
        <v>MZ-VAV</v>
      </c>
      <c r="E38" s="68">
        <f>IF(Raw_fanoverview!E2=0,"-",Raw_fanoverview!E2)</f>
        <v>5.3619709373693114</v>
      </c>
      <c r="F38" s="68">
        <f>IF(Raw_fanoverview!F2=0,"-",Raw_fanoverview!F2)</f>
        <v>0.55000000000000004</v>
      </c>
      <c r="G38" s="68">
        <f>IF(Raw_fanoverview!G2=0,"-",Raw_fanoverview!G2)</f>
        <v>0.9</v>
      </c>
      <c r="H38" s="68">
        <f>IF(Raw_fanoverview!H2=0,"-",Raw_fanoverview!H2)</f>
        <v>1.1499999999999999</v>
      </c>
      <c r="I38" s="26"/>
    </row>
    <row r="39" spans="1:9" x14ac:dyDescent="0.25">
      <c r="A39" s="2" t="str">
        <f>Raw_fanoverview!A3</f>
        <v>New Construction</v>
      </c>
      <c r="B39" s="4" t="str">
        <f>Raw_fanoverview!B3</f>
        <v>cAVVG</v>
      </c>
      <c r="C39" s="4" t="str">
        <f>IF(Raw_fanoverview!D3=0,"-",Raw_fanoverview!D3)</f>
        <v>Main</v>
      </c>
      <c r="D39" s="26" t="str">
        <f>_xlfn.LET(_xlpm.x,_xlfn.IFNA(_xlfn.TEXTBEFORE(Raw_fanoverview!C3," Fans"),Raw_fanoverview!C3),IF(_xlpm.x=0,"-",_xlpm.x))</f>
        <v>MZ-VAV</v>
      </c>
      <c r="E39" s="68">
        <f>IF(Raw_fanoverview!E3=0,"-",Raw_fanoverview!E3)</f>
        <v>5.3619709373693114</v>
      </c>
      <c r="F39" s="68">
        <f>IF(Raw_fanoverview!F3=0,"-",Raw_fanoverview!F3)</f>
        <v>0.55000000000000004</v>
      </c>
      <c r="G39" s="68">
        <f>IF(Raw_fanoverview!G3=0,"-",Raw_fanoverview!G3)</f>
        <v>0.9</v>
      </c>
      <c r="H39" s="68">
        <f>IF(Raw_fanoverview!H3=0,"-",Raw_fanoverview!H3)</f>
        <v>1.1499999999999999</v>
      </c>
      <c r="I39" s="26"/>
    </row>
    <row r="40" spans="1:9" x14ac:dyDescent="0.25">
      <c r="A40" s="2" t="str">
        <f>Raw_fanoverview!A4</f>
        <v>Existing</v>
      </c>
      <c r="B40" s="4" t="str">
        <f>Raw_fanoverview!B4</f>
        <v>cDXGF</v>
      </c>
      <c r="C40" s="4" t="str">
        <f>IF(Raw_fanoverview!D4=0,"-",Raw_fanoverview!D4)</f>
        <v>Main</v>
      </c>
      <c r="D40" s="26" t="str">
        <f>_xlfn.LET(_xlpm.x,_xlfn.IFNA(_xlfn.TEXTBEFORE(Raw_fanoverview!C4," Fans"),Raw_fanoverview!C4),IF(_xlpm.x=0,"-",_xlpm.x))</f>
        <v>SZ-CAV</v>
      </c>
      <c r="E40" s="68">
        <f>IF(Raw_fanoverview!E4=0,"-",Raw_fanoverview!E4)</f>
        <v>3.8770014008251108</v>
      </c>
      <c r="F40" s="68">
        <f>IF(Raw_fanoverview!F4=0,"-",Raw_fanoverview!F4)</f>
        <v>0.55000000000000004</v>
      </c>
      <c r="G40" s="68">
        <f>IF(Raw_fanoverview!G4=0,"-",Raw_fanoverview!G4)</f>
        <v>0.87</v>
      </c>
      <c r="H40" s="68">
        <f>IF(Raw_fanoverview!H4=0,"-",Raw_fanoverview!H4)</f>
        <v>0.83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cDXGF</v>
      </c>
      <c r="C41" s="4" t="str">
        <f>IF(Raw_fanoverview!D5=0,"-",Raw_fanoverview!D5)</f>
        <v>Main</v>
      </c>
      <c r="D41" s="26" t="str">
        <f>_xlfn.LET(_xlpm.x,_xlfn.IFNA(_xlfn.TEXTBEFORE(Raw_fanoverview!C5," Fans"),Raw_fanoverview!C5),IF(_xlpm.x=0,"-",_xlpm.x))</f>
        <v>SZ-CAV</v>
      </c>
      <c r="E41" s="68">
        <f>IF(Raw_fanoverview!E5=0,"-",Raw_fanoverview!E5)</f>
        <v>3.8770014008251108</v>
      </c>
      <c r="F41" s="68">
        <f>IF(Raw_fanoverview!F5=0,"-",Raw_fanoverview!F5)</f>
        <v>0.55000000000000004</v>
      </c>
      <c r="G41" s="68">
        <f>IF(Raw_fanoverview!G5=0,"-",Raw_fanoverview!G5)</f>
        <v>0.87</v>
      </c>
      <c r="H41" s="68">
        <f>IF(Raw_fanoverview!H5=0,"-",Raw_fanoverview!H5)</f>
        <v>0.83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cDXHP</v>
      </c>
      <c r="C42" s="4" t="str">
        <f>IF(Raw_fanoverview!D6=0,"-",Raw_fanoverview!D6)</f>
        <v>Main</v>
      </c>
      <c r="D42" s="26" t="str">
        <f>_xlfn.LET(_xlpm.x,_xlfn.IFNA(_xlfn.TEXTBEFORE(Raw_fanoverview!C6," Fans"),Raw_fanoverview!C6),IF(_xlpm.x=0,"-",_xlpm.x))</f>
        <v>SZ-CAV</v>
      </c>
      <c r="E42" s="68">
        <f>IF(Raw_fanoverview!E6=0,"-",Raw_fanoverview!E6)</f>
        <v>3.8770014008251108</v>
      </c>
      <c r="F42" s="68">
        <f>IF(Raw_fanoverview!F6=0,"-",Raw_fanoverview!F6)</f>
        <v>0.55000000000000004</v>
      </c>
      <c r="G42" s="68">
        <f>IF(Raw_fanoverview!G6=0,"-",Raw_fanoverview!G6)</f>
        <v>0.87</v>
      </c>
      <c r="H42" s="68">
        <f>IF(Raw_fanoverview!H6=0,"-",Raw_fanoverview!H6)</f>
        <v>0.83</v>
      </c>
      <c r="I42" s="26"/>
    </row>
    <row r="43" spans="1:9" x14ac:dyDescent="0.25">
      <c r="A43" s="2" t="str">
        <f>Raw_fanoverview!A7</f>
        <v>New Construction</v>
      </c>
      <c r="B43" s="4" t="str">
        <f>Raw_fanoverview!B7</f>
        <v>cDXHP</v>
      </c>
      <c r="C43" s="4" t="str">
        <f>IF(Raw_fanoverview!D7=0,"-",Raw_fanoverview!D7)</f>
        <v>Main</v>
      </c>
      <c r="D43" s="26" t="str">
        <f>_xlfn.LET(_xlpm.x,_xlfn.IFNA(_xlfn.TEXTBEFORE(Raw_fanoverview!C7," Fans"),Raw_fanoverview!C7),IF(_xlpm.x=0,"-",_xlpm.x))</f>
        <v>SZ-CAV</v>
      </c>
      <c r="E43" s="68">
        <f>IF(Raw_fanoverview!E7=0,"-",Raw_fanoverview!E7)</f>
        <v>3.8770014008251108</v>
      </c>
      <c r="F43" s="68">
        <f>IF(Raw_fanoverview!F7=0,"-",Raw_fanoverview!F7)</f>
        <v>0.55000000000000004</v>
      </c>
      <c r="G43" s="68">
        <f>IF(Raw_fanoverview!G7=0,"-",Raw_fanoverview!G7)</f>
        <v>0.87</v>
      </c>
      <c r="H43" s="68">
        <f>IF(Raw_fanoverview!H7=0,"-",Raw_fanoverview!H7)</f>
        <v>0.83</v>
      </c>
      <c r="I43" s="26"/>
    </row>
    <row r="44" spans="1:9" x14ac:dyDescent="0.25">
      <c r="A44" s="2" t="str">
        <f>Raw_fanoverview!A8</f>
        <v>Existing</v>
      </c>
      <c r="B44" s="4" t="str">
        <f>Raw_fanoverview!B8</f>
        <v>cDXOH</v>
      </c>
      <c r="C44" s="4" t="str">
        <f>IF(Raw_fanoverview!D8=0,"-",Raw_fanoverview!D8)</f>
        <v>Main</v>
      </c>
      <c r="D44" s="26" t="str">
        <f>_xlfn.LET(_xlpm.x,_xlfn.IFNA(_xlfn.TEXTBEFORE(Raw_fanoverview!C8," Fans"),Raw_fanoverview!C8),IF(_xlpm.x=0,"-",_xlpm.x))</f>
        <v>SZ-CAV</v>
      </c>
      <c r="E44" s="68">
        <f>IF(Raw_fanoverview!E8=0,"-",Raw_fanoverview!E8)</f>
        <v>3.8770014008251108</v>
      </c>
      <c r="F44" s="68">
        <f>IF(Raw_fanoverview!F8=0,"-",Raw_fanoverview!F8)</f>
        <v>0.55000000000000004</v>
      </c>
      <c r="G44" s="68">
        <f>IF(Raw_fanoverview!G8=0,"-",Raw_fanoverview!G8)</f>
        <v>0.87</v>
      </c>
      <c r="H44" s="68">
        <f>IF(Raw_fanoverview!H8=0,"-",Raw_fanoverview!H8)</f>
        <v>0.83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cDXOH</v>
      </c>
      <c r="C45" s="4" t="str">
        <f>IF(Raw_fanoverview!D9=0,"-",Raw_fanoverview!D9)</f>
        <v>Main</v>
      </c>
      <c r="D45" s="26" t="str">
        <f>_xlfn.LET(_xlpm.x,_xlfn.IFNA(_xlfn.TEXTBEFORE(Raw_fanoverview!C9," Fans"),Raw_fanoverview!C9),IF(_xlpm.x=0,"-",_xlpm.x))</f>
        <v>SZ-CAV</v>
      </c>
      <c r="E45" s="68">
        <f>IF(Raw_fanoverview!E9=0,"-",Raw_fanoverview!E9)</f>
        <v>3.8770014008251108</v>
      </c>
      <c r="F45" s="68">
        <f>IF(Raw_fanoverview!F9=0,"-",Raw_fanoverview!F9)</f>
        <v>0.55000000000000004</v>
      </c>
      <c r="G45" s="68">
        <f>IF(Raw_fanoverview!G9=0,"-",Raw_fanoverview!G9)</f>
        <v>0.87</v>
      </c>
      <c r="H45" s="68">
        <f>IF(Raw_fanoverview!H9=0,"-",Raw_fanoverview!H9)</f>
        <v>0.83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cPVVG</v>
      </c>
      <c r="C46" s="4" t="str">
        <f>IF(Raw_fanoverview!D10=0,"-",Raw_fanoverview!D10)</f>
        <v>Main</v>
      </c>
      <c r="D46" s="26" t="str">
        <f>_xlfn.LET(_xlpm.x,_xlfn.IFNA(_xlfn.TEXTBEFORE(Raw_fanoverview!C10," Fans"),Raw_fanoverview!C10),IF(_xlpm.x=0,"-",_xlpm.x))</f>
        <v>SZ-VAV</v>
      </c>
      <c r="E46" s="68">
        <f>IF(Raw_fanoverview!E10=0,"-",Raw_fanoverview!E10)</f>
        <v>3.8770014008251108</v>
      </c>
      <c r="F46" s="68">
        <f>IF(Raw_fanoverview!F10=0,"-",Raw_fanoverview!F10)</f>
        <v>0.55000000000000004</v>
      </c>
      <c r="G46" s="68">
        <f>IF(Raw_fanoverview!G10=0,"-",Raw_fanoverview!G10)</f>
        <v>0.87</v>
      </c>
      <c r="H46" s="68">
        <f>IF(Raw_fanoverview!H10=0,"-",Raw_fanoverview!H10)</f>
        <v>0.83</v>
      </c>
      <c r="I46" s="26"/>
    </row>
    <row r="47" spans="1:9" x14ac:dyDescent="0.25">
      <c r="A47" s="2" t="str">
        <f>Raw_fanoverview!A11</f>
        <v>New Construction</v>
      </c>
      <c r="B47" s="4" t="str">
        <f>Raw_fanoverview!B11</f>
        <v>cPVVG</v>
      </c>
      <c r="C47" s="4" t="str">
        <f>IF(Raw_fanoverview!D11=0,"-",Raw_fanoverview!D11)</f>
        <v>Main</v>
      </c>
      <c r="D47" s="26" t="str">
        <f>_xlfn.LET(_xlpm.x,_xlfn.IFNA(_xlfn.TEXTBEFORE(Raw_fanoverview!C11," Fans"),Raw_fanoverview!C11),IF(_xlpm.x=0,"-",_xlpm.x))</f>
        <v>SZ-VAV</v>
      </c>
      <c r="E47" s="68">
        <f>IF(Raw_fanoverview!E11=0,"-",Raw_fanoverview!E11)</f>
        <v>3.8770014008251108</v>
      </c>
      <c r="F47" s="68">
        <f>IF(Raw_fanoverview!F11=0,"-",Raw_fanoverview!F11)</f>
        <v>0.55000000000000004</v>
      </c>
      <c r="G47" s="68">
        <f>IF(Raw_fanoverview!G11=0,"-",Raw_fanoverview!G11)</f>
        <v>0.87</v>
      </c>
      <c r="H47" s="68">
        <f>IF(Raw_fanoverview!H11=0,"-",Raw_fanoverview!H11)</f>
        <v>0.83</v>
      </c>
      <c r="I4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1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321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418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40</v>
      </c>
      <c r="B3" t="s">
        <v>67</v>
      </c>
      <c r="C3" t="s">
        <v>418</v>
      </c>
      <c r="D3" t="s">
        <v>61</v>
      </c>
      <c r="E3">
        <v>5.3619709373693114</v>
      </c>
      <c r="F3">
        <v>0.55000000000000004</v>
      </c>
      <c r="G3">
        <v>0.9</v>
      </c>
      <c r="H3">
        <v>1.1499999999999999</v>
      </c>
    </row>
    <row r="4" spans="1:8" x14ac:dyDescent="0.25">
      <c r="A4" t="s">
        <v>39</v>
      </c>
      <c r="B4" t="s">
        <v>48</v>
      </c>
      <c r="C4" t="s">
        <v>419</v>
      </c>
      <c r="D4" t="s">
        <v>61</v>
      </c>
      <c r="E4">
        <v>3.8770014008251108</v>
      </c>
      <c r="F4">
        <v>0.55000000000000004</v>
      </c>
      <c r="G4">
        <v>0.87</v>
      </c>
      <c r="H4">
        <v>0.83</v>
      </c>
    </row>
    <row r="5" spans="1:8" x14ac:dyDescent="0.25">
      <c r="A5" t="s">
        <v>40</v>
      </c>
      <c r="B5" t="s">
        <v>48</v>
      </c>
      <c r="C5" t="s">
        <v>419</v>
      </c>
      <c r="D5" t="s">
        <v>61</v>
      </c>
      <c r="E5">
        <v>3.8770014008251108</v>
      </c>
      <c r="F5">
        <v>0.55000000000000004</v>
      </c>
      <c r="G5">
        <v>0.87</v>
      </c>
      <c r="H5">
        <v>0.83</v>
      </c>
    </row>
    <row r="6" spans="1:8" x14ac:dyDescent="0.25">
      <c r="A6" t="s">
        <v>39</v>
      </c>
      <c r="B6" t="s">
        <v>65</v>
      </c>
      <c r="C6" t="s">
        <v>419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40</v>
      </c>
      <c r="B7" t="s">
        <v>65</v>
      </c>
      <c r="C7" t="s">
        <v>419</v>
      </c>
      <c r="D7" t="s">
        <v>61</v>
      </c>
      <c r="E7">
        <v>3.8770014008251108</v>
      </c>
      <c r="F7">
        <v>0.55000000000000004</v>
      </c>
      <c r="G7">
        <v>0.87</v>
      </c>
      <c r="H7">
        <v>0.83</v>
      </c>
    </row>
    <row r="8" spans="1:8" x14ac:dyDescent="0.25">
      <c r="A8" t="s">
        <v>39</v>
      </c>
      <c r="B8" t="s">
        <v>68</v>
      </c>
      <c r="C8" t="s">
        <v>419</v>
      </c>
      <c r="D8" t="s">
        <v>61</v>
      </c>
      <c r="E8">
        <v>3.8770014008251108</v>
      </c>
      <c r="F8">
        <v>0.55000000000000004</v>
      </c>
      <c r="G8">
        <v>0.87</v>
      </c>
      <c r="H8">
        <v>0.83</v>
      </c>
    </row>
    <row r="9" spans="1:8" x14ac:dyDescent="0.25">
      <c r="A9" t="s">
        <v>40</v>
      </c>
      <c r="B9" t="s">
        <v>68</v>
      </c>
      <c r="C9" t="s">
        <v>419</v>
      </c>
      <c r="D9" t="s">
        <v>61</v>
      </c>
      <c r="E9">
        <v>3.8770014008251108</v>
      </c>
      <c r="F9">
        <v>0.55000000000000004</v>
      </c>
      <c r="G9">
        <v>0.87</v>
      </c>
      <c r="H9">
        <v>0.83</v>
      </c>
    </row>
    <row r="10" spans="1:8" x14ac:dyDescent="0.25">
      <c r="A10" t="s">
        <v>39</v>
      </c>
      <c r="B10" t="s">
        <v>69</v>
      </c>
      <c r="C10" t="s">
        <v>420</v>
      </c>
      <c r="D10" t="s">
        <v>61</v>
      </c>
      <c r="E10">
        <v>3.8770014008251108</v>
      </c>
      <c r="F10">
        <v>0.55000000000000004</v>
      </c>
      <c r="G10">
        <v>0.87</v>
      </c>
      <c r="H10">
        <v>0.83</v>
      </c>
    </row>
    <row r="11" spans="1:8" x14ac:dyDescent="0.25">
      <c r="A11" t="s">
        <v>40</v>
      </c>
      <c r="B11" t="s">
        <v>69</v>
      </c>
      <c r="C11" t="s">
        <v>420</v>
      </c>
      <c r="D11" t="s">
        <v>61</v>
      </c>
      <c r="E11">
        <v>3.8770014008251108</v>
      </c>
      <c r="F11">
        <v>0.55000000000000004</v>
      </c>
      <c r="G11">
        <v>0.87</v>
      </c>
      <c r="H11">
        <v>0.83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F11"/>
  <sheetViews>
    <sheetView workbookViewId="0">
      <selection activeCell="I10" sqref="I10"/>
    </sheetView>
  </sheetViews>
  <sheetFormatPr defaultRowHeight="15" x14ac:dyDescent="0.25"/>
  <sheetData>
    <row r="1" spans="1:6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</row>
    <row r="2" spans="1:6" x14ac:dyDescent="0.25">
      <c r="A2" t="s">
        <v>39</v>
      </c>
      <c r="B2" t="s">
        <v>67</v>
      </c>
      <c r="C2" t="s">
        <v>61</v>
      </c>
      <c r="D2" t="s">
        <v>412</v>
      </c>
      <c r="E2" t="s">
        <v>413</v>
      </c>
      <c r="F2">
        <v>3.05</v>
      </c>
    </row>
    <row r="3" spans="1:6" x14ac:dyDescent="0.25">
      <c r="A3" t="s">
        <v>40</v>
      </c>
      <c r="B3" t="s">
        <v>67</v>
      </c>
      <c r="C3" t="s">
        <v>61</v>
      </c>
      <c r="D3" t="s">
        <v>412</v>
      </c>
      <c r="E3" t="s">
        <v>413</v>
      </c>
      <c r="F3">
        <v>3.05</v>
      </c>
    </row>
    <row r="4" spans="1:6" x14ac:dyDescent="0.25">
      <c r="A4" t="s">
        <v>39</v>
      </c>
      <c r="B4" t="s">
        <v>48</v>
      </c>
      <c r="C4" t="s">
        <v>61</v>
      </c>
      <c r="D4" t="s">
        <v>414</v>
      </c>
      <c r="E4" t="s">
        <v>415</v>
      </c>
      <c r="F4">
        <v>3.65</v>
      </c>
    </row>
    <row r="5" spans="1:6" x14ac:dyDescent="0.25">
      <c r="A5" t="s">
        <v>40</v>
      </c>
      <c r="B5" t="s">
        <v>48</v>
      </c>
      <c r="C5" t="s">
        <v>61</v>
      </c>
      <c r="D5" t="s">
        <v>414</v>
      </c>
      <c r="E5" t="s">
        <v>415</v>
      </c>
      <c r="F5">
        <v>3.65</v>
      </c>
    </row>
    <row r="6" spans="1:6" x14ac:dyDescent="0.25">
      <c r="A6" t="s">
        <v>39</v>
      </c>
      <c r="B6" t="s">
        <v>65</v>
      </c>
      <c r="C6" t="s">
        <v>61</v>
      </c>
      <c r="D6" t="s">
        <v>414</v>
      </c>
      <c r="E6" t="s">
        <v>416</v>
      </c>
      <c r="F6">
        <v>3.65</v>
      </c>
    </row>
    <row r="7" spans="1:6" x14ac:dyDescent="0.25">
      <c r="A7" t="s">
        <v>40</v>
      </c>
      <c r="B7" t="s">
        <v>65</v>
      </c>
      <c r="C7" t="s">
        <v>61</v>
      </c>
      <c r="D7" t="s">
        <v>414</v>
      </c>
      <c r="E7" t="s">
        <v>416</v>
      </c>
      <c r="F7">
        <v>3.65</v>
      </c>
    </row>
    <row r="8" spans="1:6" x14ac:dyDescent="0.25">
      <c r="A8" t="s">
        <v>39</v>
      </c>
      <c r="B8" t="s">
        <v>68</v>
      </c>
      <c r="C8" t="s">
        <v>61</v>
      </c>
      <c r="D8" t="s">
        <v>414</v>
      </c>
      <c r="E8" t="s">
        <v>91</v>
      </c>
      <c r="F8">
        <v>3.65</v>
      </c>
    </row>
    <row r="9" spans="1:6" x14ac:dyDescent="0.25">
      <c r="A9" t="s">
        <v>40</v>
      </c>
      <c r="B9" t="s">
        <v>68</v>
      </c>
      <c r="C9" t="s">
        <v>61</v>
      </c>
      <c r="D9" t="s">
        <v>414</v>
      </c>
      <c r="E9" t="s">
        <v>91</v>
      </c>
      <c r="F9">
        <v>3.65</v>
      </c>
    </row>
    <row r="10" spans="1:6" x14ac:dyDescent="0.25">
      <c r="A10" t="s">
        <v>39</v>
      </c>
      <c r="B10" t="s">
        <v>69</v>
      </c>
      <c r="C10" t="s">
        <v>61</v>
      </c>
      <c r="D10" t="s">
        <v>417</v>
      </c>
      <c r="E10" t="s">
        <v>415</v>
      </c>
      <c r="F10">
        <v>3.65</v>
      </c>
    </row>
    <row r="11" spans="1:6" x14ac:dyDescent="0.25">
      <c r="A11" t="s">
        <v>40</v>
      </c>
      <c r="B11" t="s">
        <v>69</v>
      </c>
      <c r="C11" t="s">
        <v>61</v>
      </c>
      <c r="D11" t="s">
        <v>417</v>
      </c>
      <c r="E11" t="s">
        <v>415</v>
      </c>
      <c r="F11">
        <v>3.65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4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2" t="str">
        <f>"Outdoor Airflow Rate - "&amp;Prototype!A2</f>
        <v>Outdoor Airflow Rate - Education - Relocatable Classroom</v>
      </c>
      <c r="B1" s="92"/>
      <c r="C1" s="92"/>
      <c r="D1" s="92"/>
      <c r="E1" s="92"/>
      <c r="F1" s="90"/>
      <c r="Z1" t="s">
        <v>57</v>
      </c>
    </row>
    <row r="2" spans="1:26" x14ac:dyDescent="0.25">
      <c r="A2" s="19" t="s">
        <v>57</v>
      </c>
      <c r="B2" s="19" t="s">
        <v>328</v>
      </c>
      <c r="C2" s="19" t="s">
        <v>32</v>
      </c>
      <c r="D2" s="19" t="s">
        <v>329</v>
      </c>
      <c r="E2" s="25" t="s">
        <v>34</v>
      </c>
      <c r="F2" s="8" t="s">
        <v>101</v>
      </c>
      <c r="Z2" t="str" cm="1">
        <f t="array" ref="Z2">_xlfn._xlws.SORT(_xlfn.UNIQUE(_xlfn._xlws.FILTER(Raw_outdoorairflowrate!A2:A5000, Raw_outdoorairflowrate!A2:A5000&lt;&gt;0)))</f>
        <v>Classroom_class</v>
      </c>
    </row>
    <row r="3" spans="1:26" ht="18" customHeight="1" x14ac:dyDescent="0.25">
      <c r="A3" s="2" t="str">
        <f>Z2</f>
        <v>Classroom_class</v>
      </c>
      <c r="B3" s="53">
        <f>SUMIF(Raw_outdoorairflowrate!$A:$A, $A3, Raw_outdoorairflowrate!B:B)</f>
        <v>961.29</v>
      </c>
      <c r="C3" s="35">
        <f>SUMIF(Raw_outdoorairflowrate!$A:$A, $A3, Raw_outdoorairflowrate!C:C)</f>
        <v>0</v>
      </c>
      <c r="D3" s="35">
        <f>SUMIF(Raw_outdoorairflowrate!$A:$A, $A3, Raw_outdoorairflowrate!D:D)</f>
        <v>0.38</v>
      </c>
      <c r="E3" s="61">
        <f>B3*D3</f>
        <v>365.29019999999997</v>
      </c>
      <c r="F3" s="26"/>
    </row>
    <row r="6" spans="1:26" ht="15.75" customHeight="1" x14ac:dyDescent="0.25">
      <c r="A6" s="90" t="str">
        <f>"OA Controller - "&amp;Prototype!A2</f>
        <v>OA Controller - Education - Relocatable Classroom</v>
      </c>
      <c r="B6" s="90"/>
      <c r="C6" s="90"/>
      <c r="D6" s="90"/>
      <c r="E6" s="90"/>
      <c r="F6" s="90"/>
      <c r="G6" s="90"/>
      <c r="H6" s="90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</row>
    <row r="7" spans="1:26" x14ac:dyDescent="0.25">
      <c r="A7" s="19" t="s">
        <v>13</v>
      </c>
      <c r="B7" s="19" t="s">
        <v>18</v>
      </c>
      <c r="C7" s="19" t="s">
        <v>17</v>
      </c>
      <c r="D7" s="8" t="s">
        <v>73</v>
      </c>
      <c r="E7" s="8" t="s">
        <v>74</v>
      </c>
      <c r="F7" s="8" t="s">
        <v>75</v>
      </c>
      <c r="G7" s="8" t="s">
        <v>76</v>
      </c>
      <c r="H7" s="8" t="s">
        <v>77</v>
      </c>
      <c r="I7" s="8" t="s">
        <v>78</v>
      </c>
      <c r="J7" s="8" t="s">
        <v>79</v>
      </c>
      <c r="K7" s="8" t="s">
        <v>80</v>
      </c>
      <c r="L7" s="8" t="s">
        <v>81</v>
      </c>
      <c r="M7" s="8" t="s">
        <v>20</v>
      </c>
      <c r="N7" s="8" t="s">
        <v>21</v>
      </c>
      <c r="O7" s="8" t="s">
        <v>22</v>
      </c>
      <c r="P7" s="8" t="s">
        <v>23</v>
      </c>
      <c r="Q7" s="8" t="s">
        <v>24</v>
      </c>
      <c r="R7" s="8" t="s">
        <v>25</v>
      </c>
      <c r="S7" s="8" t="s">
        <v>26</v>
      </c>
      <c r="T7" s="8" t="s">
        <v>101</v>
      </c>
    </row>
    <row r="8" spans="1:26" x14ac:dyDescent="0.25">
      <c r="A8" s="91" t="s">
        <v>46</v>
      </c>
      <c r="B8" s="3" t="s">
        <v>39</v>
      </c>
      <c r="C8" s="3" t="s">
        <v>82</v>
      </c>
      <c r="D8" s="2" cm="1">
        <f t="array" ref="D8">_xlfn.XLOOKUP(
1,
(Raw_oacontroller!$B$2:$B$100=$B8)*(Raw_oacontroller!$A$2:$A$100=D$7),
Raw_oacontroller!$C$2:$C$100
)</f>
        <v>75</v>
      </c>
      <c r="E8" s="2" cm="1">
        <f t="array" ref="E8">_xlfn.XLOOKUP(
1,
(Raw_oacontroller!$B$2:$B$100=$B8)*(Raw_oacontroller!$A$2:$A$100=E$7),
Raw_oacontroller!$C$2:$C$100
)</f>
        <v>73</v>
      </c>
      <c r="F8" s="2" cm="1">
        <f t="array" ref="F8">_xlfn.XLOOKUP(
1,
(Raw_oacontroller!$B$2:$B$100=$B8)*(Raw_oacontroller!$A$2:$A$100=F$7),
Raw_oacontroller!$C$2:$C$100
)</f>
        <v>75</v>
      </c>
      <c r="G8" s="2" cm="1">
        <f t="array" ref="G8">_xlfn.XLOOKUP(
1,
(Raw_oacontroller!$B$2:$B$100=$B8)*(Raw_oacontroller!$A$2:$A$100=G$7),
Raw_oacontroller!$C$2:$C$100
)</f>
        <v>73</v>
      </c>
      <c r="H8" s="2" cm="1">
        <f t="array" ref="H8">_xlfn.XLOOKUP(
1,
(Raw_oacontroller!$B$2:$B$100=$B8)*(Raw_oacontroller!$A$2:$A$100=H$7),
Raw_oacontroller!$C$2:$C$100
)</f>
        <v>75</v>
      </c>
      <c r="I8" s="2" cm="1">
        <f t="array" ref="I8">_xlfn.XLOOKUP(
1,
(Raw_oacontroller!$B$2:$B$100=$B8)*(Raw_oacontroller!$A$2:$A$100=I$7),
Raw_oacontroller!$C$2:$C$100
)</f>
        <v>71</v>
      </c>
      <c r="J8" s="2" cm="1">
        <f t="array" ref="J8">_xlfn.XLOOKUP(
1,
(Raw_oacontroller!$B$2:$B$100=$B8)*(Raw_oacontroller!$A$2:$A$100=J$7),
Raw_oacontroller!$C$2:$C$100
)</f>
        <v>69</v>
      </c>
      <c r="K8" s="2" cm="1">
        <f t="array" ref="K8">_xlfn.XLOOKUP(
1,
(Raw_oacontroller!$B$2:$B$100=$B8)*(Raw_oacontroller!$A$2:$A$100=K$7),
Raw_oacontroller!$C$2:$C$100
)</f>
        <v>71</v>
      </c>
      <c r="L8" s="2" cm="1">
        <f t="array" ref="L8">_xlfn.XLOOKUP(
1,
(Raw_oacontroller!$B$2:$B$100=$B8)*(Raw_oacontroller!$A$2:$A$100=L$7),
Raw_oacontroller!$C$2:$C$100
)</f>
        <v>71</v>
      </c>
      <c r="M8" s="2" cm="1">
        <f t="array" ref="M8">_xlfn.XLOOKUP(
1,
(Raw_oacontroller!$B$2:$B$100=$B8)*(Raw_oacontroller!$A$2:$A$100=M$7),
Raw_oacontroller!$C$2:$C$100
)</f>
        <v>73</v>
      </c>
      <c r="N8" s="2" cm="1">
        <f t="array" ref="N8">_xlfn.XLOOKUP(
1,
(Raw_oacontroller!$B$2:$B$100=$B8)*(Raw_oacontroller!$A$2:$A$100=N$7),
Raw_oacontroller!$C$2:$C$100
)</f>
        <v>75</v>
      </c>
      <c r="O8" s="2" cm="1">
        <f t="array" ref="O8">_xlfn.XLOOKUP(
1,
(Raw_oacontroller!$B$2:$B$100=$B8)*(Raw_oacontroller!$A$2:$A$100=O$7),
Raw_oacontroller!$C$2:$C$100
)</f>
        <v>75</v>
      </c>
      <c r="P8" s="2" cm="1">
        <f t="array" ref="P8">_xlfn.XLOOKUP(
1,
(Raw_oacontroller!$B$2:$B$100=$B8)*(Raw_oacontroller!$A$2:$A$100=P$7),
Raw_oacontroller!$C$2:$C$100
)</f>
        <v>75</v>
      </c>
      <c r="Q8" s="2" cm="1">
        <f t="array" ref="Q8">_xlfn.XLOOKUP(
1,
(Raw_oacontroller!$B$2:$B$100=$B8)*(Raw_oacontroller!$A$2:$A$100=Q$7),
Raw_oacontroller!$C$2:$C$100
)</f>
        <v>75</v>
      </c>
      <c r="R8" s="2" cm="1">
        <f t="array" ref="R8">_xlfn.XLOOKUP(
1,
(Raw_oacontroller!$B$2:$B$100=$B8)*(Raw_oacontroller!$A$2:$A$100=R$7),
Raw_oacontroller!$C$2:$C$100
)</f>
        <v>75</v>
      </c>
      <c r="S8" s="2" cm="1">
        <f t="array" ref="S8">_xlfn.XLOOKUP(
1,
(Raw_oacontroller!$B$2:$B$100=$B8)*(Raw_oacontroller!$A$2:$A$100=S$7),
Raw_oacontroller!$C$2:$C$100
)</f>
        <v>75</v>
      </c>
      <c r="T8" s="26"/>
    </row>
    <row r="9" spans="1:26" x14ac:dyDescent="0.25">
      <c r="A9" s="91"/>
      <c r="B9" s="2" t="s">
        <v>40</v>
      </c>
      <c r="C9" s="3" t="s">
        <v>82</v>
      </c>
      <c r="D9" s="2" cm="1">
        <f t="array" ref="D9">_xlfn.XLOOKUP(
1,
(Raw_oacontroller!$B$2:$B$100=$B9)*(Raw_oacontroller!$A$2:$A$100=D$7),
Raw_oacontroller!$C$2:$C$100
)</f>
        <v>75</v>
      </c>
      <c r="E9" s="2" cm="1">
        <f t="array" ref="E9">_xlfn.XLOOKUP(
1,
(Raw_oacontroller!$B$2:$B$100=$B9)*(Raw_oacontroller!$A$2:$A$100=E$7),
Raw_oacontroller!$C$2:$C$100
)</f>
        <v>73</v>
      </c>
      <c r="F9" s="2" cm="1">
        <f t="array" ref="F9">_xlfn.XLOOKUP(
1,
(Raw_oacontroller!$B$2:$B$100=$B9)*(Raw_oacontroller!$A$2:$A$100=F$7),
Raw_oacontroller!$C$2:$C$100
)</f>
        <v>75</v>
      </c>
      <c r="G9" s="2" cm="1">
        <f t="array" ref="G9">_xlfn.XLOOKUP(
1,
(Raw_oacontroller!$B$2:$B$100=$B9)*(Raw_oacontroller!$A$2:$A$100=G$7),
Raw_oacontroller!$C$2:$C$100
)</f>
        <v>73</v>
      </c>
      <c r="H9" s="2" cm="1">
        <f t="array" ref="H9">_xlfn.XLOOKUP(
1,
(Raw_oacontroller!$B$2:$B$100=$B9)*(Raw_oacontroller!$A$2:$A$100=H$7),
Raw_oacontroller!$C$2:$C$100
)</f>
        <v>75</v>
      </c>
      <c r="I9" s="2" cm="1">
        <f t="array" ref="I9">_xlfn.XLOOKUP(
1,
(Raw_oacontroller!$B$2:$B$100=$B9)*(Raw_oacontroller!$A$2:$A$100=I$7),
Raw_oacontroller!$C$2:$C$100
)</f>
        <v>71</v>
      </c>
      <c r="J9" s="2" cm="1">
        <f t="array" ref="J9">_xlfn.XLOOKUP(
1,
(Raw_oacontroller!$B$2:$B$100=$B9)*(Raw_oacontroller!$A$2:$A$100=J$7),
Raw_oacontroller!$C$2:$C$100
)</f>
        <v>69</v>
      </c>
      <c r="K9" s="2" cm="1">
        <f t="array" ref="K9">_xlfn.XLOOKUP(
1,
(Raw_oacontroller!$B$2:$B$100=$B9)*(Raw_oacontroller!$A$2:$A$100=K$7),
Raw_oacontroller!$C$2:$C$100
)</f>
        <v>71</v>
      </c>
      <c r="L9" s="2" cm="1">
        <f t="array" ref="L9">_xlfn.XLOOKUP(
1,
(Raw_oacontroller!$B$2:$B$100=$B9)*(Raw_oacontroller!$A$2:$A$100=L$7),
Raw_oacontroller!$C$2:$C$100
)</f>
        <v>71</v>
      </c>
      <c r="M9" s="2" cm="1">
        <f t="array" ref="M9">_xlfn.XLOOKUP(
1,
(Raw_oacontroller!$B$2:$B$100=$B9)*(Raw_oacontroller!$A$2:$A$100=M$7),
Raw_oacontroller!$C$2:$C$100
)</f>
        <v>73</v>
      </c>
      <c r="N9" s="2" cm="1">
        <f t="array" ref="N9">_xlfn.XLOOKUP(
1,
(Raw_oacontroller!$B$2:$B$100=$B9)*(Raw_oacontroller!$A$2:$A$100=N$7),
Raw_oacontroller!$C$2:$C$100
)</f>
        <v>75</v>
      </c>
      <c r="O9" s="2" cm="1">
        <f t="array" ref="O9">_xlfn.XLOOKUP(
1,
(Raw_oacontroller!$B$2:$B$100=$B9)*(Raw_oacontroller!$A$2:$A$100=O$7),
Raw_oacontroller!$C$2:$C$100
)</f>
        <v>75</v>
      </c>
      <c r="P9" s="2" cm="1">
        <f t="array" ref="P9">_xlfn.XLOOKUP(
1,
(Raw_oacontroller!$B$2:$B$100=$B9)*(Raw_oacontroller!$A$2:$A$100=P$7),
Raw_oacontroller!$C$2:$C$100
)</f>
        <v>75</v>
      </c>
      <c r="Q9" s="2" cm="1">
        <f t="array" ref="Q9">_xlfn.XLOOKUP(
1,
(Raw_oacontroller!$B$2:$B$100=$B9)*(Raw_oacontroller!$A$2:$A$100=Q$7),
Raw_oacontroller!$C$2:$C$100
)</f>
        <v>75</v>
      </c>
      <c r="R9" s="2" cm="1">
        <f t="array" ref="R9">_xlfn.XLOOKUP(
1,
(Raw_oacontroller!$B$2:$B$100=$B9)*(Raw_oacontroller!$A$2:$A$100=R$7),
Raw_oacontroller!$C$2:$C$100
)</f>
        <v>75</v>
      </c>
      <c r="S9" s="2" cm="1">
        <f t="array" ref="S9">_xlfn.XLOOKUP(
1,
(Raw_oacontroller!$B$2:$B$100=$B9)*(Raw_oacontroller!$A$2:$A$100=S$7),
Raw_oacontroller!$C$2:$C$100
)</f>
        <v>75</v>
      </c>
      <c r="T9" s="26"/>
    </row>
    <row r="12" spans="1:26" ht="15.75" x14ac:dyDescent="0.25">
      <c r="A12" s="80" t="str">
        <f>"Exhaust hood - "&amp;Prototype!A2</f>
        <v>Exhaust hood - Education - Relocatable Classroom</v>
      </c>
      <c r="B12" s="80"/>
      <c r="C12" s="80"/>
      <c r="D12" s="80"/>
      <c r="E12" s="80"/>
    </row>
    <row r="13" spans="1:26" ht="27" x14ac:dyDescent="0.25">
      <c r="A13" s="16" t="s">
        <v>109</v>
      </c>
      <c r="B13" s="16" t="s">
        <v>110</v>
      </c>
      <c r="C13" s="16" t="s">
        <v>111</v>
      </c>
      <c r="D13" s="16" t="s">
        <v>112</v>
      </c>
      <c r="E13" s="16" t="s">
        <v>100</v>
      </c>
    </row>
    <row r="14" spans="1:26" x14ac:dyDescent="0.25">
      <c r="A14" s="4" t="s">
        <v>91</v>
      </c>
      <c r="B14" s="4" t="s">
        <v>91</v>
      </c>
      <c r="C14" s="4" t="s">
        <v>91</v>
      </c>
      <c r="D14" s="4" t="s">
        <v>91</v>
      </c>
      <c r="E14" s="4"/>
    </row>
  </sheetData>
  <mergeCells count="4">
    <mergeCell ref="A12:E12"/>
    <mergeCell ref="A8:A9"/>
    <mergeCell ref="A1:F1"/>
    <mergeCell ref="A6:T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2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387</v>
      </c>
      <c r="B2">
        <v>961.29</v>
      </c>
      <c r="C2">
        <v>0</v>
      </c>
      <c r="D2">
        <v>0.38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13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0" t="str">
        <f>"Water Heater - "&amp;Prototype!A2</f>
        <v>Water Heater - Education - Relocatable Classroom</v>
      </c>
      <c r="B1" s="80"/>
      <c r="C1" s="80"/>
      <c r="D1" s="80"/>
      <c r="E1" s="80"/>
      <c r="F1" s="80"/>
      <c r="G1" s="80"/>
      <c r="H1" s="80"/>
    </row>
    <row r="2" spans="1:8" ht="25.5" customHeight="1" x14ac:dyDescent="0.25">
      <c r="A2" s="94" t="s">
        <v>18</v>
      </c>
      <c r="B2" s="94" t="s">
        <v>35</v>
      </c>
      <c r="C2" s="94" t="s">
        <v>36</v>
      </c>
      <c r="D2" s="95" t="s">
        <v>71</v>
      </c>
      <c r="E2" s="94" t="s">
        <v>58</v>
      </c>
      <c r="F2" s="94" t="s">
        <v>37</v>
      </c>
      <c r="G2" s="94"/>
      <c r="H2" s="94" t="s">
        <v>101</v>
      </c>
    </row>
    <row r="3" spans="1:8" ht="15" customHeight="1" x14ac:dyDescent="0.25">
      <c r="A3" s="94"/>
      <c r="B3" s="94"/>
      <c r="C3" s="94"/>
      <c r="D3" s="96"/>
      <c r="E3" s="94"/>
      <c r="F3" s="9" t="s">
        <v>52</v>
      </c>
      <c r="G3" s="9" t="s">
        <v>53</v>
      </c>
      <c r="H3" s="94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11031.12</v>
      </c>
      <c r="E4" s="70">
        <f>Raw_waterheater!D2</f>
        <v>2.31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11031.12</v>
      </c>
      <c r="E5" s="70">
        <f>Raw_waterheater!D3</f>
        <v>2.31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3" t="str">
        <f>"Peak Hot Water Consumption - "&amp;Prototype!A2</f>
        <v>Peak Hot Water Consumption - Education - Relocatable Classroom</v>
      </c>
      <c r="B8" s="93"/>
      <c r="C8" s="93"/>
      <c r="D8" s="93"/>
      <c r="E8" s="93"/>
      <c r="F8" s="93"/>
      <c r="G8" s="93"/>
    </row>
    <row r="9" spans="1:8" ht="40.5" x14ac:dyDescent="0.25">
      <c r="A9" s="9" t="s">
        <v>50</v>
      </c>
      <c r="B9" s="9" t="s">
        <v>324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CLASSROOM EL1 SPC (G.1)</v>
      </c>
      <c r="B10" s="62">
        <f>IFERROR(Zones!H3,0)</f>
        <v>961.29</v>
      </c>
      <c r="C10" s="59">
        <f>IFERROR(Zones!K3,0)</f>
        <v>25</v>
      </c>
      <c r="D10" s="57">
        <f>IFERROR(E10/C10,0)</f>
        <v>0.34606439999999999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8.6516099999999998</v>
      </c>
      <c r="F10" s="73">
        <f>E10/60</f>
        <v>0.1441935</v>
      </c>
      <c r="G10" s="74"/>
    </row>
    <row r="11" spans="1:8" x14ac:dyDescent="0.25">
      <c r="A11" s="58" t="str">
        <f>IFERROR(Zones!B4,0)</f>
        <v>CRAWLSPACE EL1 CRS (G.1)</v>
      </c>
      <c r="B11" s="62">
        <f>IFERROR(Zones!H4,0)</f>
        <v>0</v>
      </c>
      <c r="C11" s="59">
        <f>IFERROR(Zones!K4,0)</f>
        <v>0</v>
      </c>
      <c r="D11" s="57">
        <f t="shared" ref="D11:D12" si="0">IFERROR(E11/C11,0)</f>
        <v>0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1" s="73">
        <f t="shared" ref="F11:F12" si="1">E11/60</f>
        <v>0</v>
      </c>
      <c r="G11" s="74"/>
    </row>
    <row r="12" spans="1:8" x14ac:dyDescent="0.25">
      <c r="A12" s="58" t="str">
        <f>IFERROR(Zones!B5,0)</f>
        <v>PLENUM EL1 PLNM (G.2)</v>
      </c>
      <c r="B12" s="62">
        <f>IFERROR(Zones!H5,0)</f>
        <v>0</v>
      </c>
      <c r="C12" s="59">
        <f>IFERROR(Zones!K5,0)</f>
        <v>0</v>
      </c>
      <c r="D12" s="57">
        <f t="shared" si="0"/>
        <v>0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2" s="73">
        <f t="shared" si="1"/>
        <v>0</v>
      </c>
      <c r="G12" s="74"/>
    </row>
    <row r="13" spans="1:8" x14ac:dyDescent="0.25">
      <c r="A13" s="58" t="str">
        <f>Zones!B6</f>
        <v>Total (3 Space)</v>
      </c>
      <c r="B13" s="30"/>
      <c r="C13" s="59"/>
      <c r="D13" s="57"/>
      <c r="E13" s="75"/>
      <c r="F13" s="73"/>
      <c r="G13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11031.12</v>
      </c>
      <c r="D2">
        <v>2.31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11031.12</v>
      </c>
      <c r="D3">
        <v>2.31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2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346</v>
      </c>
      <c r="C1" s="45" t="s">
        <v>47</v>
      </c>
    </row>
    <row r="2" spans="1:3" x14ac:dyDescent="0.25">
      <c r="A2" t="s">
        <v>396</v>
      </c>
      <c r="B2">
        <v>8.6516099999999998</v>
      </c>
      <c r="C2" t="s">
        <v>383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4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7" t="str">
        <f>"Interior Lighting - "&amp;Prototype!A2</f>
        <v>Interior Lighting - Education - Relocatable Classroom</v>
      </c>
      <c r="B1" s="80"/>
      <c r="C1" s="80"/>
      <c r="D1" s="80"/>
      <c r="E1" s="80"/>
      <c r="F1" s="80"/>
      <c r="G1" s="80"/>
      <c r="H1" s="80"/>
    </row>
    <row r="2" spans="1:8" ht="49.5" customHeight="1" x14ac:dyDescent="0.25">
      <c r="A2" s="16" t="s">
        <v>18</v>
      </c>
      <c r="B2" s="16" t="s">
        <v>28</v>
      </c>
      <c r="C2" s="16" t="s">
        <v>316</v>
      </c>
      <c r="D2" s="8" t="s">
        <v>328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Classroom_class</v>
      </c>
      <c r="D3" s="63">
        <f>Raw_interiorlights!C2</f>
        <v>961.29</v>
      </c>
      <c r="E3" s="43">
        <f>Raw_interiorlights!D2</f>
        <v>1.3129583936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New Construction</v>
      </c>
      <c r="B4" s="2" t="s">
        <v>66</v>
      </c>
      <c r="C4" s="2" t="str">
        <f>Raw_interiorlights!B3</f>
        <v>Classroom_class</v>
      </c>
      <c r="D4" s="63">
        <f>Raw_interiorlights!C3</f>
        <v>961.29</v>
      </c>
      <c r="E4" s="43">
        <f>Raw_interiorlights!D3</f>
        <v>0.59991648029</v>
      </c>
      <c r="F4" s="44" t="s">
        <v>55</v>
      </c>
      <c r="G4" s="44" t="s">
        <v>55</v>
      </c>
      <c r="H4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84" t="str">
        <f>"Exterior Lighting - "&amp;Prototype!A2</f>
        <v>Exterior Lighting - Education - Relocatable Classroom</v>
      </c>
      <c r="B1" s="84"/>
      <c r="C1" s="84"/>
      <c r="D1" s="84"/>
      <c r="E1" s="84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3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387</v>
      </c>
      <c r="C2">
        <v>961.29</v>
      </c>
      <c r="D2">
        <v>1.3129583936</v>
      </c>
    </row>
    <row r="3" spans="1:4" x14ac:dyDescent="0.25">
      <c r="A3" t="s">
        <v>40</v>
      </c>
      <c r="B3" t="s">
        <v>387</v>
      </c>
      <c r="C3">
        <v>961.29</v>
      </c>
      <c r="D3">
        <v>0.59991648029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17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9" ht="15.75" x14ac:dyDescent="0.25">
      <c r="A1" s="98" t="str">
        <f>"Equipment - "&amp;Prototype!A2</f>
        <v>Equipment - Education - Relocatable Classroom</v>
      </c>
      <c r="B1" s="86"/>
      <c r="C1" s="86"/>
      <c r="D1" s="86"/>
    </row>
    <row r="2" spans="1:9" x14ac:dyDescent="0.25">
      <c r="A2" s="16" t="s">
        <v>57</v>
      </c>
      <c r="B2" s="16" t="s">
        <v>324</v>
      </c>
      <c r="C2" s="16" t="s">
        <v>330</v>
      </c>
      <c r="D2" s="16" t="s">
        <v>117</v>
      </c>
    </row>
    <row r="3" spans="1:9" x14ac:dyDescent="0.25">
      <c r="A3" s="3" t="str">
        <f>IF(TRIM(Raw_equipment!$A2)="Existing",Raw_equipment!B2,"")</f>
        <v>Classroom_class</v>
      </c>
      <c r="B3" s="64">
        <f>IF(TRIM(Raw_equipment!$A2)="Existing",Raw_equipment!C2,"")</f>
        <v>961.29</v>
      </c>
      <c r="C3" s="54">
        <f>IF(TRIM(Raw_equipment!$A2)="Existing",Raw_equipment!D2,"")</f>
        <v>0.999870569519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6" spans="1:9" ht="15.75" x14ac:dyDescent="0.25">
      <c r="A6" s="98" t="str">
        <f>"Refrigeration - "&amp;Prototype!A2</f>
        <v>Refrigeration - Education - Relocatable Classroom</v>
      </c>
      <c r="B6" s="86"/>
      <c r="C6" s="86"/>
      <c r="D6" s="86"/>
    </row>
    <row r="7" spans="1:9" ht="30" x14ac:dyDescent="0.25">
      <c r="A7" s="51" t="s">
        <v>258</v>
      </c>
      <c r="B7" s="51" t="s">
        <v>259</v>
      </c>
      <c r="C7" s="52" t="s">
        <v>311</v>
      </c>
      <c r="D7" s="51" t="s">
        <v>261</v>
      </c>
    </row>
    <row r="8" spans="1:9" x14ac:dyDescent="0.25">
      <c r="A8" s="3" t="str">
        <f>IF(TRIM(Raw_refrigerationsystem!$A2)="Existing",Raw_refrigerationsystem!B2,"")</f>
        <v/>
      </c>
      <c r="B8" s="3" t="str">
        <f>IF(TRIM(Raw_refrigerationsystem!$A2)="Existing",Raw_refrigerationsystem!C2,"")</f>
        <v/>
      </c>
      <c r="C8" s="3" t="str">
        <f>IF(TRIM(Raw_refrigerationsystem!$A2)="Existing",Raw_refrigerationsystem!D2,"")</f>
        <v/>
      </c>
      <c r="D8" s="3" t="str">
        <f>IF(TRIM(Raw_refrigerationsystem!$A2)="Existing",Raw_refrigerationsystem!E2,"")</f>
        <v/>
      </c>
    </row>
    <row r="9" spans="1:9" x14ac:dyDescent="0.25">
      <c r="A9" s="3" t="str">
        <f>IF(TRIM(Raw_refrigerationsystem!$A3)="Existing",Raw_refrigerationsystem!B3,"")</f>
        <v/>
      </c>
      <c r="B9" s="3" t="str">
        <f>IF(TRIM(Raw_refrigerationsystem!$A3)="Existing",Raw_refrigerationsystem!C3,"")</f>
        <v/>
      </c>
      <c r="C9" s="3" t="str">
        <f>IF(TRIM(Raw_refrigerationsystem!$A3)="Existing",Raw_refrigerationsystem!D3,"")</f>
        <v/>
      </c>
      <c r="D9" s="3" t="str">
        <f>IF(TRIM(Raw_refrigerationsystem!$A3)="Existing",Raw_refrigerationsystem!E3,"")</f>
        <v/>
      </c>
    </row>
    <row r="10" spans="1:9" x14ac:dyDescent="0.25">
      <c r="A10" s="3" t="str">
        <f>IF(TRIM(Raw_refrigerationsystem!$A4)="Existing",Raw_refrigerationsystem!B4,"")</f>
        <v/>
      </c>
      <c r="B10" s="3" t="str">
        <f>IF(TRIM(Raw_refrigerationsystem!$A4)="Existing",Raw_refrigerationsystem!C4,"")</f>
        <v/>
      </c>
      <c r="C10" s="3" t="str">
        <f>IF(TRIM(Raw_refrigerationsystem!$A4)="Existing",Raw_refrigerationsystem!D4,"")</f>
        <v/>
      </c>
      <c r="D10" s="3" t="str">
        <f>IF(TRIM(Raw_refrigerationsystem!$A4)="Existing",Raw_refrigerationsystem!E4,"")</f>
        <v/>
      </c>
    </row>
    <row r="11" spans="1:9" x14ac:dyDescent="0.25">
      <c r="A11" s="3" t="str">
        <f>IF(TRIM(Raw_refrigerationsystem!$A5)="Existing",Raw_refrigerationsystem!B5,"")</f>
        <v/>
      </c>
      <c r="B11" s="3" t="str">
        <f>IF(TRIM(Raw_refrigerationsystem!$A5)="Existing",Raw_refrigerationsystem!C5,"")</f>
        <v/>
      </c>
      <c r="C11" s="3" t="str">
        <f>IF(TRIM(Raw_refrigerationsystem!$A5)="Existing",Raw_refrigerationsystem!D5,"")</f>
        <v/>
      </c>
      <c r="D11" s="3" t="str">
        <f>IF(TRIM(Raw_refrigerationsystem!$A5)="Existing",Raw_refrigerationsystem!E5,"")</f>
        <v/>
      </c>
    </row>
    <row r="14" spans="1:9" ht="15.75" x14ac:dyDescent="0.25">
      <c r="A14" s="98" t="str">
        <f>"Elevator - "&amp;Prototype!A2</f>
        <v>Elevator - Education - Relocatable Classroom</v>
      </c>
      <c r="B14" s="86"/>
      <c r="C14" s="86"/>
      <c r="D14" s="86"/>
      <c r="E14" s="86"/>
      <c r="F14" s="86"/>
      <c r="G14" s="86"/>
      <c r="H14" s="86"/>
      <c r="I14" s="86"/>
    </row>
    <row r="15" spans="1:9" ht="27" x14ac:dyDescent="0.25">
      <c r="A15" s="16" t="s">
        <v>18</v>
      </c>
      <c r="B15" s="16" t="s">
        <v>118</v>
      </c>
      <c r="C15" s="16" t="s">
        <v>119</v>
      </c>
      <c r="D15" s="16" t="s">
        <v>120</v>
      </c>
      <c r="E15" s="16" t="s">
        <v>121</v>
      </c>
      <c r="F15" s="16" t="s">
        <v>122</v>
      </c>
      <c r="G15" s="16" t="s">
        <v>123</v>
      </c>
      <c r="H15" s="16" t="s">
        <v>124</v>
      </c>
      <c r="I15" s="16" t="s">
        <v>100</v>
      </c>
    </row>
    <row r="16" spans="1:9" x14ac:dyDescent="0.25">
      <c r="A16" s="33" t="s">
        <v>39</v>
      </c>
      <c r="B16" s="4" t="s">
        <v>91</v>
      </c>
      <c r="C16" s="4" t="s">
        <v>91</v>
      </c>
      <c r="D16" s="4" t="s">
        <v>91</v>
      </c>
      <c r="E16" s="4" t="s">
        <v>91</v>
      </c>
      <c r="F16" s="4" t="s">
        <v>91</v>
      </c>
      <c r="G16" s="4" t="s">
        <v>91</v>
      </c>
      <c r="H16" s="4" t="s">
        <v>91</v>
      </c>
      <c r="I16" s="31"/>
    </row>
    <row r="17" spans="1:9" x14ac:dyDescent="0.25">
      <c r="A17" s="33" t="s">
        <v>40</v>
      </c>
      <c r="B17" s="4" t="s">
        <v>91</v>
      </c>
      <c r="C17" s="4" t="s">
        <v>91</v>
      </c>
      <c r="D17" s="4" t="s">
        <v>91</v>
      </c>
      <c r="E17" s="4" t="s">
        <v>91</v>
      </c>
      <c r="F17" s="4" t="s">
        <v>91</v>
      </c>
      <c r="G17" s="4" t="s">
        <v>91</v>
      </c>
      <c r="H17" s="4" t="s">
        <v>91</v>
      </c>
      <c r="I17" s="32"/>
    </row>
  </sheetData>
  <mergeCells count="3">
    <mergeCell ref="A14:I14"/>
    <mergeCell ref="A1:D1"/>
    <mergeCell ref="A6:D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3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387</v>
      </c>
      <c r="C2">
        <v>961.29</v>
      </c>
      <c r="D2">
        <v>0.999870569519</v>
      </c>
    </row>
    <row r="3" spans="1:4" x14ac:dyDescent="0.25">
      <c r="A3" t="s">
        <v>40</v>
      </c>
      <c r="B3" t="s">
        <v>387</v>
      </c>
      <c r="C3">
        <v>961.29</v>
      </c>
      <c r="D3">
        <v>0.999870569519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448</v>
      </c>
      <c r="D2" t="s">
        <v>449</v>
      </c>
    </row>
    <row r="3" spans="1:4" x14ac:dyDescent="0.25">
      <c r="A3" t="s">
        <v>40</v>
      </c>
      <c r="B3" t="s">
        <v>448</v>
      </c>
      <c r="D3" t="s">
        <v>449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421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124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3" t="str">
        <f>"Schedule by Hour - "&amp;Prototype!A2</f>
        <v>Schedule by Hour - Education - Relocatable Classroom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</row>
    <row r="2" spans="1:28" ht="15.75" customHeight="1" x14ac:dyDescent="0.25">
      <c r="A2" s="104" t="s">
        <v>323</v>
      </c>
      <c r="B2" s="104" t="s">
        <v>319</v>
      </c>
      <c r="C2" s="104" t="s">
        <v>38</v>
      </c>
      <c r="D2" s="104" t="s">
        <v>101</v>
      </c>
      <c r="E2" s="101" t="s">
        <v>320</v>
      </c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3"/>
    </row>
    <row r="3" spans="1:28" x14ac:dyDescent="0.25">
      <c r="A3" s="105"/>
      <c r="B3" s="105"/>
      <c r="C3" s="105"/>
      <c r="D3" s="105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Infiltration Schedule</v>
      </c>
      <c r="B4" s="39" t="str">
        <f>Raw_schedule!A2</f>
        <v>Plenum</v>
      </c>
      <c r="C4" s="2" t="str">
        <f>Raw_schedule!C2</f>
        <v>AllDays</v>
      </c>
      <c r="D4" s="99" t="s">
        <v>345</v>
      </c>
      <c r="E4" s="2">
        <f>Raw_schedule!D2</f>
        <v>1</v>
      </c>
      <c r="F4" s="2">
        <f>Raw_schedule!E2</f>
        <v>1</v>
      </c>
      <c r="G4" s="2">
        <f>Raw_schedule!F2</f>
        <v>1</v>
      </c>
      <c r="H4" s="2">
        <f>Raw_schedule!G2</f>
        <v>1</v>
      </c>
      <c r="I4" s="2">
        <f>Raw_schedule!H2</f>
        <v>1</v>
      </c>
      <c r="J4" s="2">
        <f>Raw_schedule!I2</f>
        <v>1</v>
      </c>
      <c r="K4" s="2">
        <f>Raw_schedule!J2</f>
        <v>1</v>
      </c>
      <c r="L4" s="2">
        <f>Raw_schedule!K2</f>
        <v>1</v>
      </c>
      <c r="M4" s="2">
        <f>Raw_schedule!L2</f>
        <v>1</v>
      </c>
      <c r="N4" s="2">
        <f>Raw_schedule!M2</f>
        <v>1</v>
      </c>
      <c r="O4" s="2">
        <f>Raw_schedule!N2</f>
        <v>1</v>
      </c>
      <c r="P4" s="2">
        <f>Raw_schedule!O2</f>
        <v>1</v>
      </c>
      <c r="Q4" s="2">
        <f>Raw_schedule!P2</f>
        <v>1</v>
      </c>
      <c r="R4" s="2">
        <f>Raw_schedule!Q2</f>
        <v>1</v>
      </c>
      <c r="S4" s="2">
        <f>Raw_schedule!R2</f>
        <v>1</v>
      </c>
      <c r="T4" s="2">
        <f>Raw_schedule!S2</f>
        <v>1</v>
      </c>
      <c r="U4" s="2">
        <f>Raw_schedule!T2</f>
        <v>1</v>
      </c>
      <c r="V4" s="2">
        <f>Raw_schedule!U2</f>
        <v>1</v>
      </c>
      <c r="W4" s="2">
        <f>Raw_schedule!V2</f>
        <v>1</v>
      </c>
      <c r="X4" s="2">
        <f>Raw_schedule!W2</f>
        <v>1</v>
      </c>
      <c r="Y4" s="2">
        <f>Raw_schedule!X2</f>
        <v>1</v>
      </c>
      <c r="Z4" s="2">
        <f>Raw_schedule!Y2</f>
        <v>1</v>
      </c>
      <c r="AA4" s="2">
        <f>Raw_schedule!Z2</f>
        <v>1</v>
      </c>
      <c r="AB4" s="2">
        <f>Raw_schedule!AA2</f>
        <v>1</v>
      </c>
    </row>
    <row r="5" spans="1:28" x14ac:dyDescent="0.25">
      <c r="A5" s="39" t="str">
        <f>Raw_schedule!B3</f>
        <v>Cooling Setpoint Schedule</v>
      </c>
      <c r="B5" s="39" t="str">
        <f>Raw_schedule!A3</f>
        <v>School</v>
      </c>
      <c r="C5" s="2" t="str">
        <f>Raw_schedule!C3</f>
        <v>AllOtherDays (Through 1/11)</v>
      </c>
      <c r="D5" s="100"/>
      <c r="E5" s="2">
        <f>Raw_schedule!D3</f>
        <v>84.92</v>
      </c>
      <c r="F5" s="2">
        <f>Raw_schedule!E3</f>
        <v>84.92</v>
      </c>
      <c r="G5" s="2">
        <f>Raw_schedule!F3</f>
        <v>84.92</v>
      </c>
      <c r="H5" s="2">
        <f>Raw_schedule!G3</f>
        <v>84.92</v>
      </c>
      <c r="I5" s="2">
        <f>Raw_schedule!H3</f>
        <v>84.92</v>
      </c>
      <c r="J5" s="2">
        <f>Raw_schedule!I3</f>
        <v>84.92</v>
      </c>
      <c r="K5" s="2">
        <f>Raw_schedule!J3</f>
        <v>84.92</v>
      </c>
      <c r="L5" s="2">
        <f>Raw_schedule!K3</f>
        <v>84.92</v>
      </c>
      <c r="M5" s="2">
        <f>Raw_schedule!L3</f>
        <v>84.92</v>
      </c>
      <c r="N5" s="2">
        <f>Raw_schedule!M3</f>
        <v>84.92</v>
      </c>
      <c r="O5" s="2">
        <f>Raw_schedule!N3</f>
        <v>84.92</v>
      </c>
      <c r="P5" s="2">
        <f>Raw_schedule!O3</f>
        <v>84.92</v>
      </c>
      <c r="Q5" s="2">
        <f>Raw_schedule!P3</f>
        <v>84.92</v>
      </c>
      <c r="R5" s="2">
        <f>Raw_schedule!Q3</f>
        <v>84.92</v>
      </c>
      <c r="S5" s="2">
        <f>Raw_schedule!R3</f>
        <v>84.92</v>
      </c>
      <c r="T5" s="2">
        <f>Raw_schedule!S3</f>
        <v>84.92</v>
      </c>
      <c r="U5" s="2">
        <f>Raw_schedule!T3</f>
        <v>84.92</v>
      </c>
      <c r="V5" s="2">
        <f>Raw_schedule!U3</f>
        <v>84.92</v>
      </c>
      <c r="W5" s="2">
        <f>Raw_schedule!V3</f>
        <v>84.92</v>
      </c>
      <c r="X5" s="2">
        <f>Raw_schedule!W3</f>
        <v>84.92</v>
      </c>
      <c r="Y5" s="2">
        <f>Raw_schedule!X3</f>
        <v>84.92</v>
      </c>
      <c r="Z5" s="2">
        <f>Raw_schedule!Y3</f>
        <v>84.92</v>
      </c>
      <c r="AA5" s="2">
        <f>Raw_schedule!Z3</f>
        <v>84.92</v>
      </c>
      <c r="AB5" s="2">
        <f>Raw_schedule!AA3</f>
        <v>84.92</v>
      </c>
    </row>
    <row r="6" spans="1:28" x14ac:dyDescent="0.25">
      <c r="A6" s="39" t="str">
        <f>Raw_schedule!B4</f>
        <v>Cooling Setpoint Schedule</v>
      </c>
      <c r="B6" s="39" t="str">
        <f>Raw_schedule!A4</f>
        <v>School</v>
      </c>
      <c r="C6" s="2" t="str">
        <f>Raw_schedule!C4</f>
        <v>AllOtherDays (Through 4/3)</v>
      </c>
      <c r="D6" s="2"/>
      <c r="E6" s="2">
        <f>Raw_schedule!D4</f>
        <v>84.92</v>
      </c>
      <c r="F6" s="2">
        <f>Raw_schedule!E4</f>
        <v>84.92</v>
      </c>
      <c r="G6" s="2">
        <f>Raw_schedule!F4</f>
        <v>84.92</v>
      </c>
      <c r="H6" s="2">
        <f>Raw_schedule!G4</f>
        <v>84.92</v>
      </c>
      <c r="I6" s="2">
        <f>Raw_schedule!H4</f>
        <v>84.92</v>
      </c>
      <c r="J6" s="2">
        <f>Raw_schedule!I4</f>
        <v>84.92</v>
      </c>
      <c r="K6" s="2">
        <f>Raw_schedule!J4</f>
        <v>84.92</v>
      </c>
      <c r="L6" s="2">
        <f>Raw_schedule!K4</f>
        <v>84.92</v>
      </c>
      <c r="M6" s="2">
        <f>Raw_schedule!L4</f>
        <v>84.92</v>
      </c>
      <c r="N6" s="2">
        <f>Raw_schedule!M4</f>
        <v>84.92</v>
      </c>
      <c r="O6" s="2">
        <f>Raw_schedule!N4</f>
        <v>84.92</v>
      </c>
      <c r="P6" s="2">
        <f>Raw_schedule!O4</f>
        <v>84.92</v>
      </c>
      <c r="Q6" s="2">
        <f>Raw_schedule!P4</f>
        <v>84.92</v>
      </c>
      <c r="R6" s="2">
        <f>Raw_schedule!Q4</f>
        <v>84.92</v>
      </c>
      <c r="S6" s="2">
        <f>Raw_schedule!R4</f>
        <v>84.92</v>
      </c>
      <c r="T6" s="2">
        <f>Raw_schedule!S4</f>
        <v>84.92</v>
      </c>
      <c r="U6" s="2">
        <f>Raw_schedule!T4</f>
        <v>84.92</v>
      </c>
      <c r="V6" s="2">
        <f>Raw_schedule!U4</f>
        <v>84.92</v>
      </c>
      <c r="W6" s="2">
        <f>Raw_schedule!V4</f>
        <v>84.92</v>
      </c>
      <c r="X6" s="2">
        <f>Raw_schedule!W4</f>
        <v>84.92</v>
      </c>
      <c r="Y6" s="2">
        <f>Raw_schedule!X4</f>
        <v>84.92</v>
      </c>
      <c r="Z6" s="2">
        <f>Raw_schedule!Y4</f>
        <v>84.92</v>
      </c>
      <c r="AA6" s="2">
        <f>Raw_schedule!Z4</f>
        <v>84.92</v>
      </c>
      <c r="AB6" s="2">
        <f>Raw_schedule!AA4</f>
        <v>84.92</v>
      </c>
    </row>
    <row r="7" spans="1:28" x14ac:dyDescent="0.25">
      <c r="A7" s="39" t="str">
        <f>Raw_schedule!B5</f>
        <v>Cooling Setpoint Schedule</v>
      </c>
      <c r="B7" s="39" t="str">
        <f>Raw_schedule!A5</f>
        <v>School</v>
      </c>
      <c r="C7" s="2" t="str">
        <f>Raw_schedule!C5</f>
        <v>AllOtherDays (Through 4/12)</v>
      </c>
      <c r="D7" s="2"/>
      <c r="E7" s="2">
        <f>Raw_schedule!D5</f>
        <v>84.92</v>
      </c>
      <c r="F7" s="2">
        <f>Raw_schedule!E5</f>
        <v>84.92</v>
      </c>
      <c r="G7" s="2">
        <f>Raw_schedule!F5</f>
        <v>84.92</v>
      </c>
      <c r="H7" s="2">
        <f>Raw_schedule!G5</f>
        <v>84.92</v>
      </c>
      <c r="I7" s="2">
        <f>Raw_schedule!H5</f>
        <v>84.92</v>
      </c>
      <c r="J7" s="2">
        <f>Raw_schedule!I5</f>
        <v>84.92</v>
      </c>
      <c r="K7" s="2">
        <f>Raw_schedule!J5</f>
        <v>84.92</v>
      </c>
      <c r="L7" s="2">
        <f>Raw_schedule!K5</f>
        <v>84.92</v>
      </c>
      <c r="M7" s="2">
        <f>Raw_schedule!L5</f>
        <v>84.92</v>
      </c>
      <c r="N7" s="2">
        <f>Raw_schedule!M5</f>
        <v>84.92</v>
      </c>
      <c r="O7" s="2">
        <f>Raw_schedule!N5</f>
        <v>84.92</v>
      </c>
      <c r="P7" s="2">
        <f>Raw_schedule!O5</f>
        <v>84.92</v>
      </c>
      <c r="Q7" s="2">
        <f>Raw_schedule!P5</f>
        <v>84.92</v>
      </c>
      <c r="R7" s="2">
        <f>Raw_schedule!Q5</f>
        <v>84.92</v>
      </c>
      <c r="S7" s="2">
        <f>Raw_schedule!R5</f>
        <v>84.92</v>
      </c>
      <c r="T7" s="2">
        <f>Raw_schedule!S5</f>
        <v>84.92</v>
      </c>
      <c r="U7" s="2">
        <f>Raw_schedule!T5</f>
        <v>84.92</v>
      </c>
      <c r="V7" s="2">
        <f>Raw_schedule!U5</f>
        <v>84.92</v>
      </c>
      <c r="W7" s="2">
        <f>Raw_schedule!V5</f>
        <v>84.92</v>
      </c>
      <c r="X7" s="2">
        <f>Raw_schedule!W5</f>
        <v>84.92</v>
      </c>
      <c r="Y7" s="2">
        <f>Raw_schedule!X5</f>
        <v>84.92</v>
      </c>
      <c r="Z7" s="2">
        <f>Raw_schedule!Y5</f>
        <v>84.92</v>
      </c>
      <c r="AA7" s="2">
        <f>Raw_schedule!Z5</f>
        <v>84.92</v>
      </c>
      <c r="AB7" s="2">
        <f>Raw_schedule!AA5</f>
        <v>84.92</v>
      </c>
    </row>
    <row r="8" spans="1:28" x14ac:dyDescent="0.25">
      <c r="A8" s="39" t="str">
        <f>Raw_schedule!B6</f>
        <v>Cooling Setpoint Schedule</v>
      </c>
      <c r="B8" s="39" t="str">
        <f>Raw_schedule!A6</f>
        <v>School</v>
      </c>
      <c r="C8" s="2" t="str">
        <f>Raw_schedule!C6</f>
        <v>AllOtherDays (Through 5/22)</v>
      </c>
      <c r="D8" s="2"/>
      <c r="E8" s="2">
        <f>Raw_schedule!D6</f>
        <v>84.92</v>
      </c>
      <c r="F8" s="2">
        <f>Raw_schedule!E6</f>
        <v>84.92</v>
      </c>
      <c r="G8" s="2">
        <f>Raw_schedule!F6</f>
        <v>84.92</v>
      </c>
      <c r="H8" s="2">
        <f>Raw_schedule!G6</f>
        <v>84.92</v>
      </c>
      <c r="I8" s="2">
        <f>Raw_schedule!H6</f>
        <v>84.92</v>
      </c>
      <c r="J8" s="2">
        <f>Raw_schedule!I6</f>
        <v>84.92</v>
      </c>
      <c r="K8" s="2">
        <f>Raw_schedule!J6</f>
        <v>84.92</v>
      </c>
      <c r="L8" s="2">
        <f>Raw_schedule!K6</f>
        <v>84.92</v>
      </c>
      <c r="M8" s="2">
        <f>Raw_schedule!L6</f>
        <v>84.92</v>
      </c>
      <c r="N8" s="2">
        <f>Raw_schedule!M6</f>
        <v>84.92</v>
      </c>
      <c r="O8" s="2">
        <f>Raw_schedule!N6</f>
        <v>84.92</v>
      </c>
      <c r="P8" s="2">
        <f>Raw_schedule!O6</f>
        <v>84.92</v>
      </c>
      <c r="Q8" s="2">
        <f>Raw_schedule!P6</f>
        <v>84.92</v>
      </c>
      <c r="R8" s="2">
        <f>Raw_schedule!Q6</f>
        <v>84.92</v>
      </c>
      <c r="S8" s="2">
        <f>Raw_schedule!R6</f>
        <v>84.92</v>
      </c>
      <c r="T8" s="2">
        <f>Raw_schedule!S6</f>
        <v>84.92</v>
      </c>
      <c r="U8" s="2">
        <f>Raw_schedule!T6</f>
        <v>84.92</v>
      </c>
      <c r="V8" s="2">
        <f>Raw_schedule!U6</f>
        <v>84.92</v>
      </c>
      <c r="W8" s="2">
        <f>Raw_schedule!V6</f>
        <v>84.92</v>
      </c>
      <c r="X8" s="2">
        <f>Raw_schedule!W6</f>
        <v>84.92</v>
      </c>
      <c r="Y8" s="2">
        <f>Raw_schedule!X6</f>
        <v>84.92</v>
      </c>
      <c r="Z8" s="2">
        <f>Raw_schedule!Y6</f>
        <v>84.92</v>
      </c>
      <c r="AA8" s="2">
        <f>Raw_schedule!Z6</f>
        <v>84.92</v>
      </c>
      <c r="AB8" s="2">
        <f>Raw_schedule!AA6</f>
        <v>84.92</v>
      </c>
    </row>
    <row r="9" spans="1:28" x14ac:dyDescent="0.25">
      <c r="A9" s="39" t="str">
        <f>Raw_schedule!B7</f>
        <v>Cooling Setpoint Schedule</v>
      </c>
      <c r="B9" s="39" t="str">
        <f>Raw_schedule!A7</f>
        <v>School</v>
      </c>
      <c r="C9" s="2" t="str">
        <f>Raw_schedule!C7</f>
        <v>AllOtherDays (Through 5/31)</v>
      </c>
      <c r="D9" s="2"/>
      <c r="E9" s="2">
        <f>Raw_schedule!D7</f>
        <v>84.92</v>
      </c>
      <c r="F9" s="2">
        <f>Raw_schedule!E7</f>
        <v>84.92</v>
      </c>
      <c r="G9" s="2">
        <f>Raw_schedule!F7</f>
        <v>84.92</v>
      </c>
      <c r="H9" s="2">
        <f>Raw_schedule!G7</f>
        <v>84.92</v>
      </c>
      <c r="I9" s="2">
        <f>Raw_schedule!H7</f>
        <v>84.92</v>
      </c>
      <c r="J9" s="2">
        <f>Raw_schedule!I7</f>
        <v>84.92</v>
      </c>
      <c r="K9" s="2">
        <f>Raw_schedule!J7</f>
        <v>84.92</v>
      </c>
      <c r="L9" s="2">
        <f>Raw_schedule!K7</f>
        <v>84.92</v>
      </c>
      <c r="M9" s="2">
        <f>Raw_schedule!L7</f>
        <v>84.92</v>
      </c>
      <c r="N9" s="2">
        <f>Raw_schedule!M7</f>
        <v>84.92</v>
      </c>
      <c r="O9" s="2">
        <f>Raw_schedule!N7</f>
        <v>84.92</v>
      </c>
      <c r="P9" s="2">
        <f>Raw_schedule!O7</f>
        <v>84.92</v>
      </c>
      <c r="Q9" s="2">
        <f>Raw_schedule!P7</f>
        <v>84.92</v>
      </c>
      <c r="R9" s="2">
        <f>Raw_schedule!Q7</f>
        <v>84.92</v>
      </c>
      <c r="S9" s="2">
        <f>Raw_schedule!R7</f>
        <v>84.92</v>
      </c>
      <c r="T9" s="2">
        <f>Raw_schedule!S7</f>
        <v>84.92</v>
      </c>
      <c r="U9" s="2">
        <f>Raw_schedule!T7</f>
        <v>84.92</v>
      </c>
      <c r="V9" s="2">
        <f>Raw_schedule!U7</f>
        <v>84.92</v>
      </c>
      <c r="W9" s="2">
        <f>Raw_schedule!V7</f>
        <v>84.92</v>
      </c>
      <c r="X9" s="2">
        <f>Raw_schedule!W7</f>
        <v>84.92</v>
      </c>
      <c r="Y9" s="2">
        <f>Raw_schedule!X7</f>
        <v>84.92</v>
      </c>
      <c r="Z9" s="2">
        <f>Raw_schedule!Y7</f>
        <v>84.92</v>
      </c>
      <c r="AA9" s="2">
        <f>Raw_schedule!Z7</f>
        <v>84.92</v>
      </c>
      <c r="AB9" s="2">
        <f>Raw_schedule!AA7</f>
        <v>84.92</v>
      </c>
    </row>
    <row r="10" spans="1:28" x14ac:dyDescent="0.25">
      <c r="A10" s="39" t="str">
        <f>Raw_schedule!B8</f>
        <v>Cooling Setpoint Schedule</v>
      </c>
      <c r="B10" s="39" t="str">
        <f>Raw_schedule!A8</f>
        <v>School</v>
      </c>
      <c r="C10" s="2" t="str">
        <f>Raw_schedule!C8</f>
        <v>AllOtherDays (Through 8/7)</v>
      </c>
      <c r="D10" s="2"/>
      <c r="E10" s="2">
        <f>Raw_schedule!D8</f>
        <v>84.92</v>
      </c>
      <c r="F10" s="2">
        <f>Raw_schedule!E8</f>
        <v>84.92</v>
      </c>
      <c r="G10" s="2">
        <f>Raw_schedule!F8</f>
        <v>84.92</v>
      </c>
      <c r="H10" s="2">
        <f>Raw_schedule!G8</f>
        <v>84.92</v>
      </c>
      <c r="I10" s="2">
        <f>Raw_schedule!H8</f>
        <v>84.92</v>
      </c>
      <c r="J10" s="2">
        <f>Raw_schedule!I8</f>
        <v>84.92</v>
      </c>
      <c r="K10" s="2">
        <f>Raw_schedule!J8</f>
        <v>84.92</v>
      </c>
      <c r="L10" s="2">
        <f>Raw_schedule!K8</f>
        <v>84.92</v>
      </c>
      <c r="M10" s="2">
        <f>Raw_schedule!L8</f>
        <v>84.92</v>
      </c>
      <c r="N10" s="2">
        <f>Raw_schedule!M8</f>
        <v>84.92</v>
      </c>
      <c r="O10" s="2">
        <f>Raw_schedule!N8</f>
        <v>84.92</v>
      </c>
      <c r="P10" s="2">
        <f>Raw_schedule!O8</f>
        <v>84.92</v>
      </c>
      <c r="Q10" s="2">
        <f>Raw_schedule!P8</f>
        <v>84.92</v>
      </c>
      <c r="R10" s="2">
        <f>Raw_schedule!Q8</f>
        <v>84.92</v>
      </c>
      <c r="S10" s="2">
        <f>Raw_schedule!R8</f>
        <v>84.92</v>
      </c>
      <c r="T10" s="2">
        <f>Raw_schedule!S8</f>
        <v>84.92</v>
      </c>
      <c r="U10" s="2">
        <f>Raw_schedule!T8</f>
        <v>84.92</v>
      </c>
      <c r="V10" s="2">
        <f>Raw_schedule!U8</f>
        <v>84.92</v>
      </c>
      <c r="W10" s="2">
        <f>Raw_schedule!V8</f>
        <v>84.92</v>
      </c>
      <c r="X10" s="2">
        <f>Raw_schedule!W8</f>
        <v>84.92</v>
      </c>
      <c r="Y10" s="2">
        <f>Raw_schedule!X8</f>
        <v>84.92</v>
      </c>
      <c r="Z10" s="2">
        <f>Raw_schedule!Y8</f>
        <v>84.92</v>
      </c>
      <c r="AA10" s="2">
        <f>Raw_schedule!Z8</f>
        <v>84.92</v>
      </c>
      <c r="AB10" s="2">
        <f>Raw_schedule!AA8</f>
        <v>84.92</v>
      </c>
    </row>
    <row r="11" spans="1:28" x14ac:dyDescent="0.25">
      <c r="A11" s="39" t="str">
        <f>Raw_schedule!B9</f>
        <v>Cooling Setpoint Schedule</v>
      </c>
      <c r="B11" s="39" t="str">
        <f>Raw_schedule!A9</f>
        <v>School</v>
      </c>
      <c r="C11" s="2" t="str">
        <f>Raw_schedule!C9</f>
        <v>AllOtherDays (Through 8/16)</v>
      </c>
      <c r="D11" s="2"/>
      <c r="E11" s="2">
        <f>Raw_schedule!D9</f>
        <v>84.92</v>
      </c>
      <c r="F11" s="2">
        <f>Raw_schedule!E9</f>
        <v>84.92</v>
      </c>
      <c r="G11" s="2">
        <f>Raw_schedule!F9</f>
        <v>84.92</v>
      </c>
      <c r="H11" s="2">
        <f>Raw_schedule!G9</f>
        <v>84.92</v>
      </c>
      <c r="I11" s="2">
        <f>Raw_schedule!H9</f>
        <v>84.92</v>
      </c>
      <c r="J11" s="2">
        <f>Raw_schedule!I9</f>
        <v>84.92</v>
      </c>
      <c r="K11" s="2">
        <f>Raw_schedule!J9</f>
        <v>84.92</v>
      </c>
      <c r="L11" s="2">
        <f>Raw_schedule!K9</f>
        <v>84.92</v>
      </c>
      <c r="M11" s="2">
        <f>Raw_schedule!L9</f>
        <v>84.92</v>
      </c>
      <c r="N11" s="2">
        <f>Raw_schedule!M9</f>
        <v>84.92</v>
      </c>
      <c r="O11" s="2">
        <f>Raw_schedule!N9</f>
        <v>84.92</v>
      </c>
      <c r="P11" s="2">
        <f>Raw_schedule!O9</f>
        <v>84.92</v>
      </c>
      <c r="Q11" s="2">
        <f>Raw_schedule!P9</f>
        <v>84.92</v>
      </c>
      <c r="R11" s="2">
        <f>Raw_schedule!Q9</f>
        <v>84.92</v>
      </c>
      <c r="S11" s="2">
        <f>Raw_schedule!R9</f>
        <v>84.92</v>
      </c>
      <c r="T11" s="2">
        <f>Raw_schedule!S9</f>
        <v>84.92</v>
      </c>
      <c r="U11" s="2">
        <f>Raw_schedule!T9</f>
        <v>84.92</v>
      </c>
      <c r="V11" s="2">
        <f>Raw_schedule!U9</f>
        <v>84.92</v>
      </c>
      <c r="W11" s="2">
        <f>Raw_schedule!V9</f>
        <v>84.92</v>
      </c>
      <c r="X11" s="2">
        <f>Raw_schedule!W9</f>
        <v>84.92</v>
      </c>
      <c r="Y11" s="2">
        <f>Raw_schedule!X9</f>
        <v>84.92</v>
      </c>
      <c r="Z11" s="2">
        <f>Raw_schedule!Y9</f>
        <v>84.92</v>
      </c>
      <c r="AA11" s="2">
        <f>Raw_schedule!Z9</f>
        <v>84.92</v>
      </c>
      <c r="AB11" s="2">
        <f>Raw_schedule!AA9</f>
        <v>84.92</v>
      </c>
    </row>
    <row r="12" spans="1:28" x14ac:dyDescent="0.25">
      <c r="A12" s="39" t="str">
        <f>Raw_schedule!B10</f>
        <v>Cooling Setpoint Schedule</v>
      </c>
      <c r="B12" s="39" t="str">
        <f>Raw_schedule!A10</f>
        <v>School</v>
      </c>
      <c r="C12" s="2" t="str">
        <f>Raw_schedule!C10</f>
        <v>AllOtherDays (Through 12/11)</v>
      </c>
      <c r="D12" s="2"/>
      <c r="E12" s="2">
        <f>Raw_schedule!D10</f>
        <v>84.92</v>
      </c>
      <c r="F12" s="2">
        <f>Raw_schedule!E10</f>
        <v>84.92</v>
      </c>
      <c r="G12" s="2">
        <f>Raw_schedule!F10</f>
        <v>84.92</v>
      </c>
      <c r="H12" s="2">
        <f>Raw_schedule!G10</f>
        <v>84.92</v>
      </c>
      <c r="I12" s="2">
        <f>Raw_schedule!H10</f>
        <v>84.92</v>
      </c>
      <c r="J12" s="2">
        <f>Raw_schedule!I10</f>
        <v>84.92</v>
      </c>
      <c r="K12" s="2">
        <f>Raw_schedule!J10</f>
        <v>84.92</v>
      </c>
      <c r="L12" s="2">
        <f>Raw_schedule!K10</f>
        <v>84.92</v>
      </c>
      <c r="M12" s="2">
        <f>Raw_schedule!L10</f>
        <v>84.92</v>
      </c>
      <c r="N12" s="2">
        <f>Raw_schedule!M10</f>
        <v>84.92</v>
      </c>
      <c r="O12" s="2">
        <f>Raw_schedule!N10</f>
        <v>84.92</v>
      </c>
      <c r="P12" s="2">
        <f>Raw_schedule!O10</f>
        <v>84.92</v>
      </c>
      <c r="Q12" s="2">
        <f>Raw_schedule!P10</f>
        <v>84.92</v>
      </c>
      <c r="R12" s="2">
        <f>Raw_schedule!Q10</f>
        <v>84.92</v>
      </c>
      <c r="S12" s="2">
        <f>Raw_schedule!R10</f>
        <v>84.92</v>
      </c>
      <c r="T12" s="2">
        <f>Raw_schedule!S10</f>
        <v>84.92</v>
      </c>
      <c r="U12" s="2">
        <f>Raw_schedule!T10</f>
        <v>84.92</v>
      </c>
      <c r="V12" s="2">
        <f>Raw_schedule!U10</f>
        <v>84.92</v>
      </c>
      <c r="W12" s="2">
        <f>Raw_schedule!V10</f>
        <v>84.92</v>
      </c>
      <c r="X12" s="2">
        <f>Raw_schedule!W10</f>
        <v>84.92</v>
      </c>
      <c r="Y12" s="2">
        <f>Raw_schedule!X10</f>
        <v>84.92</v>
      </c>
      <c r="Z12" s="2">
        <f>Raw_schedule!Y10</f>
        <v>84.92</v>
      </c>
      <c r="AA12" s="2">
        <f>Raw_schedule!Z10</f>
        <v>84.92</v>
      </c>
      <c r="AB12" s="2">
        <f>Raw_schedule!AA10</f>
        <v>84.92</v>
      </c>
    </row>
    <row r="13" spans="1:28" x14ac:dyDescent="0.25">
      <c r="A13" s="39" t="str">
        <f>Raw_schedule!B11</f>
        <v>Cooling Setpoint Schedule</v>
      </c>
      <c r="B13" s="39" t="str">
        <f>Raw_schedule!A11</f>
        <v>School</v>
      </c>
      <c r="C13" s="2" t="str">
        <f>Raw_schedule!C11</f>
        <v>AllOtherDays (Through 12/31)</v>
      </c>
      <c r="D13" s="2"/>
      <c r="E13" s="2">
        <f>Raw_schedule!D11</f>
        <v>84.92</v>
      </c>
      <c r="F13" s="2">
        <f>Raw_schedule!E11</f>
        <v>84.92</v>
      </c>
      <c r="G13" s="2">
        <f>Raw_schedule!F11</f>
        <v>84.92</v>
      </c>
      <c r="H13" s="2">
        <f>Raw_schedule!G11</f>
        <v>84.92</v>
      </c>
      <c r="I13" s="2">
        <f>Raw_schedule!H11</f>
        <v>84.92</v>
      </c>
      <c r="J13" s="2">
        <f>Raw_schedule!I11</f>
        <v>84.92</v>
      </c>
      <c r="K13" s="2">
        <f>Raw_schedule!J11</f>
        <v>84.92</v>
      </c>
      <c r="L13" s="2">
        <f>Raw_schedule!K11</f>
        <v>84.92</v>
      </c>
      <c r="M13" s="2">
        <f>Raw_schedule!L11</f>
        <v>84.92</v>
      </c>
      <c r="N13" s="2">
        <f>Raw_schedule!M11</f>
        <v>84.92</v>
      </c>
      <c r="O13" s="2">
        <f>Raw_schedule!N11</f>
        <v>84.92</v>
      </c>
      <c r="P13" s="2">
        <f>Raw_schedule!O11</f>
        <v>84.92</v>
      </c>
      <c r="Q13" s="2">
        <f>Raw_schedule!P11</f>
        <v>84.92</v>
      </c>
      <c r="R13" s="2">
        <f>Raw_schedule!Q11</f>
        <v>84.92</v>
      </c>
      <c r="S13" s="2">
        <f>Raw_schedule!R11</f>
        <v>84.92</v>
      </c>
      <c r="T13" s="2">
        <f>Raw_schedule!S11</f>
        <v>84.92</v>
      </c>
      <c r="U13" s="2">
        <f>Raw_schedule!T11</f>
        <v>84.92</v>
      </c>
      <c r="V13" s="2">
        <f>Raw_schedule!U11</f>
        <v>84.92</v>
      </c>
      <c r="W13" s="2">
        <f>Raw_schedule!V11</f>
        <v>84.92</v>
      </c>
      <c r="X13" s="2">
        <f>Raw_schedule!W11</f>
        <v>84.92</v>
      </c>
      <c r="Y13" s="2">
        <f>Raw_schedule!X11</f>
        <v>84.92</v>
      </c>
      <c r="Z13" s="2">
        <f>Raw_schedule!Y11</f>
        <v>84.92</v>
      </c>
      <c r="AA13" s="2">
        <f>Raw_schedule!Z11</f>
        <v>84.92</v>
      </c>
      <c r="AB13" s="2">
        <f>Raw_schedule!AA11</f>
        <v>84.92</v>
      </c>
    </row>
    <row r="14" spans="1:28" x14ac:dyDescent="0.25">
      <c r="A14" s="39" t="str">
        <f>Raw_schedule!B12</f>
        <v>Cooling Setpoint Schedule</v>
      </c>
      <c r="B14" s="39" t="str">
        <f>Raw_schedule!A12</f>
        <v>School</v>
      </c>
      <c r="C14" s="2" t="str">
        <f>Raw_schedule!C12</f>
        <v>Saturdays (Through 4/3)</v>
      </c>
      <c r="D14" s="2"/>
      <c r="E14" s="2">
        <f>Raw_schedule!D12</f>
        <v>84.92</v>
      </c>
      <c r="F14" s="2">
        <f>Raw_schedule!E12</f>
        <v>84.92</v>
      </c>
      <c r="G14" s="2">
        <f>Raw_schedule!F12</f>
        <v>84.92</v>
      </c>
      <c r="H14" s="2">
        <f>Raw_schedule!G12</f>
        <v>84.92</v>
      </c>
      <c r="I14" s="2">
        <f>Raw_schedule!H12</f>
        <v>84.92</v>
      </c>
      <c r="J14" s="2">
        <f>Raw_schedule!I12</f>
        <v>84.92</v>
      </c>
      <c r="K14" s="2">
        <f>Raw_schedule!J12</f>
        <v>84.92</v>
      </c>
      <c r="L14" s="2">
        <f>Raw_schedule!K12</f>
        <v>75.02</v>
      </c>
      <c r="M14" s="2">
        <f>Raw_schedule!L12</f>
        <v>75.02</v>
      </c>
      <c r="N14" s="2">
        <f>Raw_schedule!M12</f>
        <v>75.02</v>
      </c>
      <c r="O14" s="2">
        <f>Raw_schedule!N12</f>
        <v>75.02</v>
      </c>
      <c r="P14" s="2">
        <f>Raw_schedule!O12</f>
        <v>75.02</v>
      </c>
      <c r="Q14" s="2">
        <f>Raw_schedule!P12</f>
        <v>75.02</v>
      </c>
      <c r="R14" s="2">
        <f>Raw_schedule!Q12</f>
        <v>84.92</v>
      </c>
      <c r="S14" s="2">
        <f>Raw_schedule!R12</f>
        <v>84.92</v>
      </c>
      <c r="T14" s="2">
        <f>Raw_schedule!S12</f>
        <v>84.92</v>
      </c>
      <c r="U14" s="2">
        <f>Raw_schedule!T12</f>
        <v>84.92</v>
      </c>
      <c r="V14" s="2">
        <f>Raw_schedule!U12</f>
        <v>84.92</v>
      </c>
      <c r="W14" s="2">
        <f>Raw_schedule!V12</f>
        <v>84.92</v>
      </c>
      <c r="X14" s="2">
        <f>Raw_schedule!W12</f>
        <v>84.92</v>
      </c>
      <c r="Y14" s="2">
        <f>Raw_schedule!X12</f>
        <v>84.92</v>
      </c>
      <c r="Z14" s="2">
        <f>Raw_schedule!Y12</f>
        <v>84.92</v>
      </c>
      <c r="AA14" s="2">
        <f>Raw_schedule!Z12</f>
        <v>84.92</v>
      </c>
      <c r="AB14" s="2">
        <f>Raw_schedule!AA12</f>
        <v>84.92</v>
      </c>
    </row>
    <row r="15" spans="1:28" x14ac:dyDescent="0.25">
      <c r="A15" s="39" t="str">
        <f>Raw_schedule!B13</f>
        <v>Cooling Setpoint Schedule</v>
      </c>
      <c r="B15" s="39" t="str">
        <f>Raw_schedule!A13</f>
        <v>School</v>
      </c>
      <c r="C15" s="2" t="str">
        <f>Raw_schedule!C13</f>
        <v>Saturdays (Through 5/22)</v>
      </c>
      <c r="D15" s="2"/>
      <c r="E15" s="2">
        <f>Raw_schedule!D13</f>
        <v>84.92</v>
      </c>
      <c r="F15" s="2">
        <f>Raw_schedule!E13</f>
        <v>84.92</v>
      </c>
      <c r="G15" s="2">
        <f>Raw_schedule!F13</f>
        <v>84.92</v>
      </c>
      <c r="H15" s="2">
        <f>Raw_schedule!G13</f>
        <v>84.92</v>
      </c>
      <c r="I15" s="2">
        <f>Raw_schedule!H13</f>
        <v>84.92</v>
      </c>
      <c r="J15" s="2">
        <f>Raw_schedule!I13</f>
        <v>84.92</v>
      </c>
      <c r="K15" s="2">
        <f>Raw_schedule!J13</f>
        <v>84.92</v>
      </c>
      <c r="L15" s="2">
        <f>Raw_schedule!K13</f>
        <v>75.02</v>
      </c>
      <c r="M15" s="2">
        <f>Raw_schedule!L13</f>
        <v>75.02</v>
      </c>
      <c r="N15" s="2">
        <f>Raw_schedule!M13</f>
        <v>75.02</v>
      </c>
      <c r="O15" s="2">
        <f>Raw_schedule!N13</f>
        <v>75.02</v>
      </c>
      <c r="P15" s="2">
        <f>Raw_schedule!O13</f>
        <v>75.02</v>
      </c>
      <c r="Q15" s="2">
        <f>Raw_schedule!P13</f>
        <v>75.02</v>
      </c>
      <c r="R15" s="2">
        <f>Raw_schedule!Q13</f>
        <v>84.92</v>
      </c>
      <c r="S15" s="2">
        <f>Raw_schedule!R13</f>
        <v>84.92</v>
      </c>
      <c r="T15" s="2">
        <f>Raw_schedule!S13</f>
        <v>84.92</v>
      </c>
      <c r="U15" s="2">
        <f>Raw_schedule!T13</f>
        <v>84.92</v>
      </c>
      <c r="V15" s="2">
        <f>Raw_schedule!U13</f>
        <v>84.92</v>
      </c>
      <c r="W15" s="2">
        <f>Raw_schedule!V13</f>
        <v>84.92</v>
      </c>
      <c r="X15" s="2">
        <f>Raw_schedule!W13</f>
        <v>84.92</v>
      </c>
      <c r="Y15" s="2">
        <f>Raw_schedule!X13</f>
        <v>84.92</v>
      </c>
      <c r="Z15" s="2">
        <f>Raw_schedule!Y13</f>
        <v>84.92</v>
      </c>
      <c r="AA15" s="2">
        <f>Raw_schedule!Z13</f>
        <v>84.92</v>
      </c>
      <c r="AB15" s="2">
        <f>Raw_schedule!AA13</f>
        <v>84.92</v>
      </c>
    </row>
    <row r="16" spans="1:28" x14ac:dyDescent="0.25">
      <c r="A16" s="39" t="str">
        <f>Raw_schedule!B14</f>
        <v>Cooling Setpoint Schedule</v>
      </c>
      <c r="B16" s="39" t="str">
        <f>Raw_schedule!A14</f>
        <v>School</v>
      </c>
      <c r="C16" s="2" t="str">
        <f>Raw_schedule!C14</f>
        <v>Saturdays (Through 8/7)</v>
      </c>
      <c r="D16" s="2"/>
      <c r="E16" s="2">
        <f>Raw_schedule!D14</f>
        <v>84.92</v>
      </c>
      <c r="F16" s="2">
        <f>Raw_schedule!E14</f>
        <v>84.92</v>
      </c>
      <c r="G16" s="2">
        <f>Raw_schedule!F14</f>
        <v>84.92</v>
      </c>
      <c r="H16" s="2">
        <f>Raw_schedule!G14</f>
        <v>84.92</v>
      </c>
      <c r="I16" s="2">
        <f>Raw_schedule!H14</f>
        <v>84.92</v>
      </c>
      <c r="J16" s="2">
        <f>Raw_schedule!I14</f>
        <v>84.92</v>
      </c>
      <c r="K16" s="2">
        <f>Raw_schedule!J14</f>
        <v>84.92</v>
      </c>
      <c r="L16" s="2">
        <f>Raw_schedule!K14</f>
        <v>75.02</v>
      </c>
      <c r="M16" s="2">
        <f>Raw_schedule!L14</f>
        <v>75.02</v>
      </c>
      <c r="N16" s="2">
        <f>Raw_schedule!M14</f>
        <v>75.02</v>
      </c>
      <c r="O16" s="2">
        <f>Raw_schedule!N14</f>
        <v>75.02</v>
      </c>
      <c r="P16" s="2">
        <f>Raw_schedule!O14</f>
        <v>75.02</v>
      </c>
      <c r="Q16" s="2">
        <f>Raw_schedule!P14</f>
        <v>75.02</v>
      </c>
      <c r="R16" s="2">
        <f>Raw_schedule!Q14</f>
        <v>84.92</v>
      </c>
      <c r="S16" s="2">
        <f>Raw_schedule!R14</f>
        <v>84.92</v>
      </c>
      <c r="T16" s="2">
        <f>Raw_schedule!S14</f>
        <v>84.92</v>
      </c>
      <c r="U16" s="2">
        <f>Raw_schedule!T14</f>
        <v>84.92</v>
      </c>
      <c r="V16" s="2">
        <f>Raw_schedule!U14</f>
        <v>84.92</v>
      </c>
      <c r="W16" s="2">
        <f>Raw_schedule!V14</f>
        <v>84.92</v>
      </c>
      <c r="X16" s="2">
        <f>Raw_schedule!W14</f>
        <v>84.92</v>
      </c>
      <c r="Y16" s="2">
        <f>Raw_schedule!X14</f>
        <v>84.92</v>
      </c>
      <c r="Z16" s="2">
        <f>Raw_schedule!Y14</f>
        <v>84.92</v>
      </c>
      <c r="AA16" s="2">
        <f>Raw_schedule!Z14</f>
        <v>84.92</v>
      </c>
      <c r="AB16" s="2">
        <f>Raw_schedule!AA14</f>
        <v>84.92</v>
      </c>
    </row>
    <row r="17" spans="1:28" x14ac:dyDescent="0.25">
      <c r="A17" s="39" t="str">
        <f>Raw_schedule!B15</f>
        <v>Cooling Setpoint Schedule</v>
      </c>
      <c r="B17" s="39" t="str">
        <f>Raw_schedule!A15</f>
        <v>School</v>
      </c>
      <c r="C17" s="2" t="str">
        <f>Raw_schedule!C15</f>
        <v>Saturdays (Through 12/11)</v>
      </c>
      <c r="D17" s="2"/>
      <c r="E17" s="2">
        <f>Raw_schedule!D15</f>
        <v>84.92</v>
      </c>
      <c r="F17" s="2">
        <f>Raw_schedule!E15</f>
        <v>84.92</v>
      </c>
      <c r="G17" s="2">
        <f>Raw_schedule!F15</f>
        <v>84.92</v>
      </c>
      <c r="H17" s="2">
        <f>Raw_schedule!G15</f>
        <v>84.92</v>
      </c>
      <c r="I17" s="2">
        <f>Raw_schedule!H15</f>
        <v>84.92</v>
      </c>
      <c r="J17" s="2">
        <f>Raw_schedule!I15</f>
        <v>84.92</v>
      </c>
      <c r="K17" s="2">
        <f>Raw_schedule!J15</f>
        <v>84.92</v>
      </c>
      <c r="L17" s="2">
        <f>Raw_schedule!K15</f>
        <v>75.02</v>
      </c>
      <c r="M17" s="2">
        <f>Raw_schedule!L15</f>
        <v>75.02</v>
      </c>
      <c r="N17" s="2">
        <f>Raw_schedule!M15</f>
        <v>75.02</v>
      </c>
      <c r="O17" s="2">
        <f>Raw_schedule!N15</f>
        <v>75.02</v>
      </c>
      <c r="P17" s="2">
        <f>Raw_schedule!O15</f>
        <v>75.02</v>
      </c>
      <c r="Q17" s="2">
        <f>Raw_schedule!P15</f>
        <v>75.02</v>
      </c>
      <c r="R17" s="2">
        <f>Raw_schedule!Q15</f>
        <v>84.92</v>
      </c>
      <c r="S17" s="2">
        <f>Raw_schedule!R15</f>
        <v>84.92</v>
      </c>
      <c r="T17" s="2">
        <f>Raw_schedule!S15</f>
        <v>84.92</v>
      </c>
      <c r="U17" s="2">
        <f>Raw_schedule!T15</f>
        <v>84.92</v>
      </c>
      <c r="V17" s="2">
        <f>Raw_schedule!U15</f>
        <v>84.92</v>
      </c>
      <c r="W17" s="2">
        <f>Raw_schedule!V15</f>
        <v>84.92</v>
      </c>
      <c r="X17" s="2">
        <f>Raw_schedule!W15</f>
        <v>84.92</v>
      </c>
      <c r="Y17" s="2">
        <f>Raw_schedule!X15</f>
        <v>84.92</v>
      </c>
      <c r="Z17" s="2">
        <f>Raw_schedule!Y15</f>
        <v>84.92</v>
      </c>
      <c r="AA17" s="2">
        <f>Raw_schedule!Z15</f>
        <v>84.92</v>
      </c>
      <c r="AB17" s="2">
        <f>Raw_schedule!AA15</f>
        <v>84.92</v>
      </c>
    </row>
    <row r="18" spans="1:28" x14ac:dyDescent="0.25">
      <c r="A18" s="39" t="str">
        <f>Raw_schedule!B16</f>
        <v>Cooling Setpoint Schedule</v>
      </c>
      <c r="B18" s="39" t="str">
        <f>Raw_schedule!A16</f>
        <v>School</v>
      </c>
      <c r="C18" s="2" t="str">
        <f>Raw_schedule!C16</f>
        <v>Weekdays (Through 4/3)</v>
      </c>
      <c r="D18" s="2"/>
      <c r="E18" s="2">
        <f>Raw_schedule!D16</f>
        <v>84.92</v>
      </c>
      <c r="F18" s="2">
        <f>Raw_schedule!E16</f>
        <v>84.92</v>
      </c>
      <c r="G18" s="2">
        <f>Raw_schedule!F16</f>
        <v>84.92</v>
      </c>
      <c r="H18" s="2">
        <f>Raw_schedule!G16</f>
        <v>84.92</v>
      </c>
      <c r="I18" s="2">
        <f>Raw_schedule!H16</f>
        <v>84.92</v>
      </c>
      <c r="J18" s="2">
        <f>Raw_schedule!I16</f>
        <v>84.92</v>
      </c>
      <c r="K18" s="2">
        <f>Raw_schedule!J16</f>
        <v>75.02</v>
      </c>
      <c r="L18" s="2">
        <f>Raw_schedule!K16</f>
        <v>75.02</v>
      </c>
      <c r="M18" s="2">
        <f>Raw_schedule!L16</f>
        <v>75.02</v>
      </c>
      <c r="N18" s="2">
        <f>Raw_schedule!M16</f>
        <v>75.02</v>
      </c>
      <c r="O18" s="2">
        <f>Raw_schedule!N16</f>
        <v>75.02</v>
      </c>
      <c r="P18" s="2">
        <f>Raw_schedule!O16</f>
        <v>75.02</v>
      </c>
      <c r="Q18" s="2">
        <f>Raw_schedule!P16</f>
        <v>75.02</v>
      </c>
      <c r="R18" s="2">
        <f>Raw_schedule!Q16</f>
        <v>75.02</v>
      </c>
      <c r="S18" s="2">
        <f>Raw_schedule!R16</f>
        <v>75.02</v>
      </c>
      <c r="T18" s="2">
        <f>Raw_schedule!S16</f>
        <v>75.02</v>
      </c>
      <c r="U18" s="2">
        <f>Raw_schedule!T16</f>
        <v>75.02</v>
      </c>
      <c r="V18" s="2">
        <f>Raw_schedule!U16</f>
        <v>75.02</v>
      </c>
      <c r="W18" s="2">
        <f>Raw_schedule!V16</f>
        <v>75.02</v>
      </c>
      <c r="X18" s="2">
        <f>Raw_schedule!W16</f>
        <v>75.02</v>
      </c>
      <c r="Y18" s="2">
        <f>Raw_schedule!X16</f>
        <v>75.02</v>
      </c>
      <c r="Z18" s="2">
        <f>Raw_schedule!Y16</f>
        <v>75.02</v>
      </c>
      <c r="AA18" s="2">
        <f>Raw_schedule!Z16</f>
        <v>84.92</v>
      </c>
      <c r="AB18" s="2">
        <f>Raw_schedule!AA16</f>
        <v>84.92</v>
      </c>
    </row>
    <row r="19" spans="1:28" x14ac:dyDescent="0.25">
      <c r="A19" s="39" t="str">
        <f>Raw_schedule!B17</f>
        <v>Cooling Setpoint Schedule</v>
      </c>
      <c r="B19" s="39" t="str">
        <f>Raw_schedule!A17</f>
        <v>School</v>
      </c>
      <c r="C19" s="2" t="str">
        <f>Raw_schedule!C17</f>
        <v>Weekdays (Through 5/22)</v>
      </c>
      <c r="D19" s="2"/>
      <c r="E19" s="2">
        <f>Raw_schedule!D17</f>
        <v>84.92</v>
      </c>
      <c r="F19" s="2">
        <f>Raw_schedule!E17</f>
        <v>84.92</v>
      </c>
      <c r="G19" s="2">
        <f>Raw_schedule!F17</f>
        <v>84.92</v>
      </c>
      <c r="H19" s="2">
        <f>Raw_schedule!G17</f>
        <v>84.92</v>
      </c>
      <c r="I19" s="2">
        <f>Raw_schedule!H17</f>
        <v>84.92</v>
      </c>
      <c r="J19" s="2">
        <f>Raw_schedule!I17</f>
        <v>84.92</v>
      </c>
      <c r="K19" s="2">
        <f>Raw_schedule!J17</f>
        <v>75.02</v>
      </c>
      <c r="L19" s="2">
        <f>Raw_schedule!K17</f>
        <v>75.02</v>
      </c>
      <c r="M19" s="2">
        <f>Raw_schedule!L17</f>
        <v>75.02</v>
      </c>
      <c r="N19" s="2">
        <f>Raw_schedule!M17</f>
        <v>75.02</v>
      </c>
      <c r="O19" s="2">
        <f>Raw_schedule!N17</f>
        <v>75.02</v>
      </c>
      <c r="P19" s="2">
        <f>Raw_schedule!O17</f>
        <v>75.02</v>
      </c>
      <c r="Q19" s="2">
        <f>Raw_schedule!P17</f>
        <v>75.02</v>
      </c>
      <c r="R19" s="2">
        <f>Raw_schedule!Q17</f>
        <v>75.02</v>
      </c>
      <c r="S19" s="2">
        <f>Raw_schedule!R17</f>
        <v>75.02</v>
      </c>
      <c r="T19" s="2">
        <f>Raw_schedule!S17</f>
        <v>75.02</v>
      </c>
      <c r="U19" s="2">
        <f>Raw_schedule!T17</f>
        <v>75.02</v>
      </c>
      <c r="V19" s="2">
        <f>Raw_schedule!U17</f>
        <v>75.02</v>
      </c>
      <c r="W19" s="2">
        <f>Raw_schedule!V17</f>
        <v>75.02</v>
      </c>
      <c r="X19" s="2">
        <f>Raw_schedule!W17</f>
        <v>75.02</v>
      </c>
      <c r="Y19" s="2">
        <f>Raw_schedule!X17</f>
        <v>75.02</v>
      </c>
      <c r="Z19" s="2">
        <f>Raw_schedule!Y17</f>
        <v>75.02</v>
      </c>
      <c r="AA19" s="2">
        <f>Raw_schedule!Z17</f>
        <v>84.92</v>
      </c>
      <c r="AB19" s="2">
        <f>Raw_schedule!AA17</f>
        <v>84.92</v>
      </c>
    </row>
    <row r="20" spans="1:28" x14ac:dyDescent="0.25">
      <c r="A20" s="39" t="str">
        <f>Raw_schedule!B18</f>
        <v>Cooling Setpoint Schedule</v>
      </c>
      <c r="B20" s="39" t="str">
        <f>Raw_schedule!A18</f>
        <v>School</v>
      </c>
      <c r="C20" s="2" t="str">
        <f>Raw_schedule!C18</f>
        <v>Weekdays (Through 8/7)</v>
      </c>
      <c r="D20" s="2"/>
      <c r="E20" s="2">
        <f>Raw_schedule!D18</f>
        <v>84.92</v>
      </c>
      <c r="F20" s="2">
        <f>Raw_schedule!E18</f>
        <v>84.92</v>
      </c>
      <c r="G20" s="2">
        <f>Raw_schedule!F18</f>
        <v>84.92</v>
      </c>
      <c r="H20" s="2">
        <f>Raw_schedule!G18</f>
        <v>84.92</v>
      </c>
      <c r="I20" s="2">
        <f>Raw_schedule!H18</f>
        <v>84.92</v>
      </c>
      <c r="J20" s="2">
        <f>Raw_schedule!I18</f>
        <v>84.92</v>
      </c>
      <c r="K20" s="2">
        <f>Raw_schedule!J18</f>
        <v>75.02</v>
      </c>
      <c r="L20" s="2">
        <f>Raw_schedule!K18</f>
        <v>75.02</v>
      </c>
      <c r="M20" s="2">
        <f>Raw_schedule!L18</f>
        <v>75.02</v>
      </c>
      <c r="N20" s="2">
        <f>Raw_schedule!M18</f>
        <v>75.02</v>
      </c>
      <c r="O20" s="2">
        <f>Raw_schedule!N18</f>
        <v>75.02</v>
      </c>
      <c r="P20" s="2">
        <f>Raw_schedule!O18</f>
        <v>75.02</v>
      </c>
      <c r="Q20" s="2">
        <f>Raw_schedule!P18</f>
        <v>75.02</v>
      </c>
      <c r="R20" s="2">
        <f>Raw_schedule!Q18</f>
        <v>75.02</v>
      </c>
      <c r="S20" s="2">
        <f>Raw_schedule!R18</f>
        <v>75.02</v>
      </c>
      <c r="T20" s="2">
        <f>Raw_schedule!S18</f>
        <v>75.02</v>
      </c>
      <c r="U20" s="2">
        <f>Raw_schedule!T18</f>
        <v>75.02</v>
      </c>
      <c r="V20" s="2">
        <f>Raw_schedule!U18</f>
        <v>75.02</v>
      </c>
      <c r="W20" s="2">
        <f>Raw_schedule!V18</f>
        <v>75.02</v>
      </c>
      <c r="X20" s="2">
        <f>Raw_schedule!W18</f>
        <v>75.02</v>
      </c>
      <c r="Y20" s="2">
        <f>Raw_schedule!X18</f>
        <v>75.02</v>
      </c>
      <c r="Z20" s="2">
        <f>Raw_schedule!Y18</f>
        <v>75.02</v>
      </c>
      <c r="AA20" s="2">
        <f>Raw_schedule!Z18</f>
        <v>84.92</v>
      </c>
      <c r="AB20" s="2">
        <f>Raw_schedule!AA18</f>
        <v>84.92</v>
      </c>
    </row>
    <row r="21" spans="1:28" x14ac:dyDescent="0.25">
      <c r="A21" s="39" t="str">
        <f>Raw_schedule!B19</f>
        <v>Cooling Setpoint Schedule</v>
      </c>
      <c r="B21" s="39" t="str">
        <f>Raw_schedule!A19</f>
        <v>School</v>
      </c>
      <c r="C21" s="2" t="str">
        <f>Raw_schedule!C19</f>
        <v>Weekdays (Through 12/11)</v>
      </c>
      <c r="D21" s="2"/>
      <c r="E21" s="2">
        <f>Raw_schedule!D19</f>
        <v>84.92</v>
      </c>
      <c r="F21" s="2">
        <f>Raw_schedule!E19</f>
        <v>84.92</v>
      </c>
      <c r="G21" s="2">
        <f>Raw_schedule!F19</f>
        <v>84.92</v>
      </c>
      <c r="H21" s="2">
        <f>Raw_schedule!G19</f>
        <v>84.92</v>
      </c>
      <c r="I21" s="2">
        <f>Raw_schedule!H19</f>
        <v>84.92</v>
      </c>
      <c r="J21" s="2">
        <f>Raw_schedule!I19</f>
        <v>84.92</v>
      </c>
      <c r="K21" s="2">
        <f>Raw_schedule!J19</f>
        <v>75.02</v>
      </c>
      <c r="L21" s="2">
        <f>Raw_schedule!K19</f>
        <v>75.02</v>
      </c>
      <c r="M21" s="2">
        <f>Raw_schedule!L19</f>
        <v>75.02</v>
      </c>
      <c r="N21" s="2">
        <f>Raw_schedule!M19</f>
        <v>75.02</v>
      </c>
      <c r="O21" s="2">
        <f>Raw_schedule!N19</f>
        <v>75.02</v>
      </c>
      <c r="P21" s="2">
        <f>Raw_schedule!O19</f>
        <v>75.02</v>
      </c>
      <c r="Q21" s="2">
        <f>Raw_schedule!P19</f>
        <v>75.02</v>
      </c>
      <c r="R21" s="2">
        <f>Raw_schedule!Q19</f>
        <v>75.02</v>
      </c>
      <c r="S21" s="2">
        <f>Raw_schedule!R19</f>
        <v>75.02</v>
      </c>
      <c r="T21" s="2">
        <f>Raw_schedule!S19</f>
        <v>75.02</v>
      </c>
      <c r="U21" s="2">
        <f>Raw_schedule!T19</f>
        <v>75.02</v>
      </c>
      <c r="V21" s="2">
        <f>Raw_schedule!U19</f>
        <v>75.02</v>
      </c>
      <c r="W21" s="2">
        <f>Raw_schedule!V19</f>
        <v>75.02</v>
      </c>
      <c r="X21" s="2">
        <f>Raw_schedule!W19</f>
        <v>75.02</v>
      </c>
      <c r="Y21" s="2">
        <f>Raw_schedule!X19</f>
        <v>75.02</v>
      </c>
      <c r="Z21" s="2">
        <f>Raw_schedule!Y19</f>
        <v>75.02</v>
      </c>
      <c r="AA21" s="2">
        <f>Raw_schedule!Z19</f>
        <v>84.92</v>
      </c>
      <c r="AB21" s="2">
        <f>Raw_schedule!AA19</f>
        <v>84.92</v>
      </c>
    </row>
    <row r="22" spans="1:28" x14ac:dyDescent="0.25">
      <c r="A22" s="39" t="str">
        <f>Raw_schedule!B20</f>
        <v>DHW Sch</v>
      </c>
      <c r="B22" s="39" t="str">
        <f>Raw_schedule!A20</f>
        <v>School</v>
      </c>
      <c r="C22" s="2" t="str">
        <f>Raw_schedule!C20</f>
        <v>AllOtherDays (Through 1/11)</v>
      </c>
      <c r="D22" s="2"/>
      <c r="E22" s="2">
        <f>Raw_schedule!D20</f>
        <v>0</v>
      </c>
      <c r="F22" s="2">
        <f>Raw_schedule!E20</f>
        <v>0</v>
      </c>
      <c r="G22" s="2">
        <f>Raw_schedule!F20</f>
        <v>0</v>
      </c>
      <c r="H22" s="2">
        <f>Raw_schedule!G20</f>
        <v>0</v>
      </c>
      <c r="I22" s="2">
        <f>Raw_schedule!H20</f>
        <v>0</v>
      </c>
      <c r="J22" s="2">
        <f>Raw_schedule!I20</f>
        <v>0</v>
      </c>
      <c r="K22" s="2">
        <f>Raw_schedule!J20</f>
        <v>0</v>
      </c>
      <c r="L22" s="2">
        <f>Raw_schedule!K20</f>
        <v>0</v>
      </c>
      <c r="M22" s="2">
        <f>Raw_schedule!L20</f>
        <v>0</v>
      </c>
      <c r="N22" s="2">
        <f>Raw_schedule!M20</f>
        <v>0</v>
      </c>
      <c r="O22" s="2">
        <f>Raw_schedule!N20</f>
        <v>0</v>
      </c>
      <c r="P22" s="2">
        <f>Raw_schedule!O20</f>
        <v>0</v>
      </c>
      <c r="Q22" s="2">
        <f>Raw_schedule!P20</f>
        <v>0</v>
      </c>
      <c r="R22" s="2">
        <f>Raw_schedule!Q20</f>
        <v>0</v>
      </c>
      <c r="S22" s="2">
        <f>Raw_schedule!R20</f>
        <v>0</v>
      </c>
      <c r="T22" s="2">
        <f>Raw_schedule!S20</f>
        <v>0</v>
      </c>
      <c r="U22" s="2">
        <f>Raw_schedule!T20</f>
        <v>0</v>
      </c>
      <c r="V22" s="2">
        <f>Raw_schedule!U20</f>
        <v>0</v>
      </c>
      <c r="W22" s="2">
        <f>Raw_schedule!V20</f>
        <v>0</v>
      </c>
      <c r="X22" s="2">
        <f>Raw_schedule!W20</f>
        <v>0</v>
      </c>
      <c r="Y22" s="2">
        <f>Raw_schedule!X20</f>
        <v>0</v>
      </c>
      <c r="Z22" s="2">
        <f>Raw_schedule!Y20</f>
        <v>0</v>
      </c>
      <c r="AA22" s="2">
        <f>Raw_schedule!Z20</f>
        <v>0</v>
      </c>
      <c r="AB22" s="2">
        <f>Raw_schedule!AA20</f>
        <v>0</v>
      </c>
    </row>
    <row r="23" spans="1:28" x14ac:dyDescent="0.25">
      <c r="A23" s="39" t="str">
        <f>Raw_schedule!B21</f>
        <v>DHW Sch</v>
      </c>
      <c r="B23" s="39" t="str">
        <f>Raw_schedule!A21</f>
        <v>School</v>
      </c>
      <c r="C23" s="2" t="str">
        <f>Raw_schedule!C21</f>
        <v>AllOtherDays (Through 4/3)</v>
      </c>
      <c r="D23" s="2"/>
      <c r="E23" s="2">
        <f>Raw_schedule!D21</f>
        <v>0.03</v>
      </c>
      <c r="F23" s="2">
        <f>Raw_schedule!E21</f>
        <v>0.03</v>
      </c>
      <c r="G23" s="2">
        <f>Raw_schedule!F21</f>
        <v>0.03</v>
      </c>
      <c r="H23" s="2">
        <f>Raw_schedule!G21</f>
        <v>0.03</v>
      </c>
      <c r="I23" s="2">
        <f>Raw_schedule!H21</f>
        <v>0.03</v>
      </c>
      <c r="J23" s="2">
        <f>Raw_schedule!I21</f>
        <v>0.03</v>
      </c>
      <c r="K23" s="2">
        <f>Raw_schedule!J21</f>
        <v>0.03</v>
      </c>
      <c r="L23" s="2">
        <f>Raw_schedule!K21</f>
        <v>0.03</v>
      </c>
      <c r="M23" s="2">
        <f>Raw_schedule!L21</f>
        <v>0.03</v>
      </c>
      <c r="N23" s="2">
        <f>Raw_schedule!M21</f>
        <v>0.05</v>
      </c>
      <c r="O23" s="2">
        <f>Raw_schedule!N21</f>
        <v>0.05</v>
      </c>
      <c r="P23" s="2">
        <f>Raw_schedule!O21</f>
        <v>0.05</v>
      </c>
      <c r="Q23" s="2">
        <f>Raw_schedule!P21</f>
        <v>0.05</v>
      </c>
      <c r="R23" s="2">
        <f>Raw_schedule!Q21</f>
        <v>0.03</v>
      </c>
      <c r="S23" s="2">
        <f>Raw_schedule!R21</f>
        <v>0.03</v>
      </c>
      <c r="T23" s="2">
        <f>Raw_schedule!S21</f>
        <v>0.03</v>
      </c>
      <c r="U23" s="2">
        <f>Raw_schedule!T21</f>
        <v>0.03</v>
      </c>
      <c r="V23" s="2">
        <f>Raw_schedule!U21</f>
        <v>0.03</v>
      </c>
      <c r="W23" s="2">
        <f>Raw_schedule!V21</f>
        <v>0.03</v>
      </c>
      <c r="X23" s="2">
        <f>Raw_schedule!W21</f>
        <v>0.03</v>
      </c>
      <c r="Y23" s="2">
        <f>Raw_schedule!X21</f>
        <v>0.03</v>
      </c>
      <c r="Z23" s="2">
        <f>Raw_schedule!Y21</f>
        <v>0.03</v>
      </c>
      <c r="AA23" s="2">
        <f>Raw_schedule!Z21</f>
        <v>0.03</v>
      </c>
      <c r="AB23" s="2">
        <f>Raw_schedule!AA21</f>
        <v>0.03</v>
      </c>
    </row>
    <row r="24" spans="1:28" x14ac:dyDescent="0.25">
      <c r="A24" s="39" t="str">
        <f>Raw_schedule!B22</f>
        <v>DHW Sch</v>
      </c>
      <c r="B24" s="39" t="str">
        <f>Raw_schedule!A22</f>
        <v>School</v>
      </c>
      <c r="C24" s="2" t="str">
        <f>Raw_schedule!C22</f>
        <v>AllOtherDays (Through 4/12)</v>
      </c>
      <c r="D24" s="2"/>
      <c r="E24" s="2">
        <f>Raw_schedule!D22</f>
        <v>0</v>
      </c>
      <c r="F24" s="2">
        <f>Raw_schedule!E22</f>
        <v>0</v>
      </c>
      <c r="G24" s="2">
        <f>Raw_schedule!F22</f>
        <v>0</v>
      </c>
      <c r="H24" s="2">
        <f>Raw_schedule!G22</f>
        <v>0</v>
      </c>
      <c r="I24" s="2">
        <f>Raw_schedule!H22</f>
        <v>0</v>
      </c>
      <c r="J24" s="2">
        <f>Raw_schedule!I22</f>
        <v>0</v>
      </c>
      <c r="K24" s="2">
        <f>Raw_schedule!J22</f>
        <v>0</v>
      </c>
      <c r="L24" s="2">
        <f>Raw_schedule!K22</f>
        <v>0</v>
      </c>
      <c r="M24" s="2">
        <f>Raw_schedule!L22</f>
        <v>0</v>
      </c>
      <c r="N24" s="2">
        <f>Raw_schedule!M22</f>
        <v>0</v>
      </c>
      <c r="O24" s="2">
        <f>Raw_schedule!N22</f>
        <v>0</v>
      </c>
      <c r="P24" s="2">
        <f>Raw_schedule!O22</f>
        <v>0</v>
      </c>
      <c r="Q24" s="2">
        <f>Raw_schedule!P22</f>
        <v>0</v>
      </c>
      <c r="R24" s="2">
        <f>Raw_schedule!Q22</f>
        <v>0</v>
      </c>
      <c r="S24" s="2">
        <f>Raw_schedule!R22</f>
        <v>0</v>
      </c>
      <c r="T24" s="2">
        <f>Raw_schedule!S22</f>
        <v>0</v>
      </c>
      <c r="U24" s="2">
        <f>Raw_schedule!T22</f>
        <v>0</v>
      </c>
      <c r="V24" s="2">
        <f>Raw_schedule!U22</f>
        <v>0</v>
      </c>
      <c r="W24" s="2">
        <f>Raw_schedule!V22</f>
        <v>0</v>
      </c>
      <c r="X24" s="2">
        <f>Raw_schedule!W22</f>
        <v>0</v>
      </c>
      <c r="Y24" s="2">
        <f>Raw_schedule!X22</f>
        <v>0</v>
      </c>
      <c r="Z24" s="2">
        <f>Raw_schedule!Y22</f>
        <v>0</v>
      </c>
      <c r="AA24" s="2">
        <f>Raw_schedule!Z22</f>
        <v>0</v>
      </c>
      <c r="AB24" s="2">
        <f>Raw_schedule!AA22</f>
        <v>0</v>
      </c>
    </row>
    <row r="25" spans="1:28" x14ac:dyDescent="0.25">
      <c r="A25" s="39" t="str">
        <f>Raw_schedule!B23</f>
        <v>DHW Sch</v>
      </c>
      <c r="B25" s="39" t="str">
        <f>Raw_schedule!A23</f>
        <v>School</v>
      </c>
      <c r="C25" s="2" t="str">
        <f>Raw_schedule!C23</f>
        <v>AllOtherDays (Through 5/22)</v>
      </c>
      <c r="D25" s="2"/>
      <c r="E25" s="2">
        <f>Raw_schedule!D23</f>
        <v>0.03</v>
      </c>
      <c r="F25" s="2">
        <f>Raw_schedule!E23</f>
        <v>0.03</v>
      </c>
      <c r="G25" s="2">
        <f>Raw_schedule!F23</f>
        <v>0.03</v>
      </c>
      <c r="H25" s="2">
        <f>Raw_schedule!G23</f>
        <v>0.03</v>
      </c>
      <c r="I25" s="2">
        <f>Raw_schedule!H23</f>
        <v>0.03</v>
      </c>
      <c r="J25" s="2">
        <f>Raw_schedule!I23</f>
        <v>0.03</v>
      </c>
      <c r="K25" s="2">
        <f>Raw_schedule!J23</f>
        <v>0.03</v>
      </c>
      <c r="L25" s="2">
        <f>Raw_schedule!K23</f>
        <v>0.03</v>
      </c>
      <c r="M25" s="2">
        <f>Raw_schedule!L23</f>
        <v>0.03</v>
      </c>
      <c r="N25" s="2">
        <f>Raw_schedule!M23</f>
        <v>0.05</v>
      </c>
      <c r="O25" s="2">
        <f>Raw_schedule!N23</f>
        <v>0.05</v>
      </c>
      <c r="P25" s="2">
        <f>Raw_schedule!O23</f>
        <v>0.05</v>
      </c>
      <c r="Q25" s="2">
        <f>Raw_schedule!P23</f>
        <v>0.05</v>
      </c>
      <c r="R25" s="2">
        <f>Raw_schedule!Q23</f>
        <v>0.03</v>
      </c>
      <c r="S25" s="2">
        <f>Raw_schedule!R23</f>
        <v>0.03</v>
      </c>
      <c r="T25" s="2">
        <f>Raw_schedule!S23</f>
        <v>0.03</v>
      </c>
      <c r="U25" s="2">
        <f>Raw_schedule!T23</f>
        <v>0.03</v>
      </c>
      <c r="V25" s="2">
        <f>Raw_schedule!U23</f>
        <v>0.03</v>
      </c>
      <c r="W25" s="2">
        <f>Raw_schedule!V23</f>
        <v>0.03</v>
      </c>
      <c r="X25" s="2">
        <f>Raw_schedule!W23</f>
        <v>0.03</v>
      </c>
      <c r="Y25" s="2">
        <f>Raw_schedule!X23</f>
        <v>0.03</v>
      </c>
      <c r="Z25" s="2">
        <f>Raw_schedule!Y23</f>
        <v>0.03</v>
      </c>
      <c r="AA25" s="2">
        <f>Raw_schedule!Z23</f>
        <v>0.03</v>
      </c>
      <c r="AB25" s="2">
        <f>Raw_schedule!AA23</f>
        <v>0.03</v>
      </c>
    </row>
    <row r="26" spans="1:28" x14ac:dyDescent="0.25">
      <c r="A26" s="39" t="str">
        <f>Raw_schedule!B24</f>
        <v>DHW Sch</v>
      </c>
      <c r="B26" s="39" t="str">
        <f>Raw_schedule!A24</f>
        <v>School</v>
      </c>
      <c r="C26" s="2" t="str">
        <f>Raw_schedule!C24</f>
        <v>AllOtherDays (Through 5/31)</v>
      </c>
      <c r="D26" s="2"/>
      <c r="E26" s="2">
        <f>Raw_schedule!D24</f>
        <v>0</v>
      </c>
      <c r="F26" s="2">
        <f>Raw_schedule!E24</f>
        <v>0</v>
      </c>
      <c r="G26" s="2">
        <f>Raw_schedule!F24</f>
        <v>0</v>
      </c>
      <c r="H26" s="2">
        <f>Raw_schedule!G24</f>
        <v>0</v>
      </c>
      <c r="I26" s="2">
        <f>Raw_schedule!H24</f>
        <v>0</v>
      </c>
      <c r="J26" s="2">
        <f>Raw_schedule!I24</f>
        <v>0</v>
      </c>
      <c r="K26" s="2">
        <f>Raw_schedule!J24</f>
        <v>0</v>
      </c>
      <c r="L26" s="2">
        <f>Raw_schedule!K24</f>
        <v>0</v>
      </c>
      <c r="M26" s="2">
        <f>Raw_schedule!L24</f>
        <v>0</v>
      </c>
      <c r="N26" s="2">
        <f>Raw_schedule!M24</f>
        <v>0</v>
      </c>
      <c r="O26" s="2">
        <f>Raw_schedule!N24</f>
        <v>0</v>
      </c>
      <c r="P26" s="2">
        <f>Raw_schedule!O24</f>
        <v>0</v>
      </c>
      <c r="Q26" s="2">
        <f>Raw_schedule!P24</f>
        <v>0</v>
      </c>
      <c r="R26" s="2">
        <f>Raw_schedule!Q24</f>
        <v>0</v>
      </c>
      <c r="S26" s="2">
        <f>Raw_schedule!R24</f>
        <v>0</v>
      </c>
      <c r="T26" s="2">
        <f>Raw_schedule!S24</f>
        <v>0</v>
      </c>
      <c r="U26" s="2">
        <f>Raw_schedule!T24</f>
        <v>0</v>
      </c>
      <c r="V26" s="2">
        <f>Raw_schedule!U24</f>
        <v>0</v>
      </c>
      <c r="W26" s="2">
        <f>Raw_schedule!V24</f>
        <v>0</v>
      </c>
      <c r="X26" s="2">
        <f>Raw_schedule!W24</f>
        <v>0</v>
      </c>
      <c r="Y26" s="2">
        <f>Raw_schedule!X24</f>
        <v>0</v>
      </c>
      <c r="Z26" s="2">
        <f>Raw_schedule!Y24</f>
        <v>0</v>
      </c>
      <c r="AA26" s="2">
        <f>Raw_schedule!Z24</f>
        <v>0</v>
      </c>
      <c r="AB26" s="2">
        <f>Raw_schedule!AA24</f>
        <v>0</v>
      </c>
    </row>
    <row r="27" spans="1:28" x14ac:dyDescent="0.25">
      <c r="A27" s="39" t="str">
        <f>Raw_schedule!B25</f>
        <v>DHW Sch</v>
      </c>
      <c r="B27" s="39" t="str">
        <f>Raw_schedule!A25</f>
        <v>School</v>
      </c>
      <c r="C27" s="2" t="str">
        <f>Raw_schedule!C25</f>
        <v>AllOtherDays (Through 8/7)</v>
      </c>
      <c r="D27" s="2"/>
      <c r="E27" s="2">
        <f>Raw_schedule!D25</f>
        <v>0.03</v>
      </c>
      <c r="F27" s="2">
        <f>Raw_schedule!E25</f>
        <v>0.03</v>
      </c>
      <c r="G27" s="2">
        <f>Raw_schedule!F25</f>
        <v>0.03</v>
      </c>
      <c r="H27" s="2">
        <f>Raw_schedule!G25</f>
        <v>0.03</v>
      </c>
      <c r="I27" s="2">
        <f>Raw_schedule!H25</f>
        <v>0.03</v>
      </c>
      <c r="J27" s="2">
        <f>Raw_schedule!I25</f>
        <v>0.03</v>
      </c>
      <c r="K27" s="2">
        <f>Raw_schedule!J25</f>
        <v>0.03</v>
      </c>
      <c r="L27" s="2">
        <f>Raw_schedule!K25</f>
        <v>0.03</v>
      </c>
      <c r="M27" s="2">
        <f>Raw_schedule!L25</f>
        <v>0.03</v>
      </c>
      <c r="N27" s="2">
        <f>Raw_schedule!M25</f>
        <v>0.05</v>
      </c>
      <c r="O27" s="2">
        <f>Raw_schedule!N25</f>
        <v>0.05</v>
      </c>
      <c r="P27" s="2">
        <f>Raw_schedule!O25</f>
        <v>0.05</v>
      </c>
      <c r="Q27" s="2">
        <f>Raw_schedule!P25</f>
        <v>0.05</v>
      </c>
      <c r="R27" s="2">
        <f>Raw_schedule!Q25</f>
        <v>0.03</v>
      </c>
      <c r="S27" s="2">
        <f>Raw_schedule!R25</f>
        <v>0.03</v>
      </c>
      <c r="T27" s="2">
        <f>Raw_schedule!S25</f>
        <v>0.03</v>
      </c>
      <c r="U27" s="2">
        <f>Raw_schedule!T25</f>
        <v>0.03</v>
      </c>
      <c r="V27" s="2">
        <f>Raw_schedule!U25</f>
        <v>0.03</v>
      </c>
      <c r="W27" s="2">
        <f>Raw_schedule!V25</f>
        <v>0.03</v>
      </c>
      <c r="X27" s="2">
        <f>Raw_schedule!W25</f>
        <v>0.03</v>
      </c>
      <c r="Y27" s="2">
        <f>Raw_schedule!X25</f>
        <v>0.03</v>
      </c>
      <c r="Z27" s="2">
        <f>Raw_schedule!Y25</f>
        <v>0.03</v>
      </c>
      <c r="AA27" s="2">
        <f>Raw_schedule!Z25</f>
        <v>0.03</v>
      </c>
      <c r="AB27" s="2">
        <f>Raw_schedule!AA25</f>
        <v>0.03</v>
      </c>
    </row>
    <row r="28" spans="1:28" x14ac:dyDescent="0.25">
      <c r="A28" s="39" t="str">
        <f>Raw_schedule!B26</f>
        <v>DHW Sch</v>
      </c>
      <c r="B28" s="39" t="str">
        <f>Raw_schedule!A26</f>
        <v>School</v>
      </c>
      <c r="C28" s="2" t="str">
        <f>Raw_schedule!C26</f>
        <v>AllOtherDays (Through 8/16)</v>
      </c>
      <c r="D28" s="2"/>
      <c r="E28" s="2">
        <f>Raw_schedule!D26</f>
        <v>0</v>
      </c>
      <c r="F28" s="2">
        <f>Raw_schedule!E26</f>
        <v>0</v>
      </c>
      <c r="G28" s="2">
        <f>Raw_schedule!F26</f>
        <v>0</v>
      </c>
      <c r="H28" s="2">
        <f>Raw_schedule!G26</f>
        <v>0</v>
      </c>
      <c r="I28" s="2">
        <f>Raw_schedule!H26</f>
        <v>0</v>
      </c>
      <c r="J28" s="2">
        <f>Raw_schedule!I26</f>
        <v>0</v>
      </c>
      <c r="K28" s="2">
        <f>Raw_schedule!J26</f>
        <v>0</v>
      </c>
      <c r="L28" s="2">
        <f>Raw_schedule!K26</f>
        <v>0</v>
      </c>
      <c r="M28" s="2">
        <f>Raw_schedule!L26</f>
        <v>0</v>
      </c>
      <c r="N28" s="2">
        <f>Raw_schedule!M26</f>
        <v>0</v>
      </c>
      <c r="O28" s="2">
        <f>Raw_schedule!N26</f>
        <v>0</v>
      </c>
      <c r="P28" s="2">
        <f>Raw_schedule!O26</f>
        <v>0</v>
      </c>
      <c r="Q28" s="2">
        <f>Raw_schedule!P26</f>
        <v>0</v>
      </c>
      <c r="R28" s="2">
        <f>Raw_schedule!Q26</f>
        <v>0</v>
      </c>
      <c r="S28" s="2">
        <f>Raw_schedule!R26</f>
        <v>0</v>
      </c>
      <c r="T28" s="2">
        <f>Raw_schedule!S26</f>
        <v>0</v>
      </c>
      <c r="U28" s="2">
        <f>Raw_schedule!T26</f>
        <v>0</v>
      </c>
      <c r="V28" s="2">
        <f>Raw_schedule!U26</f>
        <v>0</v>
      </c>
      <c r="W28" s="2">
        <f>Raw_schedule!V26</f>
        <v>0</v>
      </c>
      <c r="X28" s="2">
        <f>Raw_schedule!W26</f>
        <v>0</v>
      </c>
      <c r="Y28" s="2">
        <f>Raw_schedule!X26</f>
        <v>0</v>
      </c>
      <c r="Z28" s="2">
        <f>Raw_schedule!Y26</f>
        <v>0</v>
      </c>
      <c r="AA28" s="2">
        <f>Raw_schedule!Z26</f>
        <v>0</v>
      </c>
      <c r="AB28" s="2">
        <f>Raw_schedule!AA26</f>
        <v>0</v>
      </c>
    </row>
    <row r="29" spans="1:28" x14ac:dyDescent="0.25">
      <c r="A29" s="39" t="str">
        <f>Raw_schedule!B27</f>
        <v>DHW Sch</v>
      </c>
      <c r="B29" s="39" t="str">
        <f>Raw_schedule!A27</f>
        <v>School</v>
      </c>
      <c r="C29" s="2" t="str">
        <f>Raw_schedule!C27</f>
        <v>AllOtherDays (Through 12/11)</v>
      </c>
      <c r="D29" s="2"/>
      <c r="E29" s="2">
        <f>Raw_schedule!D27</f>
        <v>0.03</v>
      </c>
      <c r="F29" s="2">
        <f>Raw_schedule!E27</f>
        <v>0.03</v>
      </c>
      <c r="G29" s="2">
        <f>Raw_schedule!F27</f>
        <v>0.03</v>
      </c>
      <c r="H29" s="2">
        <f>Raw_schedule!G27</f>
        <v>0.03</v>
      </c>
      <c r="I29" s="2">
        <f>Raw_schedule!H27</f>
        <v>0.03</v>
      </c>
      <c r="J29" s="2">
        <f>Raw_schedule!I27</f>
        <v>0.03</v>
      </c>
      <c r="K29" s="2">
        <f>Raw_schedule!J27</f>
        <v>0.03</v>
      </c>
      <c r="L29" s="2">
        <f>Raw_schedule!K27</f>
        <v>0.03</v>
      </c>
      <c r="M29" s="2">
        <f>Raw_schedule!L27</f>
        <v>0.03</v>
      </c>
      <c r="N29" s="2">
        <f>Raw_schedule!M27</f>
        <v>0.05</v>
      </c>
      <c r="O29" s="2">
        <f>Raw_schedule!N27</f>
        <v>0.05</v>
      </c>
      <c r="P29" s="2">
        <f>Raw_schedule!O27</f>
        <v>0.05</v>
      </c>
      <c r="Q29" s="2">
        <f>Raw_schedule!P27</f>
        <v>0.05</v>
      </c>
      <c r="R29" s="2">
        <f>Raw_schedule!Q27</f>
        <v>0.03</v>
      </c>
      <c r="S29" s="2">
        <f>Raw_schedule!R27</f>
        <v>0.03</v>
      </c>
      <c r="T29" s="2">
        <f>Raw_schedule!S27</f>
        <v>0.03</v>
      </c>
      <c r="U29" s="2">
        <f>Raw_schedule!T27</f>
        <v>0.03</v>
      </c>
      <c r="V29" s="2">
        <f>Raw_schedule!U27</f>
        <v>0.03</v>
      </c>
      <c r="W29" s="2">
        <f>Raw_schedule!V27</f>
        <v>0.03</v>
      </c>
      <c r="X29" s="2">
        <f>Raw_schedule!W27</f>
        <v>0.03</v>
      </c>
      <c r="Y29" s="2">
        <f>Raw_schedule!X27</f>
        <v>0.03</v>
      </c>
      <c r="Z29" s="2">
        <f>Raw_schedule!Y27</f>
        <v>0.03</v>
      </c>
      <c r="AA29" s="2">
        <f>Raw_schedule!Z27</f>
        <v>0.03</v>
      </c>
      <c r="AB29" s="2">
        <f>Raw_schedule!AA27</f>
        <v>0.03</v>
      </c>
    </row>
    <row r="30" spans="1:28" x14ac:dyDescent="0.25">
      <c r="A30" s="39" t="str">
        <f>Raw_schedule!B28</f>
        <v>DHW Sch</v>
      </c>
      <c r="B30" s="39" t="str">
        <f>Raw_schedule!A28</f>
        <v>School</v>
      </c>
      <c r="C30" s="2" t="str">
        <f>Raw_schedule!C28</f>
        <v>AllOtherDays (Through 12/31)</v>
      </c>
      <c r="D30" s="2"/>
      <c r="E30" s="2">
        <f>Raw_schedule!D28</f>
        <v>0</v>
      </c>
      <c r="F30" s="2">
        <f>Raw_schedule!E28</f>
        <v>0</v>
      </c>
      <c r="G30" s="2">
        <f>Raw_schedule!F28</f>
        <v>0</v>
      </c>
      <c r="H30" s="2">
        <f>Raw_schedule!G28</f>
        <v>0</v>
      </c>
      <c r="I30" s="2">
        <f>Raw_schedule!H28</f>
        <v>0</v>
      </c>
      <c r="J30" s="2">
        <f>Raw_schedule!I28</f>
        <v>0</v>
      </c>
      <c r="K30" s="2">
        <f>Raw_schedule!J28</f>
        <v>0</v>
      </c>
      <c r="L30" s="2">
        <f>Raw_schedule!K28</f>
        <v>0</v>
      </c>
      <c r="M30" s="2">
        <f>Raw_schedule!L28</f>
        <v>0</v>
      </c>
      <c r="N30" s="2">
        <f>Raw_schedule!M28</f>
        <v>0</v>
      </c>
      <c r="O30" s="2">
        <f>Raw_schedule!N28</f>
        <v>0</v>
      </c>
      <c r="P30" s="2">
        <f>Raw_schedule!O28</f>
        <v>0</v>
      </c>
      <c r="Q30" s="2">
        <f>Raw_schedule!P28</f>
        <v>0</v>
      </c>
      <c r="R30" s="2">
        <f>Raw_schedule!Q28</f>
        <v>0</v>
      </c>
      <c r="S30" s="2">
        <f>Raw_schedule!R28</f>
        <v>0</v>
      </c>
      <c r="T30" s="2">
        <f>Raw_schedule!S28</f>
        <v>0</v>
      </c>
      <c r="U30" s="2">
        <f>Raw_schedule!T28</f>
        <v>0</v>
      </c>
      <c r="V30" s="2">
        <f>Raw_schedule!U28</f>
        <v>0</v>
      </c>
      <c r="W30" s="2">
        <f>Raw_schedule!V28</f>
        <v>0</v>
      </c>
      <c r="X30" s="2">
        <f>Raw_schedule!W28</f>
        <v>0</v>
      </c>
      <c r="Y30" s="2">
        <f>Raw_schedule!X28</f>
        <v>0</v>
      </c>
      <c r="Z30" s="2">
        <f>Raw_schedule!Y28</f>
        <v>0</v>
      </c>
      <c r="AA30" s="2">
        <f>Raw_schedule!Z28</f>
        <v>0</v>
      </c>
      <c r="AB30" s="2">
        <f>Raw_schedule!AA28</f>
        <v>0</v>
      </c>
    </row>
    <row r="31" spans="1:28" x14ac:dyDescent="0.25">
      <c r="A31" s="39" t="str">
        <f>Raw_schedule!B29</f>
        <v>DHW Sch</v>
      </c>
      <c r="B31" s="39" t="str">
        <f>Raw_schedule!A29</f>
        <v>School</v>
      </c>
      <c r="C31" s="2" t="str">
        <f>Raw_schedule!C29</f>
        <v>Saturdays (Through 4/3)</v>
      </c>
      <c r="D31" s="2"/>
      <c r="E31" s="2">
        <f>Raw_schedule!D29</f>
        <v>0.03</v>
      </c>
      <c r="F31" s="2">
        <f>Raw_schedule!E29</f>
        <v>0.03</v>
      </c>
      <c r="G31" s="2">
        <f>Raw_schedule!F29</f>
        <v>0.03</v>
      </c>
      <c r="H31" s="2">
        <f>Raw_schedule!G29</f>
        <v>0.03</v>
      </c>
      <c r="I31" s="2">
        <f>Raw_schedule!H29</f>
        <v>0.03</v>
      </c>
      <c r="J31" s="2">
        <f>Raw_schedule!I29</f>
        <v>0.03</v>
      </c>
      <c r="K31" s="2">
        <f>Raw_schedule!J29</f>
        <v>0.03</v>
      </c>
      <c r="L31" s="2">
        <f>Raw_schedule!K29</f>
        <v>0.03</v>
      </c>
      <c r="M31" s="2">
        <f>Raw_schedule!L29</f>
        <v>0.03</v>
      </c>
      <c r="N31" s="2">
        <f>Raw_schedule!M29</f>
        <v>0.05</v>
      </c>
      <c r="O31" s="2">
        <f>Raw_schedule!N29</f>
        <v>0.05</v>
      </c>
      <c r="P31" s="2">
        <f>Raw_schedule!O29</f>
        <v>0.05</v>
      </c>
      <c r="Q31" s="2">
        <f>Raw_schedule!P29</f>
        <v>0.05</v>
      </c>
      <c r="R31" s="2">
        <f>Raw_schedule!Q29</f>
        <v>0.03</v>
      </c>
      <c r="S31" s="2">
        <f>Raw_schedule!R29</f>
        <v>0.03</v>
      </c>
      <c r="T31" s="2">
        <f>Raw_schedule!S29</f>
        <v>0.03</v>
      </c>
      <c r="U31" s="2">
        <f>Raw_schedule!T29</f>
        <v>0.03</v>
      </c>
      <c r="V31" s="2">
        <f>Raw_schedule!U29</f>
        <v>0.03</v>
      </c>
      <c r="W31" s="2">
        <f>Raw_schedule!V29</f>
        <v>0.03</v>
      </c>
      <c r="X31" s="2">
        <f>Raw_schedule!W29</f>
        <v>0.03</v>
      </c>
      <c r="Y31" s="2">
        <f>Raw_schedule!X29</f>
        <v>0.03</v>
      </c>
      <c r="Z31" s="2">
        <f>Raw_schedule!Y29</f>
        <v>0.03</v>
      </c>
      <c r="AA31" s="2">
        <f>Raw_schedule!Z29</f>
        <v>0.03</v>
      </c>
      <c r="AB31" s="2">
        <f>Raw_schedule!AA29</f>
        <v>0.03</v>
      </c>
    </row>
    <row r="32" spans="1:28" x14ac:dyDescent="0.25">
      <c r="A32" s="39" t="str">
        <f>Raw_schedule!B30</f>
        <v>DHW Sch</v>
      </c>
      <c r="B32" s="39" t="str">
        <f>Raw_schedule!A30</f>
        <v>School</v>
      </c>
      <c r="C32" s="2" t="str">
        <f>Raw_schedule!C30</f>
        <v>Saturdays (Through 5/22)</v>
      </c>
      <c r="D32" s="2"/>
      <c r="E32" s="2">
        <f>Raw_schedule!D30</f>
        <v>0.03</v>
      </c>
      <c r="F32" s="2">
        <f>Raw_schedule!E30</f>
        <v>0.03</v>
      </c>
      <c r="G32" s="2">
        <f>Raw_schedule!F30</f>
        <v>0.03</v>
      </c>
      <c r="H32" s="2">
        <f>Raw_schedule!G30</f>
        <v>0.03</v>
      </c>
      <c r="I32" s="2">
        <f>Raw_schedule!H30</f>
        <v>0.03</v>
      </c>
      <c r="J32" s="2">
        <f>Raw_schedule!I30</f>
        <v>0.03</v>
      </c>
      <c r="K32" s="2">
        <f>Raw_schedule!J30</f>
        <v>0.03</v>
      </c>
      <c r="L32" s="2">
        <f>Raw_schedule!K30</f>
        <v>0.03</v>
      </c>
      <c r="M32" s="2">
        <f>Raw_schedule!L30</f>
        <v>0.03</v>
      </c>
      <c r="N32" s="2">
        <f>Raw_schedule!M30</f>
        <v>0.05</v>
      </c>
      <c r="O32" s="2">
        <f>Raw_schedule!N30</f>
        <v>0.05</v>
      </c>
      <c r="P32" s="2">
        <f>Raw_schedule!O30</f>
        <v>0.05</v>
      </c>
      <c r="Q32" s="2">
        <f>Raw_schedule!P30</f>
        <v>0.05</v>
      </c>
      <c r="R32" s="2">
        <f>Raw_schedule!Q30</f>
        <v>0.03</v>
      </c>
      <c r="S32" s="2">
        <f>Raw_schedule!R30</f>
        <v>0.03</v>
      </c>
      <c r="T32" s="2">
        <f>Raw_schedule!S30</f>
        <v>0.03</v>
      </c>
      <c r="U32" s="2">
        <f>Raw_schedule!T30</f>
        <v>0.03</v>
      </c>
      <c r="V32" s="2">
        <f>Raw_schedule!U30</f>
        <v>0.03</v>
      </c>
      <c r="W32" s="2">
        <f>Raw_schedule!V30</f>
        <v>0.03</v>
      </c>
      <c r="X32" s="2">
        <f>Raw_schedule!W30</f>
        <v>0.03</v>
      </c>
      <c r="Y32" s="2">
        <f>Raw_schedule!X30</f>
        <v>0.03</v>
      </c>
      <c r="Z32" s="2">
        <f>Raw_schedule!Y30</f>
        <v>0.03</v>
      </c>
      <c r="AA32" s="2">
        <f>Raw_schedule!Z30</f>
        <v>0.03</v>
      </c>
      <c r="AB32" s="2">
        <f>Raw_schedule!AA30</f>
        <v>0.03</v>
      </c>
    </row>
    <row r="33" spans="1:28" x14ac:dyDescent="0.25">
      <c r="A33" s="39" t="str">
        <f>Raw_schedule!B31</f>
        <v>DHW Sch</v>
      </c>
      <c r="B33" s="39" t="str">
        <f>Raw_schedule!A31</f>
        <v>School</v>
      </c>
      <c r="C33" s="2" t="str">
        <f>Raw_schedule!C31</f>
        <v>Saturdays (Through 8/7)</v>
      </c>
      <c r="D33" s="2"/>
      <c r="E33" s="2">
        <f>Raw_schedule!D31</f>
        <v>0.03</v>
      </c>
      <c r="F33" s="2">
        <f>Raw_schedule!E31</f>
        <v>0.03</v>
      </c>
      <c r="G33" s="2">
        <f>Raw_schedule!F31</f>
        <v>0.03</v>
      </c>
      <c r="H33" s="2">
        <f>Raw_schedule!G31</f>
        <v>0.03</v>
      </c>
      <c r="I33" s="2">
        <f>Raw_schedule!H31</f>
        <v>0.03</v>
      </c>
      <c r="J33" s="2">
        <f>Raw_schedule!I31</f>
        <v>0.03</v>
      </c>
      <c r="K33" s="2">
        <f>Raw_schedule!J31</f>
        <v>0.03</v>
      </c>
      <c r="L33" s="2">
        <f>Raw_schedule!K31</f>
        <v>0.03</v>
      </c>
      <c r="M33" s="2">
        <f>Raw_schedule!L31</f>
        <v>0.03</v>
      </c>
      <c r="N33" s="2">
        <f>Raw_schedule!M31</f>
        <v>0.05</v>
      </c>
      <c r="O33" s="2">
        <f>Raw_schedule!N31</f>
        <v>0.05</v>
      </c>
      <c r="P33" s="2">
        <f>Raw_schedule!O31</f>
        <v>0.05</v>
      </c>
      <c r="Q33" s="2">
        <f>Raw_schedule!P31</f>
        <v>0.05</v>
      </c>
      <c r="R33" s="2">
        <f>Raw_schedule!Q31</f>
        <v>0.03</v>
      </c>
      <c r="S33" s="2">
        <f>Raw_schedule!R31</f>
        <v>0.03</v>
      </c>
      <c r="T33" s="2">
        <f>Raw_schedule!S31</f>
        <v>0.03</v>
      </c>
      <c r="U33" s="2">
        <f>Raw_schedule!T31</f>
        <v>0.03</v>
      </c>
      <c r="V33" s="2">
        <f>Raw_schedule!U31</f>
        <v>0.03</v>
      </c>
      <c r="W33" s="2">
        <f>Raw_schedule!V31</f>
        <v>0.03</v>
      </c>
      <c r="X33" s="2">
        <f>Raw_schedule!W31</f>
        <v>0.03</v>
      </c>
      <c r="Y33" s="2">
        <f>Raw_schedule!X31</f>
        <v>0.03</v>
      </c>
      <c r="Z33" s="2">
        <f>Raw_schedule!Y31</f>
        <v>0.03</v>
      </c>
      <c r="AA33" s="2">
        <f>Raw_schedule!Z31</f>
        <v>0.03</v>
      </c>
      <c r="AB33" s="2">
        <f>Raw_schedule!AA31</f>
        <v>0.03</v>
      </c>
    </row>
    <row r="34" spans="1:28" x14ac:dyDescent="0.25">
      <c r="A34" s="39" t="str">
        <f>Raw_schedule!B32</f>
        <v>DHW Sch</v>
      </c>
      <c r="B34" s="39" t="str">
        <f>Raw_schedule!A32</f>
        <v>School</v>
      </c>
      <c r="C34" s="2" t="str">
        <f>Raw_schedule!C32</f>
        <v>Saturdays (Through 12/11)</v>
      </c>
      <c r="D34" s="2"/>
      <c r="E34" s="2">
        <f>Raw_schedule!D32</f>
        <v>0.03</v>
      </c>
      <c r="F34" s="2">
        <f>Raw_schedule!E32</f>
        <v>0.03</v>
      </c>
      <c r="G34" s="2">
        <f>Raw_schedule!F32</f>
        <v>0.03</v>
      </c>
      <c r="H34" s="2">
        <f>Raw_schedule!G32</f>
        <v>0.03</v>
      </c>
      <c r="I34" s="2">
        <f>Raw_schedule!H32</f>
        <v>0.03</v>
      </c>
      <c r="J34" s="2">
        <f>Raw_schedule!I32</f>
        <v>0.03</v>
      </c>
      <c r="K34" s="2">
        <f>Raw_schedule!J32</f>
        <v>0.03</v>
      </c>
      <c r="L34" s="2">
        <f>Raw_schedule!K32</f>
        <v>0.03</v>
      </c>
      <c r="M34" s="2">
        <f>Raw_schedule!L32</f>
        <v>0.03</v>
      </c>
      <c r="N34" s="2">
        <f>Raw_schedule!M32</f>
        <v>0.05</v>
      </c>
      <c r="O34" s="2">
        <f>Raw_schedule!N32</f>
        <v>0.05</v>
      </c>
      <c r="P34" s="2">
        <f>Raw_schedule!O32</f>
        <v>0.05</v>
      </c>
      <c r="Q34" s="2">
        <f>Raw_schedule!P32</f>
        <v>0.05</v>
      </c>
      <c r="R34" s="2">
        <f>Raw_schedule!Q32</f>
        <v>0.03</v>
      </c>
      <c r="S34" s="2">
        <f>Raw_schedule!R32</f>
        <v>0.03</v>
      </c>
      <c r="T34" s="2">
        <f>Raw_schedule!S32</f>
        <v>0.03</v>
      </c>
      <c r="U34" s="2">
        <f>Raw_schedule!T32</f>
        <v>0.03</v>
      </c>
      <c r="V34" s="2">
        <f>Raw_schedule!U32</f>
        <v>0.03</v>
      </c>
      <c r="W34" s="2">
        <f>Raw_schedule!V32</f>
        <v>0.03</v>
      </c>
      <c r="X34" s="2">
        <f>Raw_schedule!W32</f>
        <v>0.03</v>
      </c>
      <c r="Y34" s="2">
        <f>Raw_schedule!X32</f>
        <v>0.03</v>
      </c>
      <c r="Z34" s="2">
        <f>Raw_schedule!Y32</f>
        <v>0.03</v>
      </c>
      <c r="AA34" s="2">
        <f>Raw_schedule!Z32</f>
        <v>0.03</v>
      </c>
      <c r="AB34" s="2">
        <f>Raw_schedule!AA32</f>
        <v>0.03</v>
      </c>
    </row>
    <row r="35" spans="1:28" x14ac:dyDescent="0.25">
      <c r="A35" s="39" t="str">
        <f>Raw_schedule!B33</f>
        <v>DHW Sch</v>
      </c>
      <c r="B35" s="39" t="str">
        <f>Raw_schedule!A33</f>
        <v>School</v>
      </c>
      <c r="C35" s="2" t="str">
        <f>Raw_schedule!C33</f>
        <v>Weekdays (Through 4/3)</v>
      </c>
      <c r="D35" s="2"/>
      <c r="E35" s="2">
        <f>Raw_schedule!D33</f>
        <v>0.05</v>
      </c>
      <c r="F35" s="2">
        <f>Raw_schedule!E33</f>
        <v>0.05</v>
      </c>
      <c r="G35" s="2">
        <f>Raw_schedule!F33</f>
        <v>0.05</v>
      </c>
      <c r="H35" s="2">
        <f>Raw_schedule!G33</f>
        <v>0.05</v>
      </c>
      <c r="I35" s="2">
        <f>Raw_schedule!H33</f>
        <v>0.05</v>
      </c>
      <c r="J35" s="2">
        <f>Raw_schedule!I33</f>
        <v>0.05</v>
      </c>
      <c r="K35" s="2">
        <f>Raw_schedule!J33</f>
        <v>0.05</v>
      </c>
      <c r="L35" s="2">
        <f>Raw_schedule!K33</f>
        <v>0.1</v>
      </c>
      <c r="M35" s="2">
        <f>Raw_schedule!L33</f>
        <v>0.34</v>
      </c>
      <c r="N35" s="2">
        <f>Raw_schedule!M33</f>
        <v>0.6</v>
      </c>
      <c r="O35" s="2">
        <f>Raw_schedule!N33</f>
        <v>0.63</v>
      </c>
      <c r="P35" s="2">
        <f>Raw_schedule!O33</f>
        <v>0.72</v>
      </c>
      <c r="Q35" s="2">
        <f>Raw_schedule!P33</f>
        <v>0.79</v>
      </c>
      <c r="R35" s="2">
        <f>Raw_schedule!Q33</f>
        <v>0.83</v>
      </c>
      <c r="S35" s="2">
        <f>Raw_schedule!R33</f>
        <v>0.61</v>
      </c>
      <c r="T35" s="2">
        <f>Raw_schedule!S33</f>
        <v>0.65</v>
      </c>
      <c r="U35" s="2">
        <f>Raw_schedule!T33</f>
        <v>0.1</v>
      </c>
      <c r="V35" s="2">
        <f>Raw_schedule!U33</f>
        <v>0.1</v>
      </c>
      <c r="W35" s="2">
        <f>Raw_schedule!V33</f>
        <v>0.19</v>
      </c>
      <c r="X35" s="2">
        <f>Raw_schedule!W33</f>
        <v>0.25</v>
      </c>
      <c r="Y35" s="2">
        <f>Raw_schedule!X33</f>
        <v>0.22</v>
      </c>
      <c r="Z35" s="2">
        <f>Raw_schedule!Y33</f>
        <v>0.22</v>
      </c>
      <c r="AA35" s="2">
        <f>Raw_schedule!Z33</f>
        <v>0.12</v>
      </c>
      <c r="AB35" s="2">
        <f>Raw_schedule!AA33</f>
        <v>0.09</v>
      </c>
    </row>
    <row r="36" spans="1:28" x14ac:dyDescent="0.25">
      <c r="A36" s="39" t="str">
        <f>Raw_schedule!B34</f>
        <v>DHW Sch</v>
      </c>
      <c r="B36" s="39" t="str">
        <f>Raw_schedule!A34</f>
        <v>School</v>
      </c>
      <c r="C36" s="2" t="str">
        <f>Raw_schedule!C34</f>
        <v>Weekdays (Through 5/22)</v>
      </c>
      <c r="D36" s="2"/>
      <c r="E36" s="2">
        <f>Raw_schedule!D34</f>
        <v>0.05</v>
      </c>
      <c r="F36" s="2">
        <f>Raw_schedule!E34</f>
        <v>0.05</v>
      </c>
      <c r="G36" s="2">
        <f>Raw_schedule!F34</f>
        <v>0.05</v>
      </c>
      <c r="H36" s="2">
        <f>Raw_schedule!G34</f>
        <v>0.05</v>
      </c>
      <c r="I36" s="2">
        <f>Raw_schedule!H34</f>
        <v>0.05</v>
      </c>
      <c r="J36" s="2">
        <f>Raw_schedule!I34</f>
        <v>0.05</v>
      </c>
      <c r="K36" s="2">
        <f>Raw_schedule!J34</f>
        <v>0.05</v>
      </c>
      <c r="L36" s="2">
        <f>Raw_schedule!K34</f>
        <v>0.1</v>
      </c>
      <c r="M36" s="2">
        <f>Raw_schedule!L34</f>
        <v>0.34</v>
      </c>
      <c r="N36" s="2">
        <f>Raw_schedule!M34</f>
        <v>0.6</v>
      </c>
      <c r="O36" s="2">
        <f>Raw_schedule!N34</f>
        <v>0.63</v>
      </c>
      <c r="P36" s="2">
        <f>Raw_schedule!O34</f>
        <v>0.72</v>
      </c>
      <c r="Q36" s="2">
        <f>Raw_schedule!P34</f>
        <v>0.79</v>
      </c>
      <c r="R36" s="2">
        <f>Raw_schedule!Q34</f>
        <v>0.83</v>
      </c>
      <c r="S36" s="2">
        <f>Raw_schedule!R34</f>
        <v>0.61</v>
      </c>
      <c r="T36" s="2">
        <f>Raw_schedule!S34</f>
        <v>0.65</v>
      </c>
      <c r="U36" s="2">
        <f>Raw_schedule!T34</f>
        <v>0.1</v>
      </c>
      <c r="V36" s="2">
        <f>Raw_schedule!U34</f>
        <v>0.1</v>
      </c>
      <c r="W36" s="2">
        <f>Raw_schedule!V34</f>
        <v>0.19</v>
      </c>
      <c r="X36" s="2">
        <f>Raw_schedule!W34</f>
        <v>0.25</v>
      </c>
      <c r="Y36" s="2">
        <f>Raw_schedule!X34</f>
        <v>0.22</v>
      </c>
      <c r="Z36" s="2">
        <f>Raw_schedule!Y34</f>
        <v>0.22</v>
      </c>
      <c r="AA36" s="2">
        <f>Raw_schedule!Z34</f>
        <v>0.12</v>
      </c>
      <c r="AB36" s="2">
        <f>Raw_schedule!AA34</f>
        <v>0.09</v>
      </c>
    </row>
    <row r="37" spans="1:28" x14ac:dyDescent="0.25">
      <c r="A37" s="39" t="str">
        <f>Raw_schedule!B35</f>
        <v>DHW Sch</v>
      </c>
      <c r="B37" s="39" t="str">
        <f>Raw_schedule!A35</f>
        <v>School</v>
      </c>
      <c r="C37" s="2" t="str">
        <f>Raw_schedule!C35</f>
        <v>Weekdays (Through 8/7)</v>
      </c>
      <c r="D37" s="2"/>
      <c r="E37" s="2">
        <f>Raw_schedule!D35</f>
        <v>0.05</v>
      </c>
      <c r="F37" s="2">
        <f>Raw_schedule!E35</f>
        <v>0.05</v>
      </c>
      <c r="G37" s="2">
        <f>Raw_schedule!F35</f>
        <v>0.05</v>
      </c>
      <c r="H37" s="2">
        <f>Raw_schedule!G35</f>
        <v>0.05</v>
      </c>
      <c r="I37" s="2">
        <f>Raw_schedule!H35</f>
        <v>0.05</v>
      </c>
      <c r="J37" s="2">
        <f>Raw_schedule!I35</f>
        <v>0.05</v>
      </c>
      <c r="K37" s="2">
        <f>Raw_schedule!J35</f>
        <v>0.05</v>
      </c>
      <c r="L37" s="2">
        <f>Raw_schedule!K35</f>
        <v>0.1</v>
      </c>
      <c r="M37" s="2">
        <f>Raw_schedule!L35</f>
        <v>0.34</v>
      </c>
      <c r="N37" s="2">
        <f>Raw_schedule!M35</f>
        <v>0.6</v>
      </c>
      <c r="O37" s="2">
        <f>Raw_schedule!N35</f>
        <v>0.63</v>
      </c>
      <c r="P37" s="2">
        <f>Raw_schedule!O35</f>
        <v>0.72</v>
      </c>
      <c r="Q37" s="2">
        <f>Raw_schedule!P35</f>
        <v>0.79</v>
      </c>
      <c r="R37" s="2">
        <f>Raw_schedule!Q35</f>
        <v>0.83</v>
      </c>
      <c r="S37" s="2">
        <f>Raw_schedule!R35</f>
        <v>0.61</v>
      </c>
      <c r="T37" s="2">
        <f>Raw_schedule!S35</f>
        <v>0.65</v>
      </c>
      <c r="U37" s="2">
        <f>Raw_schedule!T35</f>
        <v>0.1</v>
      </c>
      <c r="V37" s="2">
        <f>Raw_schedule!U35</f>
        <v>0.1</v>
      </c>
      <c r="W37" s="2">
        <f>Raw_schedule!V35</f>
        <v>0.19</v>
      </c>
      <c r="X37" s="2">
        <f>Raw_schedule!W35</f>
        <v>0.25</v>
      </c>
      <c r="Y37" s="2">
        <f>Raw_schedule!X35</f>
        <v>0.22</v>
      </c>
      <c r="Z37" s="2">
        <f>Raw_schedule!Y35</f>
        <v>0.22</v>
      </c>
      <c r="AA37" s="2">
        <f>Raw_schedule!Z35</f>
        <v>0.12</v>
      </c>
      <c r="AB37" s="2">
        <f>Raw_schedule!AA35</f>
        <v>0.09</v>
      </c>
    </row>
    <row r="38" spans="1:28" x14ac:dyDescent="0.25">
      <c r="A38" s="39" t="str">
        <f>Raw_schedule!B36</f>
        <v>DHW Sch</v>
      </c>
      <c r="B38" s="39" t="str">
        <f>Raw_schedule!A36</f>
        <v>School</v>
      </c>
      <c r="C38" s="2" t="str">
        <f>Raw_schedule!C36</f>
        <v>Weekdays (Through 12/11)</v>
      </c>
      <c r="D38" s="2"/>
      <c r="E38" s="2">
        <f>Raw_schedule!D36</f>
        <v>0.05</v>
      </c>
      <c r="F38" s="2">
        <f>Raw_schedule!E36</f>
        <v>0.05</v>
      </c>
      <c r="G38" s="2">
        <f>Raw_schedule!F36</f>
        <v>0.05</v>
      </c>
      <c r="H38" s="2">
        <f>Raw_schedule!G36</f>
        <v>0.05</v>
      </c>
      <c r="I38" s="2">
        <f>Raw_schedule!H36</f>
        <v>0.05</v>
      </c>
      <c r="J38" s="2">
        <f>Raw_schedule!I36</f>
        <v>0.05</v>
      </c>
      <c r="K38" s="2">
        <f>Raw_schedule!J36</f>
        <v>0.05</v>
      </c>
      <c r="L38" s="2">
        <f>Raw_schedule!K36</f>
        <v>0.1</v>
      </c>
      <c r="M38" s="2">
        <f>Raw_schedule!L36</f>
        <v>0.34</v>
      </c>
      <c r="N38" s="2">
        <f>Raw_schedule!M36</f>
        <v>0.6</v>
      </c>
      <c r="O38" s="2">
        <f>Raw_schedule!N36</f>
        <v>0.63</v>
      </c>
      <c r="P38" s="2">
        <f>Raw_schedule!O36</f>
        <v>0.72</v>
      </c>
      <c r="Q38" s="2">
        <f>Raw_schedule!P36</f>
        <v>0.79</v>
      </c>
      <c r="R38" s="2">
        <f>Raw_schedule!Q36</f>
        <v>0.83</v>
      </c>
      <c r="S38" s="2">
        <f>Raw_schedule!R36</f>
        <v>0.61</v>
      </c>
      <c r="T38" s="2">
        <f>Raw_schedule!S36</f>
        <v>0.65</v>
      </c>
      <c r="U38" s="2">
        <f>Raw_schedule!T36</f>
        <v>0.1</v>
      </c>
      <c r="V38" s="2">
        <f>Raw_schedule!U36</f>
        <v>0.1</v>
      </c>
      <c r="W38" s="2">
        <f>Raw_schedule!V36</f>
        <v>0.19</v>
      </c>
      <c r="X38" s="2">
        <f>Raw_schedule!W36</f>
        <v>0.25</v>
      </c>
      <c r="Y38" s="2">
        <f>Raw_schedule!X36</f>
        <v>0.22</v>
      </c>
      <c r="Z38" s="2">
        <f>Raw_schedule!Y36</f>
        <v>0.22</v>
      </c>
      <c r="AA38" s="2">
        <f>Raw_schedule!Z36</f>
        <v>0.12</v>
      </c>
      <c r="AB38" s="2">
        <f>Raw_schedule!AA36</f>
        <v>0.09</v>
      </c>
    </row>
    <row r="39" spans="1:28" x14ac:dyDescent="0.25">
      <c r="A39" s="39" t="str">
        <f>Raw_schedule!B37</f>
        <v>Elec Equip Sch</v>
      </c>
      <c r="B39" s="39" t="str">
        <f>Raw_schedule!A37</f>
        <v>School</v>
      </c>
      <c r="C39" s="2" t="str">
        <f>Raw_schedule!C37</f>
        <v>AllOtherDays (Through 1/11)</v>
      </c>
      <c r="D39" s="2"/>
      <c r="E39" s="2">
        <f>Raw_schedule!D37</f>
        <v>0</v>
      </c>
      <c r="F39" s="2">
        <f>Raw_schedule!E37</f>
        <v>0</v>
      </c>
      <c r="G39" s="2">
        <f>Raw_schedule!F37</f>
        <v>0</v>
      </c>
      <c r="H39" s="2">
        <f>Raw_schedule!G37</f>
        <v>0</v>
      </c>
      <c r="I39" s="2">
        <f>Raw_schedule!H37</f>
        <v>0</v>
      </c>
      <c r="J39" s="2">
        <f>Raw_schedule!I37</f>
        <v>0</v>
      </c>
      <c r="K39" s="2">
        <f>Raw_schedule!J37</f>
        <v>0</v>
      </c>
      <c r="L39" s="2">
        <f>Raw_schedule!K37</f>
        <v>0</v>
      </c>
      <c r="M39" s="2">
        <f>Raw_schedule!L37</f>
        <v>0</v>
      </c>
      <c r="N39" s="2">
        <f>Raw_schedule!M37</f>
        <v>0</v>
      </c>
      <c r="O39" s="2">
        <f>Raw_schedule!N37</f>
        <v>0</v>
      </c>
      <c r="P39" s="2">
        <f>Raw_schedule!O37</f>
        <v>0</v>
      </c>
      <c r="Q39" s="2">
        <f>Raw_schedule!P37</f>
        <v>0</v>
      </c>
      <c r="R39" s="2">
        <f>Raw_schedule!Q37</f>
        <v>0</v>
      </c>
      <c r="S39" s="2">
        <f>Raw_schedule!R37</f>
        <v>0</v>
      </c>
      <c r="T39" s="2">
        <f>Raw_schedule!S37</f>
        <v>0</v>
      </c>
      <c r="U39" s="2">
        <f>Raw_schedule!T37</f>
        <v>0</v>
      </c>
      <c r="V39" s="2">
        <f>Raw_schedule!U37</f>
        <v>0</v>
      </c>
      <c r="W39" s="2">
        <f>Raw_schedule!V37</f>
        <v>0</v>
      </c>
      <c r="X39" s="2">
        <f>Raw_schedule!W37</f>
        <v>0</v>
      </c>
      <c r="Y39" s="2">
        <f>Raw_schedule!X37</f>
        <v>0</v>
      </c>
      <c r="Z39" s="2">
        <f>Raw_schedule!Y37</f>
        <v>0</v>
      </c>
      <c r="AA39" s="2">
        <f>Raw_schedule!Z37</f>
        <v>0</v>
      </c>
      <c r="AB39" s="2">
        <f>Raw_schedule!AA37</f>
        <v>0</v>
      </c>
    </row>
    <row r="40" spans="1:28" x14ac:dyDescent="0.25">
      <c r="A40" s="39" t="str">
        <f>Raw_schedule!B38</f>
        <v>Elec Equip Sch</v>
      </c>
      <c r="B40" s="39" t="str">
        <f>Raw_schedule!A38</f>
        <v>School</v>
      </c>
      <c r="C40" s="2" t="str">
        <f>Raw_schedule!C38</f>
        <v>AllOtherDays (Through 4/3)</v>
      </c>
      <c r="D40" s="2"/>
      <c r="E40" s="2">
        <f>Raw_schedule!D38</f>
        <v>0.05</v>
      </c>
      <c r="F40" s="2">
        <f>Raw_schedule!E38</f>
        <v>0.05</v>
      </c>
      <c r="G40" s="2">
        <f>Raw_schedule!F38</f>
        <v>0.05</v>
      </c>
      <c r="H40" s="2">
        <f>Raw_schedule!G38</f>
        <v>0.05</v>
      </c>
      <c r="I40" s="2">
        <f>Raw_schedule!H38</f>
        <v>0.05</v>
      </c>
      <c r="J40" s="2">
        <f>Raw_schedule!I38</f>
        <v>0.05</v>
      </c>
      <c r="K40" s="2">
        <f>Raw_schedule!J38</f>
        <v>0.05</v>
      </c>
      <c r="L40" s="2">
        <f>Raw_schedule!K38</f>
        <v>0.05</v>
      </c>
      <c r="M40" s="2">
        <f>Raw_schedule!L38</f>
        <v>0.05</v>
      </c>
      <c r="N40" s="2">
        <f>Raw_schedule!M38</f>
        <v>0.05</v>
      </c>
      <c r="O40" s="2">
        <f>Raw_schedule!N38</f>
        <v>0.05</v>
      </c>
      <c r="P40" s="2">
        <f>Raw_schedule!O38</f>
        <v>0.05</v>
      </c>
      <c r="Q40" s="2">
        <f>Raw_schedule!P38</f>
        <v>0.05</v>
      </c>
      <c r="R40" s="2">
        <f>Raw_schedule!Q38</f>
        <v>0.05</v>
      </c>
      <c r="S40" s="2">
        <f>Raw_schedule!R38</f>
        <v>0.05</v>
      </c>
      <c r="T40" s="2">
        <f>Raw_schedule!S38</f>
        <v>0.05</v>
      </c>
      <c r="U40" s="2">
        <f>Raw_schedule!T38</f>
        <v>0.05</v>
      </c>
      <c r="V40" s="2">
        <f>Raw_schedule!U38</f>
        <v>0.05</v>
      </c>
      <c r="W40" s="2">
        <f>Raw_schedule!V38</f>
        <v>0.05</v>
      </c>
      <c r="X40" s="2">
        <f>Raw_schedule!W38</f>
        <v>0.05</v>
      </c>
      <c r="Y40" s="2">
        <f>Raw_schedule!X38</f>
        <v>0.05</v>
      </c>
      <c r="Z40" s="2">
        <f>Raw_schedule!Y38</f>
        <v>0.05</v>
      </c>
      <c r="AA40" s="2">
        <f>Raw_schedule!Z38</f>
        <v>0.05</v>
      </c>
      <c r="AB40" s="2">
        <f>Raw_schedule!AA38</f>
        <v>0.05</v>
      </c>
    </row>
    <row r="41" spans="1:28" x14ac:dyDescent="0.25">
      <c r="A41" s="39" t="str">
        <f>Raw_schedule!B39</f>
        <v>Elec Equip Sch</v>
      </c>
      <c r="B41" s="39" t="str">
        <f>Raw_schedule!A39</f>
        <v>School</v>
      </c>
      <c r="C41" s="2" t="str">
        <f>Raw_schedule!C39</f>
        <v>AllOtherDays (Through 4/12)</v>
      </c>
      <c r="D41" s="2"/>
      <c r="E41" s="2">
        <f>Raw_schedule!D39</f>
        <v>0</v>
      </c>
      <c r="F41" s="2">
        <f>Raw_schedule!E39</f>
        <v>0</v>
      </c>
      <c r="G41" s="2">
        <f>Raw_schedule!F39</f>
        <v>0</v>
      </c>
      <c r="H41" s="2">
        <f>Raw_schedule!G39</f>
        <v>0</v>
      </c>
      <c r="I41" s="2">
        <f>Raw_schedule!H39</f>
        <v>0</v>
      </c>
      <c r="J41" s="2">
        <f>Raw_schedule!I39</f>
        <v>0</v>
      </c>
      <c r="K41" s="2">
        <f>Raw_schedule!J39</f>
        <v>0</v>
      </c>
      <c r="L41" s="2">
        <f>Raw_schedule!K39</f>
        <v>0</v>
      </c>
      <c r="M41" s="2">
        <f>Raw_schedule!L39</f>
        <v>0</v>
      </c>
      <c r="N41" s="2">
        <f>Raw_schedule!M39</f>
        <v>0</v>
      </c>
      <c r="O41" s="2">
        <f>Raw_schedule!N39</f>
        <v>0</v>
      </c>
      <c r="P41" s="2">
        <f>Raw_schedule!O39</f>
        <v>0</v>
      </c>
      <c r="Q41" s="2">
        <f>Raw_schedule!P39</f>
        <v>0</v>
      </c>
      <c r="R41" s="2">
        <f>Raw_schedule!Q39</f>
        <v>0</v>
      </c>
      <c r="S41" s="2">
        <f>Raw_schedule!R39</f>
        <v>0</v>
      </c>
      <c r="T41" s="2">
        <f>Raw_schedule!S39</f>
        <v>0</v>
      </c>
      <c r="U41" s="2">
        <f>Raw_schedule!T39</f>
        <v>0</v>
      </c>
      <c r="V41" s="2">
        <f>Raw_schedule!U39</f>
        <v>0</v>
      </c>
      <c r="W41" s="2">
        <f>Raw_schedule!V39</f>
        <v>0</v>
      </c>
      <c r="X41" s="2">
        <f>Raw_schedule!W39</f>
        <v>0</v>
      </c>
      <c r="Y41" s="2">
        <f>Raw_schedule!X39</f>
        <v>0</v>
      </c>
      <c r="Z41" s="2">
        <f>Raw_schedule!Y39</f>
        <v>0</v>
      </c>
      <c r="AA41" s="2">
        <f>Raw_schedule!Z39</f>
        <v>0</v>
      </c>
      <c r="AB41" s="2">
        <f>Raw_schedule!AA39</f>
        <v>0</v>
      </c>
    </row>
    <row r="42" spans="1:28" x14ac:dyDescent="0.25">
      <c r="A42" s="39" t="str">
        <f>Raw_schedule!B40</f>
        <v>Elec Equip Sch</v>
      </c>
      <c r="B42" s="39" t="str">
        <f>Raw_schedule!A40</f>
        <v>School</v>
      </c>
      <c r="C42" s="2" t="str">
        <f>Raw_schedule!C40</f>
        <v>AllOtherDays (Through 5/22)</v>
      </c>
      <c r="D42" s="2"/>
      <c r="E42" s="2">
        <f>Raw_schedule!D40</f>
        <v>0.05</v>
      </c>
      <c r="F42" s="2">
        <f>Raw_schedule!E40</f>
        <v>0.05</v>
      </c>
      <c r="G42" s="2">
        <f>Raw_schedule!F40</f>
        <v>0.05</v>
      </c>
      <c r="H42" s="2">
        <f>Raw_schedule!G40</f>
        <v>0.05</v>
      </c>
      <c r="I42" s="2">
        <f>Raw_schedule!H40</f>
        <v>0.05</v>
      </c>
      <c r="J42" s="2">
        <f>Raw_schedule!I40</f>
        <v>0.05</v>
      </c>
      <c r="K42" s="2">
        <f>Raw_schedule!J40</f>
        <v>0.05</v>
      </c>
      <c r="L42" s="2">
        <f>Raw_schedule!K40</f>
        <v>0.05</v>
      </c>
      <c r="M42" s="2">
        <f>Raw_schedule!L40</f>
        <v>0.05</v>
      </c>
      <c r="N42" s="2">
        <f>Raw_schedule!M40</f>
        <v>0.05</v>
      </c>
      <c r="O42" s="2">
        <f>Raw_schedule!N40</f>
        <v>0.05</v>
      </c>
      <c r="P42" s="2">
        <f>Raw_schedule!O40</f>
        <v>0.05</v>
      </c>
      <c r="Q42" s="2">
        <f>Raw_schedule!P40</f>
        <v>0.05</v>
      </c>
      <c r="R42" s="2">
        <f>Raw_schedule!Q40</f>
        <v>0.05</v>
      </c>
      <c r="S42" s="2">
        <f>Raw_schedule!R40</f>
        <v>0.05</v>
      </c>
      <c r="T42" s="2">
        <f>Raw_schedule!S40</f>
        <v>0.05</v>
      </c>
      <c r="U42" s="2">
        <f>Raw_schedule!T40</f>
        <v>0.05</v>
      </c>
      <c r="V42" s="2">
        <f>Raw_schedule!U40</f>
        <v>0.05</v>
      </c>
      <c r="W42" s="2">
        <f>Raw_schedule!V40</f>
        <v>0.05</v>
      </c>
      <c r="X42" s="2">
        <f>Raw_schedule!W40</f>
        <v>0.05</v>
      </c>
      <c r="Y42" s="2">
        <f>Raw_schedule!X40</f>
        <v>0.05</v>
      </c>
      <c r="Z42" s="2">
        <f>Raw_schedule!Y40</f>
        <v>0.05</v>
      </c>
      <c r="AA42" s="2">
        <f>Raw_schedule!Z40</f>
        <v>0.05</v>
      </c>
      <c r="AB42" s="2">
        <f>Raw_schedule!AA40</f>
        <v>0.05</v>
      </c>
    </row>
    <row r="43" spans="1:28" x14ac:dyDescent="0.25">
      <c r="A43" s="39" t="str">
        <f>Raw_schedule!B41</f>
        <v>Elec Equip Sch</v>
      </c>
      <c r="B43" s="39" t="str">
        <f>Raw_schedule!A41</f>
        <v>School</v>
      </c>
      <c r="C43" s="2" t="str">
        <f>Raw_schedule!C41</f>
        <v>AllOtherDays (Through 5/31)</v>
      </c>
      <c r="D43" s="2"/>
      <c r="E43" s="2">
        <f>Raw_schedule!D41</f>
        <v>0</v>
      </c>
      <c r="F43" s="2">
        <f>Raw_schedule!E41</f>
        <v>0</v>
      </c>
      <c r="G43" s="2">
        <f>Raw_schedule!F41</f>
        <v>0</v>
      </c>
      <c r="H43" s="2">
        <f>Raw_schedule!G41</f>
        <v>0</v>
      </c>
      <c r="I43" s="2">
        <f>Raw_schedule!H41</f>
        <v>0</v>
      </c>
      <c r="J43" s="2">
        <f>Raw_schedule!I41</f>
        <v>0</v>
      </c>
      <c r="K43" s="2">
        <f>Raw_schedule!J41</f>
        <v>0</v>
      </c>
      <c r="L43" s="2">
        <f>Raw_schedule!K41</f>
        <v>0</v>
      </c>
      <c r="M43" s="2">
        <f>Raw_schedule!L41</f>
        <v>0</v>
      </c>
      <c r="N43" s="2">
        <f>Raw_schedule!M41</f>
        <v>0</v>
      </c>
      <c r="O43" s="2">
        <f>Raw_schedule!N41</f>
        <v>0</v>
      </c>
      <c r="P43" s="2">
        <f>Raw_schedule!O41</f>
        <v>0</v>
      </c>
      <c r="Q43" s="2">
        <f>Raw_schedule!P41</f>
        <v>0</v>
      </c>
      <c r="R43" s="2">
        <f>Raw_schedule!Q41</f>
        <v>0</v>
      </c>
      <c r="S43" s="2">
        <f>Raw_schedule!R41</f>
        <v>0</v>
      </c>
      <c r="T43" s="2">
        <f>Raw_schedule!S41</f>
        <v>0</v>
      </c>
      <c r="U43" s="2">
        <f>Raw_schedule!T41</f>
        <v>0</v>
      </c>
      <c r="V43" s="2">
        <f>Raw_schedule!U41</f>
        <v>0</v>
      </c>
      <c r="W43" s="2">
        <f>Raw_schedule!V41</f>
        <v>0</v>
      </c>
      <c r="X43" s="2">
        <f>Raw_schedule!W41</f>
        <v>0</v>
      </c>
      <c r="Y43" s="2">
        <f>Raw_schedule!X41</f>
        <v>0</v>
      </c>
      <c r="Z43" s="2">
        <f>Raw_schedule!Y41</f>
        <v>0</v>
      </c>
      <c r="AA43" s="2">
        <f>Raw_schedule!Z41</f>
        <v>0</v>
      </c>
      <c r="AB43" s="2">
        <f>Raw_schedule!AA41</f>
        <v>0</v>
      </c>
    </row>
    <row r="44" spans="1:28" x14ac:dyDescent="0.25">
      <c r="A44" s="39" t="str">
        <f>Raw_schedule!B42</f>
        <v>Elec Equip Sch</v>
      </c>
      <c r="B44" s="39" t="str">
        <f>Raw_schedule!A42</f>
        <v>School</v>
      </c>
      <c r="C44" s="2" t="str">
        <f>Raw_schedule!C42</f>
        <v>AllOtherDays (Through 8/7)</v>
      </c>
      <c r="D44" s="2"/>
      <c r="E44" s="2">
        <f>Raw_schedule!D42</f>
        <v>0.05</v>
      </c>
      <c r="F44" s="2">
        <f>Raw_schedule!E42</f>
        <v>0.05</v>
      </c>
      <c r="G44" s="2">
        <f>Raw_schedule!F42</f>
        <v>0.05</v>
      </c>
      <c r="H44" s="2">
        <f>Raw_schedule!G42</f>
        <v>0.05</v>
      </c>
      <c r="I44" s="2">
        <f>Raw_schedule!H42</f>
        <v>0.05</v>
      </c>
      <c r="J44" s="2">
        <f>Raw_schedule!I42</f>
        <v>0.05</v>
      </c>
      <c r="K44" s="2">
        <f>Raw_schedule!J42</f>
        <v>0.05</v>
      </c>
      <c r="L44" s="2">
        <f>Raw_schedule!K42</f>
        <v>0.05</v>
      </c>
      <c r="M44" s="2">
        <f>Raw_schedule!L42</f>
        <v>0.05</v>
      </c>
      <c r="N44" s="2">
        <f>Raw_schedule!M42</f>
        <v>0.05</v>
      </c>
      <c r="O44" s="2">
        <f>Raw_schedule!N42</f>
        <v>0.05</v>
      </c>
      <c r="P44" s="2">
        <f>Raw_schedule!O42</f>
        <v>0.05</v>
      </c>
      <c r="Q44" s="2">
        <f>Raw_schedule!P42</f>
        <v>0.05</v>
      </c>
      <c r="R44" s="2">
        <f>Raw_schedule!Q42</f>
        <v>0.05</v>
      </c>
      <c r="S44" s="2">
        <f>Raw_schedule!R42</f>
        <v>0.05</v>
      </c>
      <c r="T44" s="2">
        <f>Raw_schedule!S42</f>
        <v>0.05</v>
      </c>
      <c r="U44" s="2">
        <f>Raw_schedule!T42</f>
        <v>0.05</v>
      </c>
      <c r="V44" s="2">
        <f>Raw_schedule!U42</f>
        <v>0.05</v>
      </c>
      <c r="W44" s="2">
        <f>Raw_schedule!V42</f>
        <v>0.05</v>
      </c>
      <c r="X44" s="2">
        <f>Raw_schedule!W42</f>
        <v>0.05</v>
      </c>
      <c r="Y44" s="2">
        <f>Raw_schedule!X42</f>
        <v>0.05</v>
      </c>
      <c r="Z44" s="2">
        <f>Raw_schedule!Y42</f>
        <v>0.05</v>
      </c>
      <c r="AA44" s="2">
        <f>Raw_schedule!Z42</f>
        <v>0.05</v>
      </c>
      <c r="AB44" s="2">
        <f>Raw_schedule!AA42</f>
        <v>0.05</v>
      </c>
    </row>
    <row r="45" spans="1:28" x14ac:dyDescent="0.25">
      <c r="A45" s="39" t="str">
        <f>Raw_schedule!B43</f>
        <v>Elec Equip Sch</v>
      </c>
      <c r="B45" s="39" t="str">
        <f>Raw_schedule!A43</f>
        <v>School</v>
      </c>
      <c r="C45" s="2" t="str">
        <f>Raw_schedule!C43</f>
        <v>AllOtherDays (Through 8/16)</v>
      </c>
      <c r="D45" s="2"/>
      <c r="E45" s="2">
        <f>Raw_schedule!D43</f>
        <v>0</v>
      </c>
      <c r="F45" s="2">
        <f>Raw_schedule!E43</f>
        <v>0</v>
      </c>
      <c r="G45" s="2">
        <f>Raw_schedule!F43</f>
        <v>0</v>
      </c>
      <c r="H45" s="2">
        <f>Raw_schedule!G43</f>
        <v>0</v>
      </c>
      <c r="I45" s="2">
        <f>Raw_schedule!H43</f>
        <v>0</v>
      </c>
      <c r="J45" s="2">
        <f>Raw_schedule!I43</f>
        <v>0</v>
      </c>
      <c r="K45" s="2">
        <f>Raw_schedule!J43</f>
        <v>0</v>
      </c>
      <c r="L45" s="2">
        <f>Raw_schedule!K43</f>
        <v>0</v>
      </c>
      <c r="M45" s="2">
        <f>Raw_schedule!L43</f>
        <v>0</v>
      </c>
      <c r="N45" s="2">
        <f>Raw_schedule!M43</f>
        <v>0</v>
      </c>
      <c r="O45" s="2">
        <f>Raw_schedule!N43</f>
        <v>0</v>
      </c>
      <c r="P45" s="2">
        <f>Raw_schedule!O43</f>
        <v>0</v>
      </c>
      <c r="Q45" s="2">
        <f>Raw_schedule!P43</f>
        <v>0</v>
      </c>
      <c r="R45" s="2">
        <f>Raw_schedule!Q43</f>
        <v>0</v>
      </c>
      <c r="S45" s="2">
        <f>Raw_schedule!R43</f>
        <v>0</v>
      </c>
      <c r="T45" s="2">
        <f>Raw_schedule!S43</f>
        <v>0</v>
      </c>
      <c r="U45" s="2">
        <f>Raw_schedule!T43</f>
        <v>0</v>
      </c>
      <c r="V45" s="2">
        <f>Raw_schedule!U43</f>
        <v>0</v>
      </c>
      <c r="W45" s="2">
        <f>Raw_schedule!V43</f>
        <v>0</v>
      </c>
      <c r="X45" s="2">
        <f>Raw_schedule!W43</f>
        <v>0</v>
      </c>
      <c r="Y45" s="2">
        <f>Raw_schedule!X43</f>
        <v>0</v>
      </c>
      <c r="Z45" s="2">
        <f>Raw_schedule!Y43</f>
        <v>0</v>
      </c>
      <c r="AA45" s="2">
        <f>Raw_schedule!Z43</f>
        <v>0</v>
      </c>
      <c r="AB45" s="2">
        <f>Raw_schedule!AA43</f>
        <v>0</v>
      </c>
    </row>
    <row r="46" spans="1:28" x14ac:dyDescent="0.25">
      <c r="A46" s="39" t="str">
        <f>Raw_schedule!B44</f>
        <v>Elec Equip Sch</v>
      </c>
      <c r="B46" s="39" t="str">
        <f>Raw_schedule!A44</f>
        <v>School</v>
      </c>
      <c r="C46" s="2" t="str">
        <f>Raw_schedule!C44</f>
        <v>AllOtherDays (Through 12/11)</v>
      </c>
      <c r="D46" s="2"/>
      <c r="E46" s="2">
        <f>Raw_schedule!D44</f>
        <v>0.05</v>
      </c>
      <c r="F46" s="2">
        <f>Raw_schedule!E44</f>
        <v>0.05</v>
      </c>
      <c r="G46" s="2">
        <f>Raw_schedule!F44</f>
        <v>0.05</v>
      </c>
      <c r="H46" s="2">
        <f>Raw_schedule!G44</f>
        <v>0.05</v>
      </c>
      <c r="I46" s="2">
        <f>Raw_schedule!H44</f>
        <v>0.05</v>
      </c>
      <c r="J46" s="2">
        <f>Raw_schedule!I44</f>
        <v>0.05</v>
      </c>
      <c r="K46" s="2">
        <f>Raw_schedule!J44</f>
        <v>0.05</v>
      </c>
      <c r="L46" s="2">
        <f>Raw_schedule!K44</f>
        <v>0.05</v>
      </c>
      <c r="M46" s="2">
        <f>Raw_schedule!L44</f>
        <v>0.05</v>
      </c>
      <c r="N46" s="2">
        <f>Raw_schedule!M44</f>
        <v>0.05</v>
      </c>
      <c r="O46" s="2">
        <f>Raw_schedule!N44</f>
        <v>0.05</v>
      </c>
      <c r="P46" s="2">
        <f>Raw_schedule!O44</f>
        <v>0.05</v>
      </c>
      <c r="Q46" s="2">
        <f>Raw_schedule!P44</f>
        <v>0.05</v>
      </c>
      <c r="R46" s="2">
        <f>Raw_schedule!Q44</f>
        <v>0.05</v>
      </c>
      <c r="S46" s="2">
        <f>Raw_schedule!R44</f>
        <v>0.05</v>
      </c>
      <c r="T46" s="2">
        <f>Raw_schedule!S44</f>
        <v>0.05</v>
      </c>
      <c r="U46" s="2">
        <f>Raw_schedule!T44</f>
        <v>0.05</v>
      </c>
      <c r="V46" s="2">
        <f>Raw_schedule!U44</f>
        <v>0.05</v>
      </c>
      <c r="W46" s="2">
        <f>Raw_schedule!V44</f>
        <v>0.05</v>
      </c>
      <c r="X46" s="2">
        <f>Raw_schedule!W44</f>
        <v>0.05</v>
      </c>
      <c r="Y46" s="2">
        <f>Raw_schedule!X44</f>
        <v>0.05</v>
      </c>
      <c r="Z46" s="2">
        <f>Raw_schedule!Y44</f>
        <v>0.05</v>
      </c>
      <c r="AA46" s="2">
        <f>Raw_schedule!Z44</f>
        <v>0.05</v>
      </c>
      <c r="AB46" s="2">
        <f>Raw_schedule!AA44</f>
        <v>0.05</v>
      </c>
    </row>
    <row r="47" spans="1:28" x14ac:dyDescent="0.25">
      <c r="A47" s="39" t="str">
        <f>Raw_schedule!B45</f>
        <v>Elec Equip Sch</v>
      </c>
      <c r="B47" s="39" t="str">
        <f>Raw_schedule!A45</f>
        <v>School</v>
      </c>
      <c r="C47" s="2" t="str">
        <f>Raw_schedule!C45</f>
        <v>AllOtherDays (Through 12/31)</v>
      </c>
      <c r="D47" s="2"/>
      <c r="E47" s="2">
        <f>Raw_schedule!D45</f>
        <v>0</v>
      </c>
      <c r="F47" s="2">
        <f>Raw_schedule!E45</f>
        <v>0</v>
      </c>
      <c r="G47" s="2">
        <f>Raw_schedule!F45</f>
        <v>0</v>
      </c>
      <c r="H47" s="2">
        <f>Raw_schedule!G45</f>
        <v>0</v>
      </c>
      <c r="I47" s="2">
        <f>Raw_schedule!H45</f>
        <v>0</v>
      </c>
      <c r="J47" s="2">
        <f>Raw_schedule!I45</f>
        <v>0</v>
      </c>
      <c r="K47" s="2">
        <f>Raw_schedule!J45</f>
        <v>0</v>
      </c>
      <c r="L47" s="2">
        <f>Raw_schedule!K45</f>
        <v>0</v>
      </c>
      <c r="M47" s="2">
        <f>Raw_schedule!L45</f>
        <v>0</v>
      </c>
      <c r="N47" s="2">
        <f>Raw_schedule!M45</f>
        <v>0</v>
      </c>
      <c r="O47" s="2">
        <f>Raw_schedule!N45</f>
        <v>0</v>
      </c>
      <c r="P47" s="2">
        <f>Raw_schedule!O45</f>
        <v>0</v>
      </c>
      <c r="Q47" s="2">
        <f>Raw_schedule!P45</f>
        <v>0</v>
      </c>
      <c r="R47" s="2">
        <f>Raw_schedule!Q45</f>
        <v>0</v>
      </c>
      <c r="S47" s="2">
        <f>Raw_schedule!R45</f>
        <v>0</v>
      </c>
      <c r="T47" s="2">
        <f>Raw_schedule!S45</f>
        <v>0</v>
      </c>
      <c r="U47" s="2">
        <f>Raw_schedule!T45</f>
        <v>0</v>
      </c>
      <c r="V47" s="2">
        <f>Raw_schedule!U45</f>
        <v>0</v>
      </c>
      <c r="W47" s="2">
        <f>Raw_schedule!V45</f>
        <v>0</v>
      </c>
      <c r="X47" s="2">
        <f>Raw_schedule!W45</f>
        <v>0</v>
      </c>
      <c r="Y47" s="2">
        <f>Raw_schedule!X45</f>
        <v>0</v>
      </c>
      <c r="Z47" s="2">
        <f>Raw_schedule!Y45</f>
        <v>0</v>
      </c>
      <c r="AA47" s="2">
        <f>Raw_schedule!Z45</f>
        <v>0</v>
      </c>
      <c r="AB47" s="2">
        <f>Raw_schedule!AA45</f>
        <v>0</v>
      </c>
    </row>
    <row r="48" spans="1:28" x14ac:dyDescent="0.25">
      <c r="A48" s="39" t="str">
        <f>Raw_schedule!B46</f>
        <v>Elec Equip Sch</v>
      </c>
      <c r="B48" s="39" t="str">
        <f>Raw_schedule!A46</f>
        <v>School</v>
      </c>
      <c r="C48" s="2" t="str">
        <f>Raw_schedule!C46</f>
        <v>Saturdays (Through 4/3)</v>
      </c>
      <c r="D48" s="2"/>
      <c r="E48" s="2">
        <f>Raw_schedule!D46</f>
        <v>0.05</v>
      </c>
      <c r="F48" s="2">
        <f>Raw_schedule!E46</f>
        <v>0.05</v>
      </c>
      <c r="G48" s="2">
        <f>Raw_schedule!F46</f>
        <v>0.05</v>
      </c>
      <c r="H48" s="2">
        <f>Raw_schedule!G46</f>
        <v>0.05</v>
      </c>
      <c r="I48" s="2">
        <f>Raw_schedule!H46</f>
        <v>0.05</v>
      </c>
      <c r="J48" s="2">
        <f>Raw_schedule!I46</f>
        <v>0.05</v>
      </c>
      <c r="K48" s="2">
        <f>Raw_schedule!J46</f>
        <v>0.05</v>
      </c>
      <c r="L48" s="2">
        <f>Raw_schedule!K46</f>
        <v>0.05</v>
      </c>
      <c r="M48" s="2">
        <f>Raw_schedule!L46</f>
        <v>0.15</v>
      </c>
      <c r="N48" s="2">
        <f>Raw_schedule!M46</f>
        <v>0.15</v>
      </c>
      <c r="O48" s="2">
        <f>Raw_schedule!N46</f>
        <v>0.15</v>
      </c>
      <c r="P48" s="2">
        <f>Raw_schedule!O46</f>
        <v>0.15</v>
      </c>
      <c r="Q48" s="2">
        <f>Raw_schedule!P46</f>
        <v>0.15</v>
      </c>
      <c r="R48" s="2">
        <f>Raw_schedule!Q46</f>
        <v>0.05</v>
      </c>
      <c r="S48" s="2">
        <f>Raw_schedule!R46</f>
        <v>0.05</v>
      </c>
      <c r="T48" s="2">
        <f>Raw_schedule!S46</f>
        <v>0.05</v>
      </c>
      <c r="U48" s="2">
        <f>Raw_schedule!T46</f>
        <v>0.05</v>
      </c>
      <c r="V48" s="2">
        <f>Raw_schedule!U46</f>
        <v>0.05</v>
      </c>
      <c r="W48" s="2">
        <f>Raw_schedule!V46</f>
        <v>0.05</v>
      </c>
      <c r="X48" s="2">
        <f>Raw_schedule!W46</f>
        <v>0.05</v>
      </c>
      <c r="Y48" s="2">
        <f>Raw_schedule!X46</f>
        <v>0.05</v>
      </c>
      <c r="Z48" s="2">
        <f>Raw_schedule!Y46</f>
        <v>0.05</v>
      </c>
      <c r="AA48" s="2">
        <f>Raw_schedule!Z46</f>
        <v>0.05</v>
      </c>
      <c r="AB48" s="2">
        <f>Raw_schedule!AA46</f>
        <v>0.05</v>
      </c>
    </row>
    <row r="49" spans="1:28" x14ac:dyDescent="0.25">
      <c r="A49" s="39" t="str">
        <f>Raw_schedule!B47</f>
        <v>Elec Equip Sch</v>
      </c>
      <c r="B49" s="39" t="str">
        <f>Raw_schedule!A47</f>
        <v>School</v>
      </c>
      <c r="C49" s="2" t="str">
        <f>Raw_schedule!C47</f>
        <v>Saturdays (Through 5/22)</v>
      </c>
      <c r="D49" s="2"/>
      <c r="E49" s="2">
        <f>Raw_schedule!D47</f>
        <v>0.05</v>
      </c>
      <c r="F49" s="2">
        <f>Raw_schedule!E47</f>
        <v>0.05</v>
      </c>
      <c r="G49" s="2">
        <f>Raw_schedule!F47</f>
        <v>0.05</v>
      </c>
      <c r="H49" s="2">
        <f>Raw_schedule!G47</f>
        <v>0.05</v>
      </c>
      <c r="I49" s="2">
        <f>Raw_schedule!H47</f>
        <v>0.05</v>
      </c>
      <c r="J49" s="2">
        <f>Raw_schedule!I47</f>
        <v>0.05</v>
      </c>
      <c r="K49" s="2">
        <f>Raw_schedule!J47</f>
        <v>0.05</v>
      </c>
      <c r="L49" s="2">
        <f>Raw_schedule!K47</f>
        <v>0.05</v>
      </c>
      <c r="M49" s="2">
        <f>Raw_schedule!L47</f>
        <v>0.15</v>
      </c>
      <c r="N49" s="2">
        <f>Raw_schedule!M47</f>
        <v>0.15</v>
      </c>
      <c r="O49" s="2">
        <f>Raw_schedule!N47</f>
        <v>0.15</v>
      </c>
      <c r="P49" s="2">
        <f>Raw_schedule!O47</f>
        <v>0.15</v>
      </c>
      <c r="Q49" s="2">
        <f>Raw_schedule!P47</f>
        <v>0.15</v>
      </c>
      <c r="R49" s="2">
        <f>Raw_schedule!Q47</f>
        <v>0.05</v>
      </c>
      <c r="S49" s="2">
        <f>Raw_schedule!R47</f>
        <v>0.05</v>
      </c>
      <c r="T49" s="2">
        <f>Raw_schedule!S47</f>
        <v>0.05</v>
      </c>
      <c r="U49" s="2">
        <f>Raw_schedule!T47</f>
        <v>0.05</v>
      </c>
      <c r="V49" s="2">
        <f>Raw_schedule!U47</f>
        <v>0.05</v>
      </c>
      <c r="W49" s="2">
        <f>Raw_schedule!V47</f>
        <v>0.05</v>
      </c>
      <c r="X49" s="2">
        <f>Raw_schedule!W47</f>
        <v>0.05</v>
      </c>
      <c r="Y49" s="2">
        <f>Raw_schedule!X47</f>
        <v>0.05</v>
      </c>
      <c r="Z49" s="2">
        <f>Raw_schedule!Y47</f>
        <v>0.05</v>
      </c>
      <c r="AA49" s="2">
        <f>Raw_schedule!Z47</f>
        <v>0.05</v>
      </c>
      <c r="AB49" s="2">
        <f>Raw_schedule!AA47</f>
        <v>0.05</v>
      </c>
    </row>
    <row r="50" spans="1:28" x14ac:dyDescent="0.25">
      <c r="A50" s="39" t="str">
        <f>Raw_schedule!B48</f>
        <v>Elec Equip Sch</v>
      </c>
      <c r="B50" s="39" t="str">
        <f>Raw_schedule!A48</f>
        <v>School</v>
      </c>
      <c r="C50" s="2" t="str">
        <f>Raw_schedule!C48</f>
        <v>Saturdays (Through 8/7)</v>
      </c>
      <c r="D50" s="2"/>
      <c r="E50" s="2">
        <f>Raw_schedule!D48</f>
        <v>0.05</v>
      </c>
      <c r="F50" s="2">
        <f>Raw_schedule!E48</f>
        <v>0.05</v>
      </c>
      <c r="G50" s="2">
        <f>Raw_schedule!F48</f>
        <v>0.05</v>
      </c>
      <c r="H50" s="2">
        <f>Raw_schedule!G48</f>
        <v>0.05</v>
      </c>
      <c r="I50" s="2">
        <f>Raw_schedule!H48</f>
        <v>0.05</v>
      </c>
      <c r="J50" s="2">
        <f>Raw_schedule!I48</f>
        <v>0.05</v>
      </c>
      <c r="K50" s="2">
        <f>Raw_schedule!J48</f>
        <v>0.05</v>
      </c>
      <c r="L50" s="2">
        <f>Raw_schedule!K48</f>
        <v>0.05</v>
      </c>
      <c r="M50" s="2">
        <f>Raw_schedule!L48</f>
        <v>0.15</v>
      </c>
      <c r="N50" s="2">
        <f>Raw_schedule!M48</f>
        <v>0.15</v>
      </c>
      <c r="O50" s="2">
        <f>Raw_schedule!N48</f>
        <v>0.15</v>
      </c>
      <c r="P50" s="2">
        <f>Raw_schedule!O48</f>
        <v>0.15</v>
      </c>
      <c r="Q50" s="2">
        <f>Raw_schedule!P48</f>
        <v>0.15</v>
      </c>
      <c r="R50" s="2">
        <f>Raw_schedule!Q48</f>
        <v>0.05</v>
      </c>
      <c r="S50" s="2">
        <f>Raw_schedule!R48</f>
        <v>0.05</v>
      </c>
      <c r="T50" s="2">
        <f>Raw_schedule!S48</f>
        <v>0.05</v>
      </c>
      <c r="U50" s="2">
        <f>Raw_schedule!T48</f>
        <v>0.05</v>
      </c>
      <c r="V50" s="2">
        <f>Raw_schedule!U48</f>
        <v>0.05</v>
      </c>
      <c r="W50" s="2">
        <f>Raw_schedule!V48</f>
        <v>0.05</v>
      </c>
      <c r="X50" s="2">
        <f>Raw_schedule!W48</f>
        <v>0.05</v>
      </c>
      <c r="Y50" s="2">
        <f>Raw_schedule!X48</f>
        <v>0.05</v>
      </c>
      <c r="Z50" s="2">
        <f>Raw_schedule!Y48</f>
        <v>0.05</v>
      </c>
      <c r="AA50" s="2">
        <f>Raw_schedule!Z48</f>
        <v>0.05</v>
      </c>
      <c r="AB50" s="2">
        <f>Raw_schedule!AA48</f>
        <v>0.05</v>
      </c>
    </row>
    <row r="51" spans="1:28" x14ac:dyDescent="0.25">
      <c r="A51" s="39" t="str">
        <f>Raw_schedule!B49</f>
        <v>Elec Equip Sch</v>
      </c>
      <c r="B51" s="39" t="str">
        <f>Raw_schedule!A49</f>
        <v>School</v>
      </c>
      <c r="C51" s="2" t="str">
        <f>Raw_schedule!C49</f>
        <v>Saturdays (Through 12/11)</v>
      </c>
      <c r="D51" s="2"/>
      <c r="E51" s="2">
        <f>Raw_schedule!D49</f>
        <v>0.05</v>
      </c>
      <c r="F51" s="2">
        <f>Raw_schedule!E49</f>
        <v>0.05</v>
      </c>
      <c r="G51" s="2">
        <f>Raw_schedule!F49</f>
        <v>0.05</v>
      </c>
      <c r="H51" s="2">
        <f>Raw_schedule!G49</f>
        <v>0.05</v>
      </c>
      <c r="I51" s="2">
        <f>Raw_schedule!H49</f>
        <v>0.05</v>
      </c>
      <c r="J51" s="2">
        <f>Raw_schedule!I49</f>
        <v>0.05</v>
      </c>
      <c r="K51" s="2">
        <f>Raw_schedule!J49</f>
        <v>0.05</v>
      </c>
      <c r="L51" s="2">
        <f>Raw_schedule!K49</f>
        <v>0.05</v>
      </c>
      <c r="M51" s="2">
        <f>Raw_schedule!L49</f>
        <v>0.15</v>
      </c>
      <c r="N51" s="2">
        <f>Raw_schedule!M49</f>
        <v>0.15</v>
      </c>
      <c r="O51" s="2">
        <f>Raw_schedule!N49</f>
        <v>0.15</v>
      </c>
      <c r="P51" s="2">
        <f>Raw_schedule!O49</f>
        <v>0.15</v>
      </c>
      <c r="Q51" s="2">
        <f>Raw_schedule!P49</f>
        <v>0.15</v>
      </c>
      <c r="R51" s="2">
        <f>Raw_schedule!Q49</f>
        <v>0.05</v>
      </c>
      <c r="S51" s="2">
        <f>Raw_schedule!R49</f>
        <v>0.05</v>
      </c>
      <c r="T51" s="2">
        <f>Raw_schedule!S49</f>
        <v>0.05</v>
      </c>
      <c r="U51" s="2">
        <f>Raw_schedule!T49</f>
        <v>0.05</v>
      </c>
      <c r="V51" s="2">
        <f>Raw_schedule!U49</f>
        <v>0.05</v>
      </c>
      <c r="W51" s="2">
        <f>Raw_schedule!V49</f>
        <v>0.05</v>
      </c>
      <c r="X51" s="2">
        <f>Raw_schedule!W49</f>
        <v>0.05</v>
      </c>
      <c r="Y51" s="2">
        <f>Raw_schedule!X49</f>
        <v>0.05</v>
      </c>
      <c r="Z51" s="2">
        <f>Raw_schedule!Y49</f>
        <v>0.05</v>
      </c>
      <c r="AA51" s="2">
        <f>Raw_schedule!Z49</f>
        <v>0.05</v>
      </c>
      <c r="AB51" s="2">
        <f>Raw_schedule!AA49</f>
        <v>0.05</v>
      </c>
    </row>
    <row r="52" spans="1:28" x14ac:dyDescent="0.25">
      <c r="A52" s="39" t="str">
        <f>Raw_schedule!B50</f>
        <v>Elec Equip Sch</v>
      </c>
      <c r="B52" s="39" t="str">
        <f>Raw_schedule!A50</f>
        <v>School</v>
      </c>
      <c r="C52" s="2" t="str">
        <f>Raw_schedule!C50</f>
        <v>Weekdays (Through 4/3)</v>
      </c>
      <c r="D52" s="2"/>
      <c r="E52" s="2">
        <f>Raw_schedule!D50</f>
        <v>0.05</v>
      </c>
      <c r="F52" s="2">
        <f>Raw_schedule!E50</f>
        <v>0.05</v>
      </c>
      <c r="G52" s="2">
        <f>Raw_schedule!F50</f>
        <v>0.05</v>
      </c>
      <c r="H52" s="2">
        <f>Raw_schedule!G50</f>
        <v>0.05</v>
      </c>
      <c r="I52" s="2">
        <f>Raw_schedule!H50</f>
        <v>0.05</v>
      </c>
      <c r="J52" s="2">
        <f>Raw_schedule!I50</f>
        <v>0.05</v>
      </c>
      <c r="K52" s="2">
        <f>Raw_schedule!J50</f>
        <v>0.05</v>
      </c>
      <c r="L52" s="2">
        <f>Raw_schedule!K50</f>
        <v>0.3</v>
      </c>
      <c r="M52" s="2">
        <f>Raw_schedule!L50</f>
        <v>0.85</v>
      </c>
      <c r="N52" s="2">
        <f>Raw_schedule!M50</f>
        <v>0.95</v>
      </c>
      <c r="O52" s="2">
        <f>Raw_schedule!N50</f>
        <v>0.95</v>
      </c>
      <c r="P52" s="2">
        <f>Raw_schedule!O50</f>
        <v>0.95</v>
      </c>
      <c r="Q52" s="2">
        <f>Raw_schedule!P50</f>
        <v>0.8</v>
      </c>
      <c r="R52" s="2">
        <f>Raw_schedule!Q50</f>
        <v>0.8</v>
      </c>
      <c r="S52" s="2">
        <f>Raw_schedule!R50</f>
        <v>0.8</v>
      </c>
      <c r="T52" s="2">
        <f>Raw_schedule!S50</f>
        <v>0.7</v>
      </c>
      <c r="U52" s="2">
        <f>Raw_schedule!T50</f>
        <v>0.5</v>
      </c>
      <c r="V52" s="2">
        <f>Raw_schedule!U50</f>
        <v>0.5</v>
      </c>
      <c r="W52" s="2">
        <f>Raw_schedule!V50</f>
        <v>0.35</v>
      </c>
      <c r="X52" s="2">
        <f>Raw_schedule!W50</f>
        <v>0.35</v>
      </c>
      <c r="Y52" s="2">
        <f>Raw_schedule!X50</f>
        <v>0.35</v>
      </c>
      <c r="Z52" s="2">
        <f>Raw_schedule!Y50</f>
        <v>0.3</v>
      </c>
      <c r="AA52" s="2">
        <f>Raw_schedule!Z50</f>
        <v>0.05</v>
      </c>
      <c r="AB52" s="2">
        <f>Raw_schedule!AA50</f>
        <v>0.05</v>
      </c>
    </row>
    <row r="53" spans="1:28" x14ac:dyDescent="0.25">
      <c r="A53" s="39" t="str">
        <f>Raw_schedule!B51</f>
        <v>Elec Equip Sch</v>
      </c>
      <c r="B53" s="39" t="str">
        <f>Raw_schedule!A51</f>
        <v>School</v>
      </c>
      <c r="C53" s="2" t="str">
        <f>Raw_schedule!C51</f>
        <v>Weekdays (Through 5/22)</v>
      </c>
      <c r="D53" s="2"/>
      <c r="E53" s="2">
        <f>Raw_schedule!D51</f>
        <v>0.05</v>
      </c>
      <c r="F53" s="2">
        <f>Raw_schedule!E51</f>
        <v>0.05</v>
      </c>
      <c r="G53" s="2">
        <f>Raw_schedule!F51</f>
        <v>0.05</v>
      </c>
      <c r="H53" s="2">
        <f>Raw_schedule!G51</f>
        <v>0.05</v>
      </c>
      <c r="I53" s="2">
        <f>Raw_schedule!H51</f>
        <v>0.05</v>
      </c>
      <c r="J53" s="2">
        <f>Raw_schedule!I51</f>
        <v>0.05</v>
      </c>
      <c r="K53" s="2">
        <f>Raw_schedule!J51</f>
        <v>0.05</v>
      </c>
      <c r="L53" s="2">
        <f>Raw_schedule!K51</f>
        <v>0.3</v>
      </c>
      <c r="M53" s="2">
        <f>Raw_schedule!L51</f>
        <v>0.85</v>
      </c>
      <c r="N53" s="2">
        <f>Raw_schedule!M51</f>
        <v>0.95</v>
      </c>
      <c r="O53" s="2">
        <f>Raw_schedule!N51</f>
        <v>0.95</v>
      </c>
      <c r="P53" s="2">
        <f>Raw_schedule!O51</f>
        <v>0.95</v>
      </c>
      <c r="Q53" s="2">
        <f>Raw_schedule!P51</f>
        <v>0.8</v>
      </c>
      <c r="R53" s="2">
        <f>Raw_schedule!Q51</f>
        <v>0.8</v>
      </c>
      <c r="S53" s="2">
        <f>Raw_schedule!R51</f>
        <v>0.8</v>
      </c>
      <c r="T53" s="2">
        <f>Raw_schedule!S51</f>
        <v>0.7</v>
      </c>
      <c r="U53" s="2">
        <f>Raw_schedule!T51</f>
        <v>0.5</v>
      </c>
      <c r="V53" s="2">
        <f>Raw_schedule!U51</f>
        <v>0.5</v>
      </c>
      <c r="W53" s="2">
        <f>Raw_schedule!V51</f>
        <v>0.35</v>
      </c>
      <c r="X53" s="2">
        <f>Raw_schedule!W51</f>
        <v>0.35</v>
      </c>
      <c r="Y53" s="2">
        <f>Raw_schedule!X51</f>
        <v>0.35</v>
      </c>
      <c r="Z53" s="2">
        <f>Raw_schedule!Y51</f>
        <v>0.3</v>
      </c>
      <c r="AA53" s="2">
        <f>Raw_schedule!Z51</f>
        <v>0.05</v>
      </c>
      <c r="AB53" s="2">
        <f>Raw_schedule!AA51</f>
        <v>0.05</v>
      </c>
    </row>
    <row r="54" spans="1:28" x14ac:dyDescent="0.25">
      <c r="A54" s="39" t="str">
        <f>Raw_schedule!B52</f>
        <v>Elec Equip Sch</v>
      </c>
      <c r="B54" s="39" t="str">
        <f>Raw_schedule!A52</f>
        <v>School</v>
      </c>
      <c r="C54" s="2" t="str">
        <f>Raw_schedule!C52</f>
        <v>Weekdays (Through 8/7)</v>
      </c>
      <c r="D54" s="2"/>
      <c r="E54" s="2">
        <f>Raw_schedule!D52</f>
        <v>0.05</v>
      </c>
      <c r="F54" s="2">
        <f>Raw_schedule!E52</f>
        <v>0.05</v>
      </c>
      <c r="G54" s="2">
        <f>Raw_schedule!F52</f>
        <v>0.05</v>
      </c>
      <c r="H54" s="2">
        <f>Raw_schedule!G52</f>
        <v>0.05</v>
      </c>
      <c r="I54" s="2">
        <f>Raw_schedule!H52</f>
        <v>0.05</v>
      </c>
      <c r="J54" s="2">
        <f>Raw_schedule!I52</f>
        <v>0.05</v>
      </c>
      <c r="K54" s="2">
        <f>Raw_schedule!J52</f>
        <v>0.05</v>
      </c>
      <c r="L54" s="2">
        <f>Raw_schedule!K52</f>
        <v>0.3</v>
      </c>
      <c r="M54" s="2">
        <f>Raw_schedule!L52</f>
        <v>0.85</v>
      </c>
      <c r="N54" s="2">
        <f>Raw_schedule!M52</f>
        <v>0.95</v>
      </c>
      <c r="O54" s="2">
        <f>Raw_schedule!N52</f>
        <v>0.95</v>
      </c>
      <c r="P54" s="2">
        <f>Raw_schedule!O52</f>
        <v>0.95</v>
      </c>
      <c r="Q54" s="2">
        <f>Raw_schedule!P52</f>
        <v>0.8</v>
      </c>
      <c r="R54" s="2">
        <f>Raw_schedule!Q52</f>
        <v>0.8</v>
      </c>
      <c r="S54" s="2">
        <f>Raw_schedule!R52</f>
        <v>0.8</v>
      </c>
      <c r="T54" s="2">
        <f>Raw_schedule!S52</f>
        <v>0.7</v>
      </c>
      <c r="U54" s="2">
        <f>Raw_schedule!T52</f>
        <v>0.5</v>
      </c>
      <c r="V54" s="2">
        <f>Raw_schedule!U52</f>
        <v>0.5</v>
      </c>
      <c r="W54" s="2">
        <f>Raw_schedule!V52</f>
        <v>0.35</v>
      </c>
      <c r="X54" s="2">
        <f>Raw_schedule!W52</f>
        <v>0.35</v>
      </c>
      <c r="Y54" s="2">
        <f>Raw_schedule!X52</f>
        <v>0.35</v>
      </c>
      <c r="Z54" s="2">
        <f>Raw_schedule!Y52</f>
        <v>0.3</v>
      </c>
      <c r="AA54" s="2">
        <f>Raw_schedule!Z52</f>
        <v>0.05</v>
      </c>
      <c r="AB54" s="2">
        <f>Raw_schedule!AA52</f>
        <v>0.05</v>
      </c>
    </row>
    <row r="55" spans="1:28" x14ac:dyDescent="0.25">
      <c r="A55" s="39" t="str">
        <f>Raw_schedule!B53</f>
        <v>Elec Equip Sch</v>
      </c>
      <c r="B55" s="39" t="str">
        <f>Raw_schedule!A53</f>
        <v>School</v>
      </c>
      <c r="C55" s="2" t="str">
        <f>Raw_schedule!C53</f>
        <v>Weekdays (Through 12/11)</v>
      </c>
      <c r="D55" s="2"/>
      <c r="E55" s="2">
        <f>Raw_schedule!D53</f>
        <v>0.05</v>
      </c>
      <c r="F55" s="2">
        <f>Raw_schedule!E53</f>
        <v>0.05</v>
      </c>
      <c r="G55" s="2">
        <f>Raw_schedule!F53</f>
        <v>0.05</v>
      </c>
      <c r="H55" s="2">
        <f>Raw_schedule!G53</f>
        <v>0.05</v>
      </c>
      <c r="I55" s="2">
        <f>Raw_schedule!H53</f>
        <v>0.05</v>
      </c>
      <c r="J55" s="2">
        <f>Raw_schedule!I53</f>
        <v>0.05</v>
      </c>
      <c r="K55" s="2">
        <f>Raw_schedule!J53</f>
        <v>0.05</v>
      </c>
      <c r="L55" s="2">
        <f>Raw_schedule!K53</f>
        <v>0.3</v>
      </c>
      <c r="M55" s="2">
        <f>Raw_schedule!L53</f>
        <v>0.85</v>
      </c>
      <c r="N55" s="2">
        <f>Raw_schedule!M53</f>
        <v>0.95</v>
      </c>
      <c r="O55" s="2">
        <f>Raw_schedule!N53</f>
        <v>0.95</v>
      </c>
      <c r="P55" s="2">
        <f>Raw_schedule!O53</f>
        <v>0.95</v>
      </c>
      <c r="Q55" s="2">
        <f>Raw_schedule!P53</f>
        <v>0.8</v>
      </c>
      <c r="R55" s="2">
        <f>Raw_schedule!Q53</f>
        <v>0.8</v>
      </c>
      <c r="S55" s="2">
        <f>Raw_schedule!R53</f>
        <v>0.8</v>
      </c>
      <c r="T55" s="2">
        <f>Raw_schedule!S53</f>
        <v>0.7</v>
      </c>
      <c r="U55" s="2">
        <f>Raw_schedule!T53</f>
        <v>0.5</v>
      </c>
      <c r="V55" s="2">
        <f>Raw_schedule!U53</f>
        <v>0.5</v>
      </c>
      <c r="W55" s="2">
        <f>Raw_schedule!V53</f>
        <v>0.35</v>
      </c>
      <c r="X55" s="2">
        <f>Raw_schedule!W53</f>
        <v>0.35</v>
      </c>
      <c r="Y55" s="2">
        <f>Raw_schedule!X53</f>
        <v>0.35</v>
      </c>
      <c r="Z55" s="2">
        <f>Raw_schedule!Y53</f>
        <v>0.3</v>
      </c>
      <c r="AA55" s="2">
        <f>Raw_schedule!Z53</f>
        <v>0.05</v>
      </c>
      <c r="AB55" s="2">
        <f>Raw_schedule!AA53</f>
        <v>0.05</v>
      </c>
    </row>
    <row r="56" spans="1:28" x14ac:dyDescent="0.25">
      <c r="A56" s="39" t="str">
        <f>Raw_schedule!B54</f>
        <v>Heating Setpoint Schedule</v>
      </c>
      <c r="B56" s="39" t="str">
        <f>Raw_schedule!A54</f>
        <v>School</v>
      </c>
      <c r="C56" s="2" t="str">
        <f>Raw_schedule!C54</f>
        <v>AllOtherDays (Through 1/11)</v>
      </c>
      <c r="D56" s="2"/>
      <c r="E56" s="2">
        <f>Raw_schedule!D54</f>
        <v>60.08</v>
      </c>
      <c r="F56" s="2">
        <f>Raw_schedule!E54</f>
        <v>60.08</v>
      </c>
      <c r="G56" s="2">
        <f>Raw_schedule!F54</f>
        <v>60.08</v>
      </c>
      <c r="H56" s="2">
        <f>Raw_schedule!G54</f>
        <v>60.08</v>
      </c>
      <c r="I56" s="2">
        <f>Raw_schedule!H54</f>
        <v>60.08</v>
      </c>
      <c r="J56" s="2">
        <f>Raw_schedule!I54</f>
        <v>60.08</v>
      </c>
      <c r="K56" s="2">
        <f>Raw_schedule!J54</f>
        <v>60.08</v>
      </c>
      <c r="L56" s="2">
        <f>Raw_schedule!K54</f>
        <v>60.08</v>
      </c>
      <c r="M56" s="2">
        <f>Raw_schedule!L54</f>
        <v>60.08</v>
      </c>
      <c r="N56" s="2">
        <f>Raw_schedule!M54</f>
        <v>60.08</v>
      </c>
      <c r="O56" s="2">
        <f>Raw_schedule!N54</f>
        <v>60.08</v>
      </c>
      <c r="P56" s="2">
        <f>Raw_schedule!O54</f>
        <v>60.08</v>
      </c>
      <c r="Q56" s="2">
        <f>Raw_schedule!P54</f>
        <v>60.08</v>
      </c>
      <c r="R56" s="2">
        <f>Raw_schedule!Q54</f>
        <v>60.08</v>
      </c>
      <c r="S56" s="2">
        <f>Raw_schedule!R54</f>
        <v>60.08</v>
      </c>
      <c r="T56" s="2">
        <f>Raw_schedule!S54</f>
        <v>60.08</v>
      </c>
      <c r="U56" s="2">
        <f>Raw_schedule!T54</f>
        <v>60.08</v>
      </c>
      <c r="V56" s="2">
        <f>Raw_schedule!U54</f>
        <v>60.08</v>
      </c>
      <c r="W56" s="2">
        <f>Raw_schedule!V54</f>
        <v>60.08</v>
      </c>
      <c r="X56" s="2">
        <f>Raw_schedule!W54</f>
        <v>60.08</v>
      </c>
      <c r="Y56" s="2">
        <f>Raw_schedule!X54</f>
        <v>60.08</v>
      </c>
      <c r="Z56" s="2">
        <f>Raw_schedule!Y54</f>
        <v>60.08</v>
      </c>
      <c r="AA56" s="2">
        <f>Raw_schedule!Z54</f>
        <v>60.08</v>
      </c>
      <c r="AB56" s="2">
        <f>Raw_schedule!AA54</f>
        <v>60.08</v>
      </c>
    </row>
    <row r="57" spans="1:28" x14ac:dyDescent="0.25">
      <c r="A57" s="39" t="str">
        <f>Raw_schedule!B55</f>
        <v>Heating Setpoint Schedule</v>
      </c>
      <c r="B57" s="39" t="str">
        <f>Raw_schedule!A55</f>
        <v>School</v>
      </c>
      <c r="C57" s="2" t="str">
        <f>Raw_schedule!C55</f>
        <v>AllOtherDays (Through 4/3)</v>
      </c>
      <c r="D57" s="2"/>
      <c r="E57" s="2">
        <f>Raw_schedule!D55</f>
        <v>60.08</v>
      </c>
      <c r="F57" s="2">
        <f>Raw_schedule!E55</f>
        <v>60.08</v>
      </c>
      <c r="G57" s="2">
        <f>Raw_schedule!F55</f>
        <v>60.08</v>
      </c>
      <c r="H57" s="2">
        <f>Raw_schedule!G55</f>
        <v>60.08</v>
      </c>
      <c r="I57" s="2">
        <f>Raw_schedule!H55</f>
        <v>60.08</v>
      </c>
      <c r="J57" s="2">
        <f>Raw_schedule!I55</f>
        <v>60.08</v>
      </c>
      <c r="K57" s="2">
        <f>Raw_schedule!J55</f>
        <v>60.08</v>
      </c>
      <c r="L57" s="2">
        <f>Raw_schedule!K55</f>
        <v>60.08</v>
      </c>
      <c r="M57" s="2">
        <f>Raw_schedule!L55</f>
        <v>60.08</v>
      </c>
      <c r="N57" s="2">
        <f>Raw_schedule!M55</f>
        <v>60.08</v>
      </c>
      <c r="O57" s="2">
        <f>Raw_schedule!N55</f>
        <v>60.08</v>
      </c>
      <c r="P57" s="2">
        <f>Raw_schedule!O55</f>
        <v>60.08</v>
      </c>
      <c r="Q57" s="2">
        <f>Raw_schedule!P55</f>
        <v>60.08</v>
      </c>
      <c r="R57" s="2">
        <f>Raw_schedule!Q55</f>
        <v>60.08</v>
      </c>
      <c r="S57" s="2">
        <f>Raw_schedule!R55</f>
        <v>60.08</v>
      </c>
      <c r="T57" s="2">
        <f>Raw_schedule!S55</f>
        <v>60.08</v>
      </c>
      <c r="U57" s="2">
        <f>Raw_schedule!T55</f>
        <v>60.08</v>
      </c>
      <c r="V57" s="2">
        <f>Raw_schedule!U55</f>
        <v>60.08</v>
      </c>
      <c r="W57" s="2">
        <f>Raw_schedule!V55</f>
        <v>60.08</v>
      </c>
      <c r="X57" s="2">
        <f>Raw_schedule!W55</f>
        <v>60.08</v>
      </c>
      <c r="Y57" s="2">
        <f>Raw_schedule!X55</f>
        <v>60.08</v>
      </c>
      <c r="Z57" s="2">
        <f>Raw_schedule!Y55</f>
        <v>60.08</v>
      </c>
      <c r="AA57" s="2">
        <f>Raw_schedule!Z55</f>
        <v>60.08</v>
      </c>
      <c r="AB57" s="2">
        <f>Raw_schedule!AA55</f>
        <v>60.08</v>
      </c>
    </row>
    <row r="58" spans="1:28" x14ac:dyDescent="0.25">
      <c r="A58" s="39" t="str">
        <f>Raw_schedule!B56</f>
        <v>Heating Setpoint Schedule</v>
      </c>
      <c r="B58" s="39" t="str">
        <f>Raw_schedule!A56</f>
        <v>School</v>
      </c>
      <c r="C58" s="2" t="str">
        <f>Raw_schedule!C56</f>
        <v>AllOtherDays (Through 4/12)</v>
      </c>
      <c r="D58" s="2"/>
      <c r="E58" s="2">
        <f>Raw_schedule!D56</f>
        <v>60.08</v>
      </c>
      <c r="F58" s="2">
        <f>Raw_schedule!E56</f>
        <v>60.08</v>
      </c>
      <c r="G58" s="2">
        <f>Raw_schedule!F56</f>
        <v>60.08</v>
      </c>
      <c r="H58" s="2">
        <f>Raw_schedule!G56</f>
        <v>60.08</v>
      </c>
      <c r="I58" s="2">
        <f>Raw_schedule!H56</f>
        <v>60.08</v>
      </c>
      <c r="J58" s="2">
        <f>Raw_schedule!I56</f>
        <v>60.08</v>
      </c>
      <c r="K58" s="2">
        <f>Raw_schedule!J56</f>
        <v>60.08</v>
      </c>
      <c r="L58" s="2">
        <f>Raw_schedule!K56</f>
        <v>60.08</v>
      </c>
      <c r="M58" s="2">
        <f>Raw_schedule!L56</f>
        <v>60.08</v>
      </c>
      <c r="N58" s="2">
        <f>Raw_schedule!M56</f>
        <v>60.08</v>
      </c>
      <c r="O58" s="2">
        <f>Raw_schedule!N56</f>
        <v>60.08</v>
      </c>
      <c r="P58" s="2">
        <f>Raw_schedule!O56</f>
        <v>60.08</v>
      </c>
      <c r="Q58" s="2">
        <f>Raw_schedule!P56</f>
        <v>60.08</v>
      </c>
      <c r="R58" s="2">
        <f>Raw_schedule!Q56</f>
        <v>60.08</v>
      </c>
      <c r="S58" s="2">
        <f>Raw_schedule!R56</f>
        <v>60.08</v>
      </c>
      <c r="T58" s="2">
        <f>Raw_schedule!S56</f>
        <v>60.08</v>
      </c>
      <c r="U58" s="2">
        <f>Raw_schedule!T56</f>
        <v>60.08</v>
      </c>
      <c r="V58" s="2">
        <f>Raw_schedule!U56</f>
        <v>60.08</v>
      </c>
      <c r="W58" s="2">
        <f>Raw_schedule!V56</f>
        <v>60.08</v>
      </c>
      <c r="X58" s="2">
        <f>Raw_schedule!W56</f>
        <v>60.08</v>
      </c>
      <c r="Y58" s="2">
        <f>Raw_schedule!X56</f>
        <v>60.08</v>
      </c>
      <c r="Z58" s="2">
        <f>Raw_schedule!Y56</f>
        <v>60.08</v>
      </c>
      <c r="AA58" s="2">
        <f>Raw_schedule!Z56</f>
        <v>60.08</v>
      </c>
      <c r="AB58" s="2">
        <f>Raw_schedule!AA56</f>
        <v>60.08</v>
      </c>
    </row>
    <row r="59" spans="1:28" x14ac:dyDescent="0.25">
      <c r="A59" s="39" t="str">
        <f>Raw_schedule!B57</f>
        <v>Heating Setpoint Schedule</v>
      </c>
      <c r="B59" s="39" t="str">
        <f>Raw_schedule!A57</f>
        <v>School</v>
      </c>
      <c r="C59" s="2" t="str">
        <f>Raw_schedule!C57</f>
        <v>AllOtherDays (Through 5/22)</v>
      </c>
      <c r="D59" s="2"/>
      <c r="E59" s="2">
        <f>Raw_schedule!D57</f>
        <v>60.08</v>
      </c>
      <c r="F59" s="2">
        <f>Raw_schedule!E57</f>
        <v>60.08</v>
      </c>
      <c r="G59" s="2">
        <f>Raw_schedule!F57</f>
        <v>60.08</v>
      </c>
      <c r="H59" s="2">
        <f>Raw_schedule!G57</f>
        <v>60.08</v>
      </c>
      <c r="I59" s="2">
        <f>Raw_schedule!H57</f>
        <v>60.08</v>
      </c>
      <c r="J59" s="2">
        <f>Raw_schedule!I57</f>
        <v>60.08</v>
      </c>
      <c r="K59" s="2">
        <f>Raw_schedule!J57</f>
        <v>60.08</v>
      </c>
      <c r="L59" s="2">
        <f>Raw_schedule!K57</f>
        <v>60.08</v>
      </c>
      <c r="M59" s="2">
        <f>Raw_schedule!L57</f>
        <v>60.08</v>
      </c>
      <c r="N59" s="2">
        <f>Raw_schedule!M57</f>
        <v>60.08</v>
      </c>
      <c r="O59" s="2">
        <f>Raw_schedule!N57</f>
        <v>60.08</v>
      </c>
      <c r="P59" s="2">
        <f>Raw_schedule!O57</f>
        <v>60.08</v>
      </c>
      <c r="Q59" s="2">
        <f>Raw_schedule!P57</f>
        <v>60.08</v>
      </c>
      <c r="R59" s="2">
        <f>Raw_schedule!Q57</f>
        <v>60.08</v>
      </c>
      <c r="S59" s="2">
        <f>Raw_schedule!R57</f>
        <v>60.08</v>
      </c>
      <c r="T59" s="2">
        <f>Raw_schedule!S57</f>
        <v>60.08</v>
      </c>
      <c r="U59" s="2">
        <f>Raw_schedule!T57</f>
        <v>60.08</v>
      </c>
      <c r="V59" s="2">
        <f>Raw_schedule!U57</f>
        <v>60.08</v>
      </c>
      <c r="W59" s="2">
        <f>Raw_schedule!V57</f>
        <v>60.08</v>
      </c>
      <c r="X59" s="2">
        <f>Raw_schedule!W57</f>
        <v>60.08</v>
      </c>
      <c r="Y59" s="2">
        <f>Raw_schedule!X57</f>
        <v>60.08</v>
      </c>
      <c r="Z59" s="2">
        <f>Raw_schedule!Y57</f>
        <v>60.08</v>
      </c>
      <c r="AA59" s="2">
        <f>Raw_schedule!Z57</f>
        <v>60.08</v>
      </c>
      <c r="AB59" s="2">
        <f>Raw_schedule!AA57</f>
        <v>60.08</v>
      </c>
    </row>
    <row r="60" spans="1:28" x14ac:dyDescent="0.25">
      <c r="A60" s="39" t="str">
        <f>Raw_schedule!B58</f>
        <v>Heating Setpoint Schedule</v>
      </c>
      <c r="B60" s="39" t="str">
        <f>Raw_schedule!A58</f>
        <v>School</v>
      </c>
      <c r="C60" s="2" t="str">
        <f>Raw_schedule!C58</f>
        <v>AllOtherDays (Through 5/31)</v>
      </c>
      <c r="D60" s="2"/>
      <c r="E60" s="2">
        <f>Raw_schedule!D58</f>
        <v>60.08</v>
      </c>
      <c r="F60" s="2">
        <f>Raw_schedule!E58</f>
        <v>60.08</v>
      </c>
      <c r="G60" s="2">
        <f>Raw_schedule!F58</f>
        <v>60.08</v>
      </c>
      <c r="H60" s="2">
        <f>Raw_schedule!G58</f>
        <v>60.08</v>
      </c>
      <c r="I60" s="2">
        <f>Raw_schedule!H58</f>
        <v>60.08</v>
      </c>
      <c r="J60" s="2">
        <f>Raw_schedule!I58</f>
        <v>60.08</v>
      </c>
      <c r="K60" s="2">
        <f>Raw_schedule!J58</f>
        <v>60.08</v>
      </c>
      <c r="L60" s="2">
        <f>Raw_schedule!K58</f>
        <v>60.08</v>
      </c>
      <c r="M60" s="2">
        <f>Raw_schedule!L58</f>
        <v>60.08</v>
      </c>
      <c r="N60" s="2">
        <f>Raw_schedule!M58</f>
        <v>60.08</v>
      </c>
      <c r="O60" s="2">
        <f>Raw_schedule!N58</f>
        <v>60.08</v>
      </c>
      <c r="P60" s="2">
        <f>Raw_schedule!O58</f>
        <v>60.08</v>
      </c>
      <c r="Q60" s="2">
        <f>Raw_schedule!P58</f>
        <v>60.08</v>
      </c>
      <c r="R60" s="2">
        <f>Raw_schedule!Q58</f>
        <v>60.08</v>
      </c>
      <c r="S60" s="2">
        <f>Raw_schedule!R58</f>
        <v>60.08</v>
      </c>
      <c r="T60" s="2">
        <f>Raw_schedule!S58</f>
        <v>60.08</v>
      </c>
      <c r="U60" s="2">
        <f>Raw_schedule!T58</f>
        <v>60.08</v>
      </c>
      <c r="V60" s="2">
        <f>Raw_schedule!U58</f>
        <v>60.08</v>
      </c>
      <c r="W60" s="2">
        <f>Raw_schedule!V58</f>
        <v>60.08</v>
      </c>
      <c r="X60" s="2">
        <f>Raw_schedule!W58</f>
        <v>60.08</v>
      </c>
      <c r="Y60" s="2">
        <f>Raw_schedule!X58</f>
        <v>60.08</v>
      </c>
      <c r="Z60" s="2">
        <f>Raw_schedule!Y58</f>
        <v>60.08</v>
      </c>
      <c r="AA60" s="2">
        <f>Raw_schedule!Z58</f>
        <v>60.08</v>
      </c>
      <c r="AB60" s="2">
        <f>Raw_schedule!AA58</f>
        <v>60.08</v>
      </c>
    </row>
    <row r="61" spans="1:28" x14ac:dyDescent="0.25">
      <c r="A61" s="39" t="str">
        <f>Raw_schedule!B59</f>
        <v>Heating Setpoint Schedule</v>
      </c>
      <c r="B61" s="39" t="str">
        <f>Raw_schedule!A59</f>
        <v>School</v>
      </c>
      <c r="C61" s="2" t="str">
        <f>Raw_schedule!C59</f>
        <v>AllOtherDays (Through 8/7)</v>
      </c>
      <c r="D61" s="2"/>
      <c r="E61" s="2">
        <f>Raw_schedule!D59</f>
        <v>60.08</v>
      </c>
      <c r="F61" s="2">
        <f>Raw_schedule!E59</f>
        <v>60.08</v>
      </c>
      <c r="G61" s="2">
        <f>Raw_schedule!F59</f>
        <v>60.08</v>
      </c>
      <c r="H61" s="2">
        <f>Raw_schedule!G59</f>
        <v>60.08</v>
      </c>
      <c r="I61" s="2">
        <f>Raw_schedule!H59</f>
        <v>60.08</v>
      </c>
      <c r="J61" s="2">
        <f>Raw_schedule!I59</f>
        <v>60.08</v>
      </c>
      <c r="K61" s="2">
        <f>Raw_schedule!J59</f>
        <v>60.08</v>
      </c>
      <c r="L61" s="2">
        <f>Raw_schedule!K59</f>
        <v>60.08</v>
      </c>
      <c r="M61" s="2">
        <f>Raw_schedule!L59</f>
        <v>60.08</v>
      </c>
      <c r="N61" s="2">
        <f>Raw_schedule!M59</f>
        <v>60.08</v>
      </c>
      <c r="O61" s="2">
        <f>Raw_schedule!N59</f>
        <v>60.08</v>
      </c>
      <c r="P61" s="2">
        <f>Raw_schedule!O59</f>
        <v>60.08</v>
      </c>
      <c r="Q61" s="2">
        <f>Raw_schedule!P59</f>
        <v>60.08</v>
      </c>
      <c r="R61" s="2">
        <f>Raw_schedule!Q59</f>
        <v>60.08</v>
      </c>
      <c r="S61" s="2">
        <f>Raw_schedule!R59</f>
        <v>60.08</v>
      </c>
      <c r="T61" s="2">
        <f>Raw_schedule!S59</f>
        <v>60.08</v>
      </c>
      <c r="U61" s="2">
        <f>Raw_schedule!T59</f>
        <v>60.08</v>
      </c>
      <c r="V61" s="2">
        <f>Raw_schedule!U59</f>
        <v>60.08</v>
      </c>
      <c r="W61" s="2">
        <f>Raw_schedule!V59</f>
        <v>60.08</v>
      </c>
      <c r="X61" s="2">
        <f>Raw_schedule!W59</f>
        <v>60.08</v>
      </c>
      <c r="Y61" s="2">
        <f>Raw_schedule!X59</f>
        <v>60.08</v>
      </c>
      <c r="Z61" s="2">
        <f>Raw_schedule!Y59</f>
        <v>60.08</v>
      </c>
      <c r="AA61" s="2">
        <f>Raw_schedule!Z59</f>
        <v>60.08</v>
      </c>
      <c r="AB61" s="2">
        <f>Raw_schedule!AA59</f>
        <v>60.08</v>
      </c>
    </row>
    <row r="62" spans="1:28" x14ac:dyDescent="0.25">
      <c r="A62" s="39" t="str">
        <f>Raw_schedule!B60</f>
        <v>Heating Setpoint Schedule</v>
      </c>
      <c r="B62" s="39" t="str">
        <f>Raw_schedule!A60</f>
        <v>School</v>
      </c>
      <c r="C62" s="2" t="str">
        <f>Raw_schedule!C60</f>
        <v>AllOtherDays (Through 8/16)</v>
      </c>
      <c r="D62" s="2"/>
      <c r="E62" s="2">
        <f>Raw_schedule!D60</f>
        <v>60.08</v>
      </c>
      <c r="F62" s="2">
        <f>Raw_schedule!E60</f>
        <v>60.08</v>
      </c>
      <c r="G62" s="2">
        <f>Raw_schedule!F60</f>
        <v>60.08</v>
      </c>
      <c r="H62" s="2">
        <f>Raw_schedule!G60</f>
        <v>60.08</v>
      </c>
      <c r="I62" s="2">
        <f>Raw_schedule!H60</f>
        <v>60.08</v>
      </c>
      <c r="J62" s="2">
        <f>Raw_schedule!I60</f>
        <v>60.08</v>
      </c>
      <c r="K62" s="2">
        <f>Raw_schedule!J60</f>
        <v>60.08</v>
      </c>
      <c r="L62" s="2">
        <f>Raw_schedule!K60</f>
        <v>60.08</v>
      </c>
      <c r="M62" s="2">
        <f>Raw_schedule!L60</f>
        <v>60.08</v>
      </c>
      <c r="N62" s="2">
        <f>Raw_schedule!M60</f>
        <v>60.08</v>
      </c>
      <c r="O62" s="2">
        <f>Raw_schedule!N60</f>
        <v>60.08</v>
      </c>
      <c r="P62" s="2">
        <f>Raw_schedule!O60</f>
        <v>60.08</v>
      </c>
      <c r="Q62" s="2">
        <f>Raw_schedule!P60</f>
        <v>60.08</v>
      </c>
      <c r="R62" s="2">
        <f>Raw_schedule!Q60</f>
        <v>60.08</v>
      </c>
      <c r="S62" s="2">
        <f>Raw_schedule!R60</f>
        <v>60.08</v>
      </c>
      <c r="T62" s="2">
        <f>Raw_schedule!S60</f>
        <v>60.08</v>
      </c>
      <c r="U62" s="2">
        <f>Raw_schedule!T60</f>
        <v>60.08</v>
      </c>
      <c r="V62" s="2">
        <f>Raw_schedule!U60</f>
        <v>60.08</v>
      </c>
      <c r="W62" s="2">
        <f>Raw_schedule!V60</f>
        <v>60.08</v>
      </c>
      <c r="X62" s="2">
        <f>Raw_schedule!W60</f>
        <v>60.08</v>
      </c>
      <c r="Y62" s="2">
        <f>Raw_schedule!X60</f>
        <v>60.08</v>
      </c>
      <c r="Z62" s="2">
        <f>Raw_schedule!Y60</f>
        <v>60.08</v>
      </c>
      <c r="AA62" s="2">
        <f>Raw_schedule!Z60</f>
        <v>60.08</v>
      </c>
      <c r="AB62" s="2">
        <f>Raw_schedule!AA60</f>
        <v>60.08</v>
      </c>
    </row>
    <row r="63" spans="1:28" x14ac:dyDescent="0.25">
      <c r="A63" s="39" t="str">
        <f>Raw_schedule!B61</f>
        <v>Heating Setpoint Schedule</v>
      </c>
      <c r="B63" s="39" t="str">
        <f>Raw_schedule!A61</f>
        <v>School</v>
      </c>
      <c r="C63" s="2" t="str">
        <f>Raw_schedule!C61</f>
        <v>AllOtherDays (Through 12/11)</v>
      </c>
      <c r="D63" s="2"/>
      <c r="E63" s="2">
        <f>Raw_schedule!D61</f>
        <v>60.08</v>
      </c>
      <c r="F63" s="2">
        <f>Raw_schedule!E61</f>
        <v>60.08</v>
      </c>
      <c r="G63" s="2">
        <f>Raw_schedule!F61</f>
        <v>60.08</v>
      </c>
      <c r="H63" s="2">
        <f>Raw_schedule!G61</f>
        <v>60.08</v>
      </c>
      <c r="I63" s="2">
        <f>Raw_schedule!H61</f>
        <v>60.08</v>
      </c>
      <c r="J63" s="2">
        <f>Raw_schedule!I61</f>
        <v>60.08</v>
      </c>
      <c r="K63" s="2">
        <f>Raw_schedule!J61</f>
        <v>60.08</v>
      </c>
      <c r="L63" s="2">
        <f>Raw_schedule!K61</f>
        <v>60.08</v>
      </c>
      <c r="M63" s="2">
        <f>Raw_schedule!L61</f>
        <v>60.08</v>
      </c>
      <c r="N63" s="2">
        <f>Raw_schedule!M61</f>
        <v>60.08</v>
      </c>
      <c r="O63" s="2">
        <f>Raw_schedule!N61</f>
        <v>60.08</v>
      </c>
      <c r="P63" s="2">
        <f>Raw_schedule!O61</f>
        <v>60.08</v>
      </c>
      <c r="Q63" s="2">
        <f>Raw_schedule!P61</f>
        <v>60.08</v>
      </c>
      <c r="R63" s="2">
        <f>Raw_schedule!Q61</f>
        <v>60.08</v>
      </c>
      <c r="S63" s="2">
        <f>Raw_schedule!R61</f>
        <v>60.08</v>
      </c>
      <c r="T63" s="2">
        <f>Raw_schedule!S61</f>
        <v>60.08</v>
      </c>
      <c r="U63" s="2">
        <f>Raw_schedule!T61</f>
        <v>60.08</v>
      </c>
      <c r="V63" s="2">
        <f>Raw_schedule!U61</f>
        <v>60.08</v>
      </c>
      <c r="W63" s="2">
        <f>Raw_schedule!V61</f>
        <v>60.08</v>
      </c>
      <c r="X63" s="2">
        <f>Raw_schedule!W61</f>
        <v>60.08</v>
      </c>
      <c r="Y63" s="2">
        <f>Raw_schedule!X61</f>
        <v>60.08</v>
      </c>
      <c r="Z63" s="2">
        <f>Raw_schedule!Y61</f>
        <v>60.08</v>
      </c>
      <c r="AA63" s="2">
        <f>Raw_schedule!Z61</f>
        <v>60.08</v>
      </c>
      <c r="AB63" s="2">
        <f>Raw_schedule!AA61</f>
        <v>60.08</v>
      </c>
    </row>
    <row r="64" spans="1:28" x14ac:dyDescent="0.25">
      <c r="A64" s="39" t="str">
        <f>Raw_schedule!B62</f>
        <v>Heating Setpoint Schedule</v>
      </c>
      <c r="B64" s="39" t="str">
        <f>Raw_schedule!A62</f>
        <v>School</v>
      </c>
      <c r="C64" s="2" t="str">
        <f>Raw_schedule!C62</f>
        <v>AllOtherDays (Through 12/31)</v>
      </c>
      <c r="D64" s="2"/>
      <c r="E64" s="2">
        <f>Raw_schedule!D62</f>
        <v>60.08</v>
      </c>
      <c r="F64" s="2">
        <f>Raw_schedule!E62</f>
        <v>60.08</v>
      </c>
      <c r="G64" s="2">
        <f>Raw_schedule!F62</f>
        <v>60.08</v>
      </c>
      <c r="H64" s="2">
        <f>Raw_schedule!G62</f>
        <v>60.08</v>
      </c>
      <c r="I64" s="2">
        <f>Raw_schedule!H62</f>
        <v>60.08</v>
      </c>
      <c r="J64" s="2">
        <f>Raw_schedule!I62</f>
        <v>60.08</v>
      </c>
      <c r="K64" s="2">
        <f>Raw_schedule!J62</f>
        <v>60.08</v>
      </c>
      <c r="L64" s="2">
        <f>Raw_schedule!K62</f>
        <v>60.08</v>
      </c>
      <c r="M64" s="2">
        <f>Raw_schedule!L62</f>
        <v>60.08</v>
      </c>
      <c r="N64" s="2">
        <f>Raw_schedule!M62</f>
        <v>60.08</v>
      </c>
      <c r="O64" s="2">
        <f>Raw_schedule!N62</f>
        <v>60.08</v>
      </c>
      <c r="P64" s="2">
        <f>Raw_schedule!O62</f>
        <v>60.08</v>
      </c>
      <c r="Q64" s="2">
        <f>Raw_schedule!P62</f>
        <v>60.08</v>
      </c>
      <c r="R64" s="2">
        <f>Raw_schedule!Q62</f>
        <v>60.08</v>
      </c>
      <c r="S64" s="2">
        <f>Raw_schedule!R62</f>
        <v>60.08</v>
      </c>
      <c r="T64" s="2">
        <f>Raw_schedule!S62</f>
        <v>60.08</v>
      </c>
      <c r="U64" s="2">
        <f>Raw_schedule!T62</f>
        <v>60.08</v>
      </c>
      <c r="V64" s="2">
        <f>Raw_schedule!U62</f>
        <v>60.08</v>
      </c>
      <c r="W64" s="2">
        <f>Raw_schedule!V62</f>
        <v>60.08</v>
      </c>
      <c r="X64" s="2">
        <f>Raw_schedule!W62</f>
        <v>60.08</v>
      </c>
      <c r="Y64" s="2">
        <f>Raw_schedule!X62</f>
        <v>60.08</v>
      </c>
      <c r="Z64" s="2">
        <f>Raw_schedule!Y62</f>
        <v>60.08</v>
      </c>
      <c r="AA64" s="2">
        <f>Raw_schedule!Z62</f>
        <v>60.08</v>
      </c>
      <c r="AB64" s="2">
        <f>Raw_schedule!AA62</f>
        <v>60.08</v>
      </c>
    </row>
    <row r="65" spans="1:28" x14ac:dyDescent="0.25">
      <c r="A65" s="39" t="str">
        <f>Raw_schedule!B63</f>
        <v>Heating Setpoint Schedule</v>
      </c>
      <c r="B65" s="39" t="str">
        <f>Raw_schedule!A63</f>
        <v>School</v>
      </c>
      <c r="C65" s="2" t="str">
        <f>Raw_schedule!C63</f>
        <v>Saturdays (Through 4/3)</v>
      </c>
      <c r="D65" s="2"/>
      <c r="E65" s="2">
        <f>Raw_schedule!D63</f>
        <v>60.08</v>
      </c>
      <c r="F65" s="2">
        <f>Raw_schedule!E63</f>
        <v>60.08</v>
      </c>
      <c r="G65" s="2">
        <f>Raw_schedule!F63</f>
        <v>60.08</v>
      </c>
      <c r="H65" s="2">
        <f>Raw_schedule!G63</f>
        <v>60.08</v>
      </c>
      <c r="I65" s="2">
        <f>Raw_schedule!H63</f>
        <v>60.08</v>
      </c>
      <c r="J65" s="2">
        <f>Raw_schedule!I63</f>
        <v>60.08</v>
      </c>
      <c r="K65" s="2">
        <f>Raw_schedule!J63</f>
        <v>60.08</v>
      </c>
      <c r="L65" s="2">
        <f>Raw_schedule!K63</f>
        <v>69.98</v>
      </c>
      <c r="M65" s="2">
        <f>Raw_schedule!L63</f>
        <v>69.98</v>
      </c>
      <c r="N65" s="2">
        <f>Raw_schedule!M63</f>
        <v>69.98</v>
      </c>
      <c r="O65" s="2">
        <f>Raw_schedule!N63</f>
        <v>69.98</v>
      </c>
      <c r="P65" s="2">
        <f>Raw_schedule!O63</f>
        <v>69.98</v>
      </c>
      <c r="Q65" s="2">
        <f>Raw_schedule!P63</f>
        <v>69.98</v>
      </c>
      <c r="R65" s="2">
        <f>Raw_schedule!Q63</f>
        <v>60.08</v>
      </c>
      <c r="S65" s="2">
        <f>Raw_schedule!R63</f>
        <v>60.08</v>
      </c>
      <c r="T65" s="2">
        <f>Raw_schedule!S63</f>
        <v>60.08</v>
      </c>
      <c r="U65" s="2">
        <f>Raw_schedule!T63</f>
        <v>60.08</v>
      </c>
      <c r="V65" s="2">
        <f>Raw_schedule!U63</f>
        <v>60.08</v>
      </c>
      <c r="W65" s="2">
        <f>Raw_schedule!V63</f>
        <v>60.08</v>
      </c>
      <c r="X65" s="2">
        <f>Raw_schedule!W63</f>
        <v>60.08</v>
      </c>
      <c r="Y65" s="2">
        <f>Raw_schedule!X63</f>
        <v>60.08</v>
      </c>
      <c r="Z65" s="2">
        <f>Raw_schedule!Y63</f>
        <v>60.08</v>
      </c>
      <c r="AA65" s="2">
        <f>Raw_schedule!Z63</f>
        <v>60.08</v>
      </c>
      <c r="AB65" s="2">
        <f>Raw_schedule!AA63</f>
        <v>60.08</v>
      </c>
    </row>
    <row r="66" spans="1:28" x14ac:dyDescent="0.25">
      <c r="A66" s="39" t="str">
        <f>Raw_schedule!B64</f>
        <v>Heating Setpoint Schedule</v>
      </c>
      <c r="B66" s="39" t="str">
        <f>Raw_schedule!A64</f>
        <v>School</v>
      </c>
      <c r="C66" s="2" t="str">
        <f>Raw_schedule!C64</f>
        <v>Saturdays (Through 5/22)</v>
      </c>
      <c r="D66" s="2"/>
      <c r="E66" s="2">
        <f>Raw_schedule!D64</f>
        <v>60.08</v>
      </c>
      <c r="F66" s="2">
        <f>Raw_schedule!E64</f>
        <v>60.08</v>
      </c>
      <c r="G66" s="2">
        <f>Raw_schedule!F64</f>
        <v>60.08</v>
      </c>
      <c r="H66" s="2">
        <f>Raw_schedule!G64</f>
        <v>60.08</v>
      </c>
      <c r="I66" s="2">
        <f>Raw_schedule!H64</f>
        <v>60.08</v>
      </c>
      <c r="J66" s="2">
        <f>Raw_schedule!I64</f>
        <v>60.08</v>
      </c>
      <c r="K66" s="2">
        <f>Raw_schedule!J64</f>
        <v>60.08</v>
      </c>
      <c r="L66" s="2">
        <f>Raw_schedule!K64</f>
        <v>69.98</v>
      </c>
      <c r="M66" s="2">
        <f>Raw_schedule!L64</f>
        <v>69.98</v>
      </c>
      <c r="N66" s="2">
        <f>Raw_schedule!M64</f>
        <v>69.98</v>
      </c>
      <c r="O66" s="2">
        <f>Raw_schedule!N64</f>
        <v>69.98</v>
      </c>
      <c r="P66" s="2">
        <f>Raw_schedule!O64</f>
        <v>69.98</v>
      </c>
      <c r="Q66" s="2">
        <f>Raw_schedule!P64</f>
        <v>69.98</v>
      </c>
      <c r="R66" s="2">
        <f>Raw_schedule!Q64</f>
        <v>60.08</v>
      </c>
      <c r="S66" s="2">
        <f>Raw_schedule!R64</f>
        <v>60.08</v>
      </c>
      <c r="T66" s="2">
        <f>Raw_schedule!S64</f>
        <v>60.08</v>
      </c>
      <c r="U66" s="2">
        <f>Raw_schedule!T64</f>
        <v>60.08</v>
      </c>
      <c r="V66" s="2">
        <f>Raw_schedule!U64</f>
        <v>60.08</v>
      </c>
      <c r="W66" s="2">
        <f>Raw_schedule!V64</f>
        <v>60.08</v>
      </c>
      <c r="X66" s="2">
        <f>Raw_schedule!W64</f>
        <v>60.08</v>
      </c>
      <c r="Y66" s="2">
        <f>Raw_schedule!X64</f>
        <v>60.08</v>
      </c>
      <c r="Z66" s="2">
        <f>Raw_schedule!Y64</f>
        <v>60.08</v>
      </c>
      <c r="AA66" s="2">
        <f>Raw_schedule!Z64</f>
        <v>60.08</v>
      </c>
      <c r="AB66" s="2">
        <f>Raw_schedule!AA64</f>
        <v>60.08</v>
      </c>
    </row>
    <row r="67" spans="1:28" x14ac:dyDescent="0.25">
      <c r="A67" s="39" t="str">
        <f>Raw_schedule!B65</f>
        <v>Heating Setpoint Schedule</v>
      </c>
      <c r="B67" s="39" t="str">
        <f>Raw_schedule!A65</f>
        <v>School</v>
      </c>
      <c r="C67" s="2" t="str">
        <f>Raw_schedule!C65</f>
        <v>Saturdays (Through 8/7)</v>
      </c>
      <c r="D67" s="2"/>
      <c r="E67" s="2">
        <f>Raw_schedule!D65</f>
        <v>60.08</v>
      </c>
      <c r="F67" s="2">
        <f>Raw_schedule!E65</f>
        <v>60.08</v>
      </c>
      <c r="G67" s="2">
        <f>Raw_schedule!F65</f>
        <v>60.08</v>
      </c>
      <c r="H67" s="2">
        <f>Raw_schedule!G65</f>
        <v>60.08</v>
      </c>
      <c r="I67" s="2">
        <f>Raw_schedule!H65</f>
        <v>60.08</v>
      </c>
      <c r="J67" s="2">
        <f>Raw_schedule!I65</f>
        <v>60.08</v>
      </c>
      <c r="K67" s="2">
        <f>Raw_schedule!J65</f>
        <v>60.08</v>
      </c>
      <c r="L67" s="2">
        <f>Raw_schedule!K65</f>
        <v>69.98</v>
      </c>
      <c r="M67" s="2">
        <f>Raw_schedule!L65</f>
        <v>69.98</v>
      </c>
      <c r="N67" s="2">
        <f>Raw_schedule!M65</f>
        <v>69.98</v>
      </c>
      <c r="O67" s="2">
        <f>Raw_schedule!N65</f>
        <v>69.98</v>
      </c>
      <c r="P67" s="2">
        <f>Raw_schedule!O65</f>
        <v>69.98</v>
      </c>
      <c r="Q67" s="2">
        <f>Raw_schedule!P65</f>
        <v>69.98</v>
      </c>
      <c r="R67" s="2">
        <f>Raw_schedule!Q65</f>
        <v>60.08</v>
      </c>
      <c r="S67" s="2">
        <f>Raw_schedule!R65</f>
        <v>60.08</v>
      </c>
      <c r="T67" s="2">
        <f>Raw_schedule!S65</f>
        <v>60.08</v>
      </c>
      <c r="U67" s="2">
        <f>Raw_schedule!T65</f>
        <v>60.08</v>
      </c>
      <c r="V67" s="2">
        <f>Raw_schedule!U65</f>
        <v>60.08</v>
      </c>
      <c r="W67" s="2">
        <f>Raw_schedule!V65</f>
        <v>60.08</v>
      </c>
      <c r="X67" s="2">
        <f>Raw_schedule!W65</f>
        <v>60.08</v>
      </c>
      <c r="Y67" s="2">
        <f>Raw_schedule!X65</f>
        <v>60.08</v>
      </c>
      <c r="Z67" s="2">
        <f>Raw_schedule!Y65</f>
        <v>60.08</v>
      </c>
      <c r="AA67" s="2">
        <f>Raw_schedule!Z65</f>
        <v>60.08</v>
      </c>
      <c r="AB67" s="2">
        <f>Raw_schedule!AA65</f>
        <v>60.08</v>
      </c>
    </row>
    <row r="68" spans="1:28" x14ac:dyDescent="0.25">
      <c r="A68" s="39" t="str">
        <f>Raw_schedule!B66</f>
        <v>Heating Setpoint Schedule</v>
      </c>
      <c r="B68" s="39" t="str">
        <f>Raw_schedule!A66</f>
        <v>School</v>
      </c>
      <c r="C68" s="2" t="str">
        <f>Raw_schedule!C66</f>
        <v>Saturdays (Through 12/11)</v>
      </c>
      <c r="D68" s="2"/>
      <c r="E68" s="2">
        <f>Raw_schedule!D66</f>
        <v>60.08</v>
      </c>
      <c r="F68" s="2">
        <f>Raw_schedule!E66</f>
        <v>60.08</v>
      </c>
      <c r="G68" s="2">
        <f>Raw_schedule!F66</f>
        <v>60.08</v>
      </c>
      <c r="H68" s="2">
        <f>Raw_schedule!G66</f>
        <v>60.08</v>
      </c>
      <c r="I68" s="2">
        <f>Raw_schedule!H66</f>
        <v>60.08</v>
      </c>
      <c r="J68" s="2">
        <f>Raw_schedule!I66</f>
        <v>60.08</v>
      </c>
      <c r="K68" s="2">
        <f>Raw_schedule!J66</f>
        <v>60.08</v>
      </c>
      <c r="L68" s="2">
        <f>Raw_schedule!K66</f>
        <v>69.98</v>
      </c>
      <c r="M68" s="2">
        <f>Raw_schedule!L66</f>
        <v>69.98</v>
      </c>
      <c r="N68" s="2">
        <f>Raw_schedule!M66</f>
        <v>69.98</v>
      </c>
      <c r="O68" s="2">
        <f>Raw_schedule!N66</f>
        <v>69.98</v>
      </c>
      <c r="P68" s="2">
        <f>Raw_schedule!O66</f>
        <v>69.98</v>
      </c>
      <c r="Q68" s="2">
        <f>Raw_schedule!P66</f>
        <v>69.98</v>
      </c>
      <c r="R68" s="2">
        <f>Raw_schedule!Q66</f>
        <v>60.08</v>
      </c>
      <c r="S68" s="2">
        <f>Raw_schedule!R66</f>
        <v>60.08</v>
      </c>
      <c r="T68" s="2">
        <f>Raw_schedule!S66</f>
        <v>60.08</v>
      </c>
      <c r="U68" s="2">
        <f>Raw_schedule!T66</f>
        <v>60.08</v>
      </c>
      <c r="V68" s="2">
        <f>Raw_schedule!U66</f>
        <v>60.08</v>
      </c>
      <c r="W68" s="2">
        <f>Raw_schedule!V66</f>
        <v>60.08</v>
      </c>
      <c r="X68" s="2">
        <f>Raw_schedule!W66</f>
        <v>60.08</v>
      </c>
      <c r="Y68" s="2">
        <f>Raw_schedule!X66</f>
        <v>60.08</v>
      </c>
      <c r="Z68" s="2">
        <f>Raw_schedule!Y66</f>
        <v>60.08</v>
      </c>
      <c r="AA68" s="2">
        <f>Raw_schedule!Z66</f>
        <v>60.08</v>
      </c>
      <c r="AB68" s="2">
        <f>Raw_schedule!AA66</f>
        <v>60.08</v>
      </c>
    </row>
    <row r="69" spans="1:28" x14ac:dyDescent="0.25">
      <c r="A69" s="39" t="str">
        <f>Raw_schedule!B67</f>
        <v>Heating Setpoint Schedule</v>
      </c>
      <c r="B69" s="39" t="str">
        <f>Raw_schedule!A67</f>
        <v>School</v>
      </c>
      <c r="C69" s="2" t="str">
        <f>Raw_schedule!C67</f>
        <v>Weekdays (Through 4/3)</v>
      </c>
      <c r="D69" s="2"/>
      <c r="E69" s="2">
        <f>Raw_schedule!D67</f>
        <v>60.08</v>
      </c>
      <c r="F69" s="2">
        <f>Raw_schedule!E67</f>
        <v>60.08</v>
      </c>
      <c r="G69" s="2">
        <f>Raw_schedule!F67</f>
        <v>60.08</v>
      </c>
      <c r="H69" s="2">
        <f>Raw_schedule!G67</f>
        <v>60.08</v>
      </c>
      <c r="I69" s="2">
        <f>Raw_schedule!H67</f>
        <v>60.08</v>
      </c>
      <c r="J69" s="2">
        <f>Raw_schedule!I67</f>
        <v>60.08</v>
      </c>
      <c r="K69" s="2">
        <f>Raw_schedule!J67</f>
        <v>69.98</v>
      </c>
      <c r="L69" s="2">
        <f>Raw_schedule!K67</f>
        <v>69.98</v>
      </c>
      <c r="M69" s="2">
        <f>Raw_schedule!L67</f>
        <v>69.98</v>
      </c>
      <c r="N69" s="2">
        <f>Raw_schedule!M67</f>
        <v>69.98</v>
      </c>
      <c r="O69" s="2">
        <f>Raw_schedule!N67</f>
        <v>69.98</v>
      </c>
      <c r="P69" s="2">
        <f>Raw_schedule!O67</f>
        <v>69.98</v>
      </c>
      <c r="Q69" s="2">
        <f>Raw_schedule!P67</f>
        <v>69.98</v>
      </c>
      <c r="R69" s="2">
        <f>Raw_schedule!Q67</f>
        <v>69.98</v>
      </c>
      <c r="S69" s="2">
        <f>Raw_schedule!R67</f>
        <v>69.98</v>
      </c>
      <c r="T69" s="2">
        <f>Raw_schedule!S67</f>
        <v>69.98</v>
      </c>
      <c r="U69" s="2">
        <f>Raw_schedule!T67</f>
        <v>69.98</v>
      </c>
      <c r="V69" s="2">
        <f>Raw_schedule!U67</f>
        <v>69.98</v>
      </c>
      <c r="W69" s="2">
        <f>Raw_schedule!V67</f>
        <v>69.98</v>
      </c>
      <c r="X69" s="2">
        <f>Raw_schedule!W67</f>
        <v>69.98</v>
      </c>
      <c r="Y69" s="2">
        <f>Raw_schedule!X67</f>
        <v>69.98</v>
      </c>
      <c r="Z69" s="2">
        <f>Raw_schedule!Y67</f>
        <v>69.98</v>
      </c>
      <c r="AA69" s="2">
        <f>Raw_schedule!Z67</f>
        <v>60.08</v>
      </c>
      <c r="AB69" s="2">
        <f>Raw_schedule!AA67</f>
        <v>60.08</v>
      </c>
    </row>
    <row r="70" spans="1:28" x14ac:dyDescent="0.25">
      <c r="A70" s="39" t="str">
        <f>Raw_schedule!B68</f>
        <v>Heating Setpoint Schedule</v>
      </c>
      <c r="B70" s="39" t="str">
        <f>Raw_schedule!A68</f>
        <v>School</v>
      </c>
      <c r="C70" s="2" t="str">
        <f>Raw_schedule!C68</f>
        <v>Weekdays (Through 5/22)</v>
      </c>
      <c r="D70" s="2"/>
      <c r="E70" s="2">
        <f>Raw_schedule!D68</f>
        <v>60.08</v>
      </c>
      <c r="F70" s="2">
        <f>Raw_schedule!E68</f>
        <v>60.08</v>
      </c>
      <c r="G70" s="2">
        <f>Raw_schedule!F68</f>
        <v>60.08</v>
      </c>
      <c r="H70" s="2">
        <f>Raw_schedule!G68</f>
        <v>60.08</v>
      </c>
      <c r="I70" s="2">
        <f>Raw_schedule!H68</f>
        <v>60.08</v>
      </c>
      <c r="J70" s="2">
        <f>Raw_schedule!I68</f>
        <v>60.08</v>
      </c>
      <c r="K70" s="2">
        <f>Raw_schedule!J68</f>
        <v>69.98</v>
      </c>
      <c r="L70" s="2">
        <f>Raw_schedule!K68</f>
        <v>69.98</v>
      </c>
      <c r="M70" s="2">
        <f>Raw_schedule!L68</f>
        <v>69.98</v>
      </c>
      <c r="N70" s="2">
        <f>Raw_schedule!M68</f>
        <v>69.98</v>
      </c>
      <c r="O70" s="2">
        <f>Raw_schedule!N68</f>
        <v>69.98</v>
      </c>
      <c r="P70" s="2">
        <f>Raw_schedule!O68</f>
        <v>69.98</v>
      </c>
      <c r="Q70" s="2">
        <f>Raw_schedule!P68</f>
        <v>69.98</v>
      </c>
      <c r="R70" s="2">
        <f>Raw_schedule!Q68</f>
        <v>69.98</v>
      </c>
      <c r="S70" s="2">
        <f>Raw_schedule!R68</f>
        <v>69.98</v>
      </c>
      <c r="T70" s="2">
        <f>Raw_schedule!S68</f>
        <v>69.98</v>
      </c>
      <c r="U70" s="2">
        <f>Raw_schedule!T68</f>
        <v>69.98</v>
      </c>
      <c r="V70" s="2">
        <f>Raw_schedule!U68</f>
        <v>69.98</v>
      </c>
      <c r="W70" s="2">
        <f>Raw_schedule!V68</f>
        <v>69.98</v>
      </c>
      <c r="X70" s="2">
        <f>Raw_schedule!W68</f>
        <v>69.98</v>
      </c>
      <c r="Y70" s="2">
        <f>Raw_schedule!X68</f>
        <v>69.98</v>
      </c>
      <c r="Z70" s="2">
        <f>Raw_schedule!Y68</f>
        <v>69.98</v>
      </c>
      <c r="AA70" s="2">
        <f>Raw_schedule!Z68</f>
        <v>60.08</v>
      </c>
      <c r="AB70" s="2">
        <f>Raw_schedule!AA68</f>
        <v>60.08</v>
      </c>
    </row>
    <row r="71" spans="1:28" x14ac:dyDescent="0.25">
      <c r="A71" s="39" t="str">
        <f>Raw_schedule!B69</f>
        <v>Heating Setpoint Schedule</v>
      </c>
      <c r="B71" s="39" t="str">
        <f>Raw_schedule!A69</f>
        <v>School</v>
      </c>
      <c r="C71" s="2" t="str">
        <f>Raw_schedule!C69</f>
        <v>Weekdays (Through 8/7)</v>
      </c>
      <c r="D71" s="2"/>
      <c r="E71" s="2">
        <f>Raw_schedule!D69</f>
        <v>60.08</v>
      </c>
      <c r="F71" s="2">
        <f>Raw_schedule!E69</f>
        <v>60.08</v>
      </c>
      <c r="G71" s="2">
        <f>Raw_schedule!F69</f>
        <v>60.08</v>
      </c>
      <c r="H71" s="2">
        <f>Raw_schedule!G69</f>
        <v>60.08</v>
      </c>
      <c r="I71" s="2">
        <f>Raw_schedule!H69</f>
        <v>60.08</v>
      </c>
      <c r="J71" s="2">
        <f>Raw_schedule!I69</f>
        <v>60.08</v>
      </c>
      <c r="K71" s="2">
        <f>Raw_schedule!J69</f>
        <v>69.98</v>
      </c>
      <c r="L71" s="2">
        <f>Raw_schedule!K69</f>
        <v>69.98</v>
      </c>
      <c r="M71" s="2">
        <f>Raw_schedule!L69</f>
        <v>69.98</v>
      </c>
      <c r="N71" s="2">
        <f>Raw_schedule!M69</f>
        <v>69.98</v>
      </c>
      <c r="O71" s="2">
        <f>Raw_schedule!N69</f>
        <v>69.98</v>
      </c>
      <c r="P71" s="2">
        <f>Raw_schedule!O69</f>
        <v>69.98</v>
      </c>
      <c r="Q71" s="2">
        <f>Raw_schedule!P69</f>
        <v>69.98</v>
      </c>
      <c r="R71" s="2">
        <f>Raw_schedule!Q69</f>
        <v>69.98</v>
      </c>
      <c r="S71" s="2">
        <f>Raw_schedule!R69</f>
        <v>69.98</v>
      </c>
      <c r="T71" s="2">
        <f>Raw_schedule!S69</f>
        <v>69.98</v>
      </c>
      <c r="U71" s="2">
        <f>Raw_schedule!T69</f>
        <v>69.98</v>
      </c>
      <c r="V71" s="2">
        <f>Raw_schedule!U69</f>
        <v>69.98</v>
      </c>
      <c r="W71" s="2">
        <f>Raw_schedule!V69</f>
        <v>69.98</v>
      </c>
      <c r="X71" s="2">
        <f>Raw_schedule!W69</f>
        <v>69.98</v>
      </c>
      <c r="Y71" s="2">
        <f>Raw_schedule!X69</f>
        <v>69.98</v>
      </c>
      <c r="Z71" s="2">
        <f>Raw_schedule!Y69</f>
        <v>69.98</v>
      </c>
      <c r="AA71" s="2">
        <f>Raw_schedule!Z69</f>
        <v>60.08</v>
      </c>
      <c r="AB71" s="2">
        <f>Raw_schedule!AA69</f>
        <v>60.08</v>
      </c>
    </row>
    <row r="72" spans="1:28" x14ac:dyDescent="0.25">
      <c r="A72" s="39" t="str">
        <f>Raw_schedule!B70</f>
        <v>Heating Setpoint Schedule</v>
      </c>
      <c r="B72" s="39" t="str">
        <f>Raw_schedule!A70</f>
        <v>School</v>
      </c>
      <c r="C72" s="2" t="str">
        <f>Raw_schedule!C70</f>
        <v>Weekdays (Through 12/11)</v>
      </c>
      <c r="D72" s="2"/>
      <c r="E72" s="2">
        <f>Raw_schedule!D70</f>
        <v>60.08</v>
      </c>
      <c r="F72" s="2">
        <f>Raw_schedule!E70</f>
        <v>60.08</v>
      </c>
      <c r="G72" s="2">
        <f>Raw_schedule!F70</f>
        <v>60.08</v>
      </c>
      <c r="H72" s="2">
        <f>Raw_schedule!G70</f>
        <v>60.08</v>
      </c>
      <c r="I72" s="2">
        <f>Raw_schedule!H70</f>
        <v>60.08</v>
      </c>
      <c r="J72" s="2">
        <f>Raw_schedule!I70</f>
        <v>60.08</v>
      </c>
      <c r="K72" s="2">
        <f>Raw_schedule!J70</f>
        <v>69.98</v>
      </c>
      <c r="L72" s="2">
        <f>Raw_schedule!K70</f>
        <v>69.98</v>
      </c>
      <c r="M72" s="2">
        <f>Raw_schedule!L70</f>
        <v>69.98</v>
      </c>
      <c r="N72" s="2">
        <f>Raw_schedule!M70</f>
        <v>69.98</v>
      </c>
      <c r="O72" s="2">
        <f>Raw_schedule!N70</f>
        <v>69.98</v>
      </c>
      <c r="P72" s="2">
        <f>Raw_schedule!O70</f>
        <v>69.98</v>
      </c>
      <c r="Q72" s="2">
        <f>Raw_schedule!P70</f>
        <v>69.98</v>
      </c>
      <c r="R72" s="2">
        <f>Raw_schedule!Q70</f>
        <v>69.98</v>
      </c>
      <c r="S72" s="2">
        <f>Raw_schedule!R70</f>
        <v>69.98</v>
      </c>
      <c r="T72" s="2">
        <f>Raw_schedule!S70</f>
        <v>69.98</v>
      </c>
      <c r="U72" s="2">
        <f>Raw_schedule!T70</f>
        <v>69.98</v>
      </c>
      <c r="V72" s="2">
        <f>Raw_schedule!U70</f>
        <v>69.98</v>
      </c>
      <c r="W72" s="2">
        <f>Raw_schedule!V70</f>
        <v>69.98</v>
      </c>
      <c r="X72" s="2">
        <f>Raw_schedule!W70</f>
        <v>69.98</v>
      </c>
      <c r="Y72" s="2">
        <f>Raw_schedule!X70</f>
        <v>69.98</v>
      </c>
      <c r="Z72" s="2">
        <f>Raw_schedule!Y70</f>
        <v>69.98</v>
      </c>
      <c r="AA72" s="2">
        <f>Raw_schedule!Z70</f>
        <v>60.08</v>
      </c>
      <c r="AB72" s="2">
        <f>Raw_schedule!AA70</f>
        <v>60.08</v>
      </c>
    </row>
    <row r="73" spans="1:28" x14ac:dyDescent="0.25">
      <c r="A73" s="39" t="str">
        <f>Raw_schedule!B71</f>
        <v>Infiltration Schedule</v>
      </c>
      <c r="B73" s="39" t="str">
        <f>Raw_schedule!A71</f>
        <v>School</v>
      </c>
      <c r="C73" s="2" t="str">
        <f>Raw_schedule!C71</f>
        <v>AllDays</v>
      </c>
      <c r="D73" s="2"/>
      <c r="E73" s="2">
        <f>Raw_schedule!D71</f>
        <v>1</v>
      </c>
      <c r="F73" s="2">
        <f>Raw_schedule!E71</f>
        <v>1</v>
      </c>
      <c r="G73" s="2">
        <f>Raw_schedule!F71</f>
        <v>1</v>
      </c>
      <c r="H73" s="2">
        <f>Raw_schedule!G71</f>
        <v>1</v>
      </c>
      <c r="I73" s="2">
        <f>Raw_schedule!H71</f>
        <v>1</v>
      </c>
      <c r="J73" s="2">
        <f>Raw_schedule!I71</f>
        <v>1</v>
      </c>
      <c r="K73" s="2">
        <f>Raw_schedule!J71</f>
        <v>1</v>
      </c>
      <c r="L73" s="2">
        <f>Raw_schedule!K71</f>
        <v>1</v>
      </c>
      <c r="M73" s="2">
        <f>Raw_schedule!L71</f>
        <v>1</v>
      </c>
      <c r="N73" s="2">
        <f>Raw_schedule!M71</f>
        <v>1</v>
      </c>
      <c r="O73" s="2">
        <f>Raw_schedule!N71</f>
        <v>1</v>
      </c>
      <c r="P73" s="2">
        <f>Raw_schedule!O71</f>
        <v>1</v>
      </c>
      <c r="Q73" s="2">
        <f>Raw_schedule!P71</f>
        <v>1</v>
      </c>
      <c r="R73" s="2">
        <f>Raw_schedule!Q71</f>
        <v>1</v>
      </c>
      <c r="S73" s="2">
        <f>Raw_schedule!R71</f>
        <v>1</v>
      </c>
      <c r="T73" s="2">
        <f>Raw_schedule!S71</f>
        <v>1</v>
      </c>
      <c r="U73" s="2">
        <f>Raw_schedule!T71</f>
        <v>1</v>
      </c>
      <c r="V73" s="2">
        <f>Raw_schedule!U71</f>
        <v>1</v>
      </c>
      <c r="W73" s="2">
        <f>Raw_schedule!V71</f>
        <v>1</v>
      </c>
      <c r="X73" s="2">
        <f>Raw_schedule!W71</f>
        <v>1</v>
      </c>
      <c r="Y73" s="2">
        <f>Raw_schedule!X71</f>
        <v>1</v>
      </c>
      <c r="Z73" s="2">
        <f>Raw_schedule!Y71</f>
        <v>1</v>
      </c>
      <c r="AA73" s="2">
        <f>Raw_schedule!Z71</f>
        <v>1</v>
      </c>
      <c r="AB73" s="2">
        <f>Raw_schedule!AA71</f>
        <v>1</v>
      </c>
    </row>
    <row r="74" spans="1:28" x14ac:dyDescent="0.25">
      <c r="A74" s="39" t="str">
        <f>Raw_schedule!B72</f>
        <v>Lighting Schedule</v>
      </c>
      <c r="B74" s="39" t="str">
        <f>Raw_schedule!A72</f>
        <v>School</v>
      </c>
      <c r="C74" s="2" t="str">
        <f>Raw_schedule!C72</f>
        <v>AllOtherDays (Through 1/11)</v>
      </c>
      <c r="D74" s="2"/>
      <c r="E74" s="2">
        <f>Raw_schedule!D72</f>
        <v>0</v>
      </c>
      <c r="F74" s="2">
        <f>Raw_schedule!E72</f>
        <v>0</v>
      </c>
      <c r="G74" s="2">
        <f>Raw_schedule!F72</f>
        <v>0</v>
      </c>
      <c r="H74" s="2">
        <f>Raw_schedule!G72</f>
        <v>0</v>
      </c>
      <c r="I74" s="2">
        <f>Raw_schedule!H72</f>
        <v>0</v>
      </c>
      <c r="J74" s="2">
        <f>Raw_schedule!I72</f>
        <v>0</v>
      </c>
      <c r="K74" s="2">
        <f>Raw_schedule!J72</f>
        <v>0</v>
      </c>
      <c r="L74" s="2">
        <f>Raw_schedule!K72</f>
        <v>0</v>
      </c>
      <c r="M74" s="2">
        <f>Raw_schedule!L72</f>
        <v>0</v>
      </c>
      <c r="N74" s="2">
        <f>Raw_schedule!M72</f>
        <v>0</v>
      </c>
      <c r="O74" s="2">
        <f>Raw_schedule!N72</f>
        <v>0</v>
      </c>
      <c r="P74" s="2">
        <f>Raw_schedule!O72</f>
        <v>0</v>
      </c>
      <c r="Q74" s="2">
        <f>Raw_schedule!P72</f>
        <v>0</v>
      </c>
      <c r="R74" s="2">
        <f>Raw_schedule!Q72</f>
        <v>0</v>
      </c>
      <c r="S74" s="2">
        <f>Raw_schedule!R72</f>
        <v>0</v>
      </c>
      <c r="T74" s="2">
        <f>Raw_schedule!S72</f>
        <v>0</v>
      </c>
      <c r="U74" s="2">
        <f>Raw_schedule!T72</f>
        <v>0</v>
      </c>
      <c r="V74" s="2">
        <f>Raw_schedule!U72</f>
        <v>0</v>
      </c>
      <c r="W74" s="2">
        <f>Raw_schedule!V72</f>
        <v>0</v>
      </c>
      <c r="X74" s="2">
        <f>Raw_schedule!W72</f>
        <v>0</v>
      </c>
      <c r="Y74" s="2">
        <f>Raw_schedule!X72</f>
        <v>0</v>
      </c>
      <c r="Z74" s="2">
        <f>Raw_schedule!Y72</f>
        <v>0</v>
      </c>
      <c r="AA74" s="2">
        <f>Raw_schedule!Z72</f>
        <v>0</v>
      </c>
      <c r="AB74" s="2">
        <f>Raw_schedule!AA72</f>
        <v>0</v>
      </c>
    </row>
    <row r="75" spans="1:28" x14ac:dyDescent="0.25">
      <c r="A75" s="39" t="str">
        <f>Raw_schedule!B73</f>
        <v>Lighting Schedule</v>
      </c>
      <c r="B75" s="39" t="str">
        <f>Raw_schedule!A73</f>
        <v>School</v>
      </c>
      <c r="C75" s="2" t="str">
        <f>Raw_schedule!C73</f>
        <v>AllOtherDays (Through 4/3)</v>
      </c>
      <c r="D75" s="2"/>
      <c r="E75" s="2">
        <f>Raw_schedule!D73</f>
        <v>0.05</v>
      </c>
      <c r="F75" s="2">
        <f>Raw_schedule!E73</f>
        <v>0.05</v>
      </c>
      <c r="G75" s="2">
        <f>Raw_schedule!F73</f>
        <v>0.05</v>
      </c>
      <c r="H75" s="2">
        <f>Raw_schedule!G73</f>
        <v>0.05</v>
      </c>
      <c r="I75" s="2">
        <f>Raw_schedule!H73</f>
        <v>0.05</v>
      </c>
      <c r="J75" s="2">
        <f>Raw_schedule!I73</f>
        <v>0.05</v>
      </c>
      <c r="K75" s="2">
        <f>Raw_schedule!J73</f>
        <v>0.05</v>
      </c>
      <c r="L75" s="2">
        <f>Raw_schedule!K73</f>
        <v>0.05</v>
      </c>
      <c r="M75" s="2">
        <f>Raw_schedule!L73</f>
        <v>0.05</v>
      </c>
      <c r="N75" s="2">
        <f>Raw_schedule!M73</f>
        <v>0.05</v>
      </c>
      <c r="O75" s="2">
        <f>Raw_schedule!N73</f>
        <v>0.05</v>
      </c>
      <c r="P75" s="2">
        <f>Raw_schedule!O73</f>
        <v>0.05</v>
      </c>
      <c r="Q75" s="2">
        <f>Raw_schedule!P73</f>
        <v>0.05</v>
      </c>
      <c r="R75" s="2">
        <f>Raw_schedule!Q73</f>
        <v>0.05</v>
      </c>
      <c r="S75" s="2">
        <f>Raw_schedule!R73</f>
        <v>0.05</v>
      </c>
      <c r="T75" s="2">
        <f>Raw_schedule!S73</f>
        <v>0.05</v>
      </c>
      <c r="U75" s="2">
        <f>Raw_schedule!T73</f>
        <v>0.05</v>
      </c>
      <c r="V75" s="2">
        <f>Raw_schedule!U73</f>
        <v>0.05</v>
      </c>
      <c r="W75" s="2">
        <f>Raw_schedule!V73</f>
        <v>0.05</v>
      </c>
      <c r="X75" s="2">
        <f>Raw_schedule!W73</f>
        <v>0.05</v>
      </c>
      <c r="Y75" s="2">
        <f>Raw_schedule!X73</f>
        <v>0.05</v>
      </c>
      <c r="Z75" s="2">
        <f>Raw_schedule!Y73</f>
        <v>0.05</v>
      </c>
      <c r="AA75" s="2">
        <f>Raw_schedule!Z73</f>
        <v>0.05</v>
      </c>
      <c r="AB75" s="2">
        <f>Raw_schedule!AA73</f>
        <v>0.05</v>
      </c>
    </row>
    <row r="76" spans="1:28" x14ac:dyDescent="0.25">
      <c r="A76" s="39" t="str">
        <f>Raw_schedule!B74</f>
        <v>Lighting Schedule</v>
      </c>
      <c r="B76" s="39" t="str">
        <f>Raw_schedule!A74</f>
        <v>School</v>
      </c>
      <c r="C76" s="2" t="str">
        <f>Raw_schedule!C74</f>
        <v>AllOtherDays (Through 4/12)</v>
      </c>
      <c r="D76" s="2"/>
      <c r="E76" s="2">
        <f>Raw_schedule!D74</f>
        <v>0</v>
      </c>
      <c r="F76" s="2">
        <f>Raw_schedule!E74</f>
        <v>0</v>
      </c>
      <c r="G76" s="2">
        <f>Raw_schedule!F74</f>
        <v>0</v>
      </c>
      <c r="H76" s="2">
        <f>Raw_schedule!G74</f>
        <v>0</v>
      </c>
      <c r="I76" s="2">
        <f>Raw_schedule!H74</f>
        <v>0</v>
      </c>
      <c r="J76" s="2">
        <f>Raw_schedule!I74</f>
        <v>0</v>
      </c>
      <c r="K76" s="2">
        <f>Raw_schedule!J74</f>
        <v>0</v>
      </c>
      <c r="L76" s="2">
        <f>Raw_schedule!K74</f>
        <v>0</v>
      </c>
      <c r="M76" s="2">
        <f>Raw_schedule!L74</f>
        <v>0</v>
      </c>
      <c r="N76" s="2">
        <f>Raw_schedule!M74</f>
        <v>0</v>
      </c>
      <c r="O76" s="2">
        <f>Raw_schedule!N74</f>
        <v>0</v>
      </c>
      <c r="P76" s="2">
        <f>Raw_schedule!O74</f>
        <v>0</v>
      </c>
      <c r="Q76" s="2">
        <f>Raw_schedule!P74</f>
        <v>0</v>
      </c>
      <c r="R76" s="2">
        <f>Raw_schedule!Q74</f>
        <v>0</v>
      </c>
      <c r="S76" s="2">
        <f>Raw_schedule!R74</f>
        <v>0</v>
      </c>
      <c r="T76" s="2">
        <f>Raw_schedule!S74</f>
        <v>0</v>
      </c>
      <c r="U76" s="2">
        <f>Raw_schedule!T74</f>
        <v>0</v>
      </c>
      <c r="V76" s="2">
        <f>Raw_schedule!U74</f>
        <v>0</v>
      </c>
      <c r="W76" s="2">
        <f>Raw_schedule!V74</f>
        <v>0</v>
      </c>
      <c r="X76" s="2">
        <f>Raw_schedule!W74</f>
        <v>0</v>
      </c>
      <c r="Y76" s="2">
        <f>Raw_schedule!X74</f>
        <v>0</v>
      </c>
      <c r="Z76" s="2">
        <f>Raw_schedule!Y74</f>
        <v>0</v>
      </c>
      <c r="AA76" s="2">
        <f>Raw_schedule!Z74</f>
        <v>0</v>
      </c>
      <c r="AB76" s="2">
        <f>Raw_schedule!AA74</f>
        <v>0</v>
      </c>
    </row>
    <row r="77" spans="1:28" x14ac:dyDescent="0.25">
      <c r="A77" s="39" t="str">
        <f>Raw_schedule!B75</f>
        <v>Lighting Schedule</v>
      </c>
      <c r="B77" s="39" t="str">
        <f>Raw_schedule!A75</f>
        <v>School</v>
      </c>
      <c r="C77" s="2" t="str">
        <f>Raw_schedule!C75</f>
        <v>AllOtherDays (Through 5/22)</v>
      </c>
      <c r="D77" s="2"/>
      <c r="E77" s="2">
        <f>Raw_schedule!D75</f>
        <v>0.05</v>
      </c>
      <c r="F77" s="2">
        <f>Raw_schedule!E75</f>
        <v>0.05</v>
      </c>
      <c r="G77" s="2">
        <f>Raw_schedule!F75</f>
        <v>0.05</v>
      </c>
      <c r="H77" s="2">
        <f>Raw_schedule!G75</f>
        <v>0.05</v>
      </c>
      <c r="I77" s="2">
        <f>Raw_schedule!H75</f>
        <v>0.05</v>
      </c>
      <c r="J77" s="2">
        <f>Raw_schedule!I75</f>
        <v>0.05</v>
      </c>
      <c r="K77" s="2">
        <f>Raw_schedule!J75</f>
        <v>0.05</v>
      </c>
      <c r="L77" s="2">
        <f>Raw_schedule!K75</f>
        <v>0.05</v>
      </c>
      <c r="M77" s="2">
        <f>Raw_schedule!L75</f>
        <v>0.05</v>
      </c>
      <c r="N77" s="2">
        <f>Raw_schedule!M75</f>
        <v>0.05</v>
      </c>
      <c r="O77" s="2">
        <f>Raw_schedule!N75</f>
        <v>0.05</v>
      </c>
      <c r="P77" s="2">
        <f>Raw_schedule!O75</f>
        <v>0.05</v>
      </c>
      <c r="Q77" s="2">
        <f>Raw_schedule!P75</f>
        <v>0.05</v>
      </c>
      <c r="R77" s="2">
        <f>Raw_schedule!Q75</f>
        <v>0.05</v>
      </c>
      <c r="S77" s="2">
        <f>Raw_schedule!R75</f>
        <v>0.05</v>
      </c>
      <c r="T77" s="2">
        <f>Raw_schedule!S75</f>
        <v>0.05</v>
      </c>
      <c r="U77" s="2">
        <f>Raw_schedule!T75</f>
        <v>0.05</v>
      </c>
      <c r="V77" s="2">
        <f>Raw_schedule!U75</f>
        <v>0.05</v>
      </c>
      <c r="W77" s="2">
        <f>Raw_schedule!V75</f>
        <v>0.05</v>
      </c>
      <c r="X77" s="2">
        <f>Raw_schedule!W75</f>
        <v>0.05</v>
      </c>
      <c r="Y77" s="2">
        <f>Raw_schedule!X75</f>
        <v>0.05</v>
      </c>
      <c r="Z77" s="2">
        <f>Raw_schedule!Y75</f>
        <v>0.05</v>
      </c>
      <c r="AA77" s="2">
        <f>Raw_schedule!Z75</f>
        <v>0.05</v>
      </c>
      <c r="AB77" s="2">
        <f>Raw_schedule!AA75</f>
        <v>0.05</v>
      </c>
    </row>
    <row r="78" spans="1:28" x14ac:dyDescent="0.25">
      <c r="A78" s="39" t="str">
        <f>Raw_schedule!B76</f>
        <v>Lighting Schedule</v>
      </c>
      <c r="B78" s="39" t="str">
        <f>Raw_schedule!A76</f>
        <v>School</v>
      </c>
      <c r="C78" s="2" t="str">
        <f>Raw_schedule!C76</f>
        <v>AllOtherDays (Through 5/31)</v>
      </c>
      <c r="D78" s="2"/>
      <c r="E78" s="2">
        <f>Raw_schedule!D76</f>
        <v>0</v>
      </c>
      <c r="F78" s="2">
        <f>Raw_schedule!E76</f>
        <v>0</v>
      </c>
      <c r="G78" s="2">
        <f>Raw_schedule!F76</f>
        <v>0</v>
      </c>
      <c r="H78" s="2">
        <f>Raw_schedule!G76</f>
        <v>0</v>
      </c>
      <c r="I78" s="2">
        <f>Raw_schedule!H76</f>
        <v>0</v>
      </c>
      <c r="J78" s="2">
        <f>Raw_schedule!I76</f>
        <v>0</v>
      </c>
      <c r="K78" s="2">
        <f>Raw_schedule!J76</f>
        <v>0</v>
      </c>
      <c r="L78" s="2">
        <f>Raw_schedule!K76</f>
        <v>0</v>
      </c>
      <c r="M78" s="2">
        <f>Raw_schedule!L76</f>
        <v>0</v>
      </c>
      <c r="N78" s="2">
        <f>Raw_schedule!M76</f>
        <v>0</v>
      </c>
      <c r="O78" s="2">
        <f>Raw_schedule!N76</f>
        <v>0</v>
      </c>
      <c r="P78" s="2">
        <f>Raw_schedule!O76</f>
        <v>0</v>
      </c>
      <c r="Q78" s="2">
        <f>Raw_schedule!P76</f>
        <v>0</v>
      </c>
      <c r="R78" s="2">
        <f>Raw_schedule!Q76</f>
        <v>0</v>
      </c>
      <c r="S78" s="2">
        <f>Raw_schedule!R76</f>
        <v>0</v>
      </c>
      <c r="T78" s="2">
        <f>Raw_schedule!S76</f>
        <v>0</v>
      </c>
      <c r="U78" s="2">
        <f>Raw_schedule!T76</f>
        <v>0</v>
      </c>
      <c r="V78" s="2">
        <f>Raw_schedule!U76</f>
        <v>0</v>
      </c>
      <c r="W78" s="2">
        <f>Raw_schedule!V76</f>
        <v>0</v>
      </c>
      <c r="X78" s="2">
        <f>Raw_schedule!W76</f>
        <v>0</v>
      </c>
      <c r="Y78" s="2">
        <f>Raw_schedule!X76</f>
        <v>0</v>
      </c>
      <c r="Z78" s="2">
        <f>Raw_schedule!Y76</f>
        <v>0</v>
      </c>
      <c r="AA78" s="2">
        <f>Raw_schedule!Z76</f>
        <v>0</v>
      </c>
      <c r="AB78" s="2">
        <f>Raw_schedule!AA76</f>
        <v>0</v>
      </c>
    </row>
    <row r="79" spans="1:28" x14ac:dyDescent="0.25">
      <c r="A79" s="39" t="str">
        <f>Raw_schedule!B77</f>
        <v>Lighting Schedule</v>
      </c>
      <c r="B79" s="39" t="str">
        <f>Raw_schedule!A77</f>
        <v>School</v>
      </c>
      <c r="C79" s="2" t="str">
        <f>Raw_schedule!C77</f>
        <v>AllOtherDays (Through 8/7)</v>
      </c>
      <c r="D79" s="2"/>
      <c r="E79" s="2">
        <f>Raw_schedule!D77</f>
        <v>0.05</v>
      </c>
      <c r="F79" s="2">
        <f>Raw_schedule!E77</f>
        <v>0.05</v>
      </c>
      <c r="G79" s="2">
        <f>Raw_schedule!F77</f>
        <v>0.05</v>
      </c>
      <c r="H79" s="2">
        <f>Raw_schedule!G77</f>
        <v>0.05</v>
      </c>
      <c r="I79" s="2">
        <f>Raw_schedule!H77</f>
        <v>0.05</v>
      </c>
      <c r="J79" s="2">
        <f>Raw_schedule!I77</f>
        <v>0.05</v>
      </c>
      <c r="K79" s="2">
        <f>Raw_schedule!J77</f>
        <v>0.05</v>
      </c>
      <c r="L79" s="2">
        <f>Raw_schedule!K77</f>
        <v>0.05</v>
      </c>
      <c r="M79" s="2">
        <f>Raw_schedule!L77</f>
        <v>0.05</v>
      </c>
      <c r="N79" s="2">
        <f>Raw_schedule!M77</f>
        <v>0.05</v>
      </c>
      <c r="O79" s="2">
        <f>Raw_schedule!N77</f>
        <v>0.05</v>
      </c>
      <c r="P79" s="2">
        <f>Raw_schedule!O77</f>
        <v>0.05</v>
      </c>
      <c r="Q79" s="2">
        <f>Raw_schedule!P77</f>
        <v>0.05</v>
      </c>
      <c r="R79" s="2">
        <f>Raw_schedule!Q77</f>
        <v>0.05</v>
      </c>
      <c r="S79" s="2">
        <f>Raw_schedule!R77</f>
        <v>0.05</v>
      </c>
      <c r="T79" s="2">
        <f>Raw_schedule!S77</f>
        <v>0.05</v>
      </c>
      <c r="U79" s="2">
        <f>Raw_schedule!T77</f>
        <v>0.05</v>
      </c>
      <c r="V79" s="2">
        <f>Raw_schedule!U77</f>
        <v>0.05</v>
      </c>
      <c r="W79" s="2">
        <f>Raw_schedule!V77</f>
        <v>0.05</v>
      </c>
      <c r="X79" s="2">
        <f>Raw_schedule!W77</f>
        <v>0.05</v>
      </c>
      <c r="Y79" s="2">
        <f>Raw_schedule!X77</f>
        <v>0.05</v>
      </c>
      <c r="Z79" s="2">
        <f>Raw_schedule!Y77</f>
        <v>0.05</v>
      </c>
      <c r="AA79" s="2">
        <f>Raw_schedule!Z77</f>
        <v>0.05</v>
      </c>
      <c r="AB79" s="2">
        <f>Raw_schedule!AA77</f>
        <v>0.05</v>
      </c>
    </row>
    <row r="80" spans="1:28" x14ac:dyDescent="0.25">
      <c r="A80" s="39" t="str">
        <f>Raw_schedule!B78</f>
        <v>Lighting Schedule</v>
      </c>
      <c r="B80" s="39" t="str">
        <f>Raw_schedule!A78</f>
        <v>School</v>
      </c>
      <c r="C80" s="2" t="str">
        <f>Raw_schedule!C78</f>
        <v>AllOtherDays (Through 8/16)</v>
      </c>
      <c r="D80" s="2"/>
      <c r="E80" s="2">
        <f>Raw_schedule!D78</f>
        <v>0</v>
      </c>
      <c r="F80" s="2">
        <f>Raw_schedule!E78</f>
        <v>0</v>
      </c>
      <c r="G80" s="2">
        <f>Raw_schedule!F78</f>
        <v>0</v>
      </c>
      <c r="H80" s="2">
        <f>Raw_schedule!G78</f>
        <v>0</v>
      </c>
      <c r="I80" s="2">
        <f>Raw_schedule!H78</f>
        <v>0</v>
      </c>
      <c r="J80" s="2">
        <f>Raw_schedule!I78</f>
        <v>0</v>
      </c>
      <c r="K80" s="2">
        <f>Raw_schedule!J78</f>
        <v>0</v>
      </c>
      <c r="L80" s="2">
        <f>Raw_schedule!K78</f>
        <v>0</v>
      </c>
      <c r="M80" s="2">
        <f>Raw_schedule!L78</f>
        <v>0</v>
      </c>
      <c r="N80" s="2">
        <f>Raw_schedule!M78</f>
        <v>0</v>
      </c>
      <c r="O80" s="2">
        <f>Raw_schedule!N78</f>
        <v>0</v>
      </c>
      <c r="P80" s="2">
        <f>Raw_schedule!O78</f>
        <v>0</v>
      </c>
      <c r="Q80" s="2">
        <f>Raw_schedule!P78</f>
        <v>0</v>
      </c>
      <c r="R80" s="2">
        <f>Raw_schedule!Q78</f>
        <v>0</v>
      </c>
      <c r="S80" s="2">
        <f>Raw_schedule!R78</f>
        <v>0</v>
      </c>
      <c r="T80" s="2">
        <f>Raw_schedule!S78</f>
        <v>0</v>
      </c>
      <c r="U80" s="2">
        <f>Raw_schedule!T78</f>
        <v>0</v>
      </c>
      <c r="V80" s="2">
        <f>Raw_schedule!U78</f>
        <v>0</v>
      </c>
      <c r="W80" s="2">
        <f>Raw_schedule!V78</f>
        <v>0</v>
      </c>
      <c r="X80" s="2">
        <f>Raw_schedule!W78</f>
        <v>0</v>
      </c>
      <c r="Y80" s="2">
        <f>Raw_schedule!X78</f>
        <v>0</v>
      </c>
      <c r="Z80" s="2">
        <f>Raw_schedule!Y78</f>
        <v>0</v>
      </c>
      <c r="AA80" s="2">
        <f>Raw_schedule!Z78</f>
        <v>0</v>
      </c>
      <c r="AB80" s="2">
        <f>Raw_schedule!AA78</f>
        <v>0</v>
      </c>
    </row>
    <row r="81" spans="1:28" x14ac:dyDescent="0.25">
      <c r="A81" s="39" t="str">
        <f>Raw_schedule!B79</f>
        <v>Lighting Schedule</v>
      </c>
      <c r="B81" s="39" t="str">
        <f>Raw_schedule!A79</f>
        <v>School</v>
      </c>
      <c r="C81" s="2" t="str">
        <f>Raw_schedule!C79</f>
        <v>AllOtherDays (Through 12/11)</v>
      </c>
      <c r="D81" s="2"/>
      <c r="E81" s="2">
        <f>Raw_schedule!D79</f>
        <v>0.05</v>
      </c>
      <c r="F81" s="2">
        <f>Raw_schedule!E79</f>
        <v>0.05</v>
      </c>
      <c r="G81" s="2">
        <f>Raw_schedule!F79</f>
        <v>0.05</v>
      </c>
      <c r="H81" s="2">
        <f>Raw_schedule!G79</f>
        <v>0.05</v>
      </c>
      <c r="I81" s="2">
        <f>Raw_schedule!H79</f>
        <v>0.05</v>
      </c>
      <c r="J81" s="2">
        <f>Raw_schedule!I79</f>
        <v>0.05</v>
      </c>
      <c r="K81" s="2">
        <f>Raw_schedule!J79</f>
        <v>0.05</v>
      </c>
      <c r="L81" s="2">
        <f>Raw_schedule!K79</f>
        <v>0.05</v>
      </c>
      <c r="M81" s="2">
        <f>Raw_schedule!L79</f>
        <v>0.05</v>
      </c>
      <c r="N81" s="2">
        <f>Raw_schedule!M79</f>
        <v>0.05</v>
      </c>
      <c r="O81" s="2">
        <f>Raw_schedule!N79</f>
        <v>0.05</v>
      </c>
      <c r="P81" s="2">
        <f>Raw_schedule!O79</f>
        <v>0.05</v>
      </c>
      <c r="Q81" s="2">
        <f>Raw_schedule!P79</f>
        <v>0.05</v>
      </c>
      <c r="R81" s="2">
        <f>Raw_schedule!Q79</f>
        <v>0.05</v>
      </c>
      <c r="S81" s="2">
        <f>Raw_schedule!R79</f>
        <v>0.05</v>
      </c>
      <c r="T81" s="2">
        <f>Raw_schedule!S79</f>
        <v>0.05</v>
      </c>
      <c r="U81" s="2">
        <f>Raw_schedule!T79</f>
        <v>0.05</v>
      </c>
      <c r="V81" s="2">
        <f>Raw_schedule!U79</f>
        <v>0.05</v>
      </c>
      <c r="W81" s="2">
        <f>Raw_schedule!V79</f>
        <v>0.05</v>
      </c>
      <c r="X81" s="2">
        <f>Raw_schedule!W79</f>
        <v>0.05</v>
      </c>
      <c r="Y81" s="2">
        <f>Raw_schedule!X79</f>
        <v>0.05</v>
      </c>
      <c r="Z81" s="2">
        <f>Raw_schedule!Y79</f>
        <v>0.05</v>
      </c>
      <c r="AA81" s="2">
        <f>Raw_schedule!Z79</f>
        <v>0.05</v>
      </c>
      <c r="AB81" s="2">
        <f>Raw_schedule!AA79</f>
        <v>0.05</v>
      </c>
    </row>
    <row r="82" spans="1:28" x14ac:dyDescent="0.25">
      <c r="A82" s="39" t="str">
        <f>Raw_schedule!B80</f>
        <v>Lighting Schedule</v>
      </c>
      <c r="B82" s="39" t="str">
        <f>Raw_schedule!A80</f>
        <v>School</v>
      </c>
      <c r="C82" s="2" t="str">
        <f>Raw_schedule!C80</f>
        <v>AllOtherDays (Through 12/31)</v>
      </c>
      <c r="D82" s="2"/>
      <c r="E82" s="2">
        <f>Raw_schedule!D80</f>
        <v>0</v>
      </c>
      <c r="F82" s="2">
        <f>Raw_schedule!E80</f>
        <v>0</v>
      </c>
      <c r="G82" s="2">
        <f>Raw_schedule!F80</f>
        <v>0</v>
      </c>
      <c r="H82" s="2">
        <f>Raw_schedule!G80</f>
        <v>0</v>
      </c>
      <c r="I82" s="2">
        <f>Raw_schedule!H80</f>
        <v>0</v>
      </c>
      <c r="J82" s="2">
        <f>Raw_schedule!I80</f>
        <v>0</v>
      </c>
      <c r="K82" s="2">
        <f>Raw_schedule!J80</f>
        <v>0</v>
      </c>
      <c r="L82" s="2">
        <f>Raw_schedule!K80</f>
        <v>0</v>
      </c>
      <c r="M82" s="2">
        <f>Raw_schedule!L80</f>
        <v>0</v>
      </c>
      <c r="N82" s="2">
        <f>Raw_schedule!M80</f>
        <v>0</v>
      </c>
      <c r="O82" s="2">
        <f>Raw_schedule!N80</f>
        <v>0</v>
      </c>
      <c r="P82" s="2">
        <f>Raw_schedule!O80</f>
        <v>0</v>
      </c>
      <c r="Q82" s="2">
        <f>Raw_schedule!P80</f>
        <v>0</v>
      </c>
      <c r="R82" s="2">
        <f>Raw_schedule!Q80</f>
        <v>0</v>
      </c>
      <c r="S82" s="2">
        <f>Raw_schedule!R80</f>
        <v>0</v>
      </c>
      <c r="T82" s="2">
        <f>Raw_schedule!S80</f>
        <v>0</v>
      </c>
      <c r="U82" s="2">
        <f>Raw_schedule!T80</f>
        <v>0</v>
      </c>
      <c r="V82" s="2">
        <f>Raw_schedule!U80</f>
        <v>0</v>
      </c>
      <c r="W82" s="2">
        <f>Raw_schedule!V80</f>
        <v>0</v>
      </c>
      <c r="X82" s="2">
        <f>Raw_schedule!W80</f>
        <v>0</v>
      </c>
      <c r="Y82" s="2">
        <f>Raw_schedule!X80</f>
        <v>0</v>
      </c>
      <c r="Z82" s="2">
        <f>Raw_schedule!Y80</f>
        <v>0</v>
      </c>
      <c r="AA82" s="2">
        <f>Raw_schedule!Z80</f>
        <v>0</v>
      </c>
      <c r="AB82" s="2">
        <f>Raw_schedule!AA80</f>
        <v>0</v>
      </c>
    </row>
    <row r="83" spans="1:28" x14ac:dyDescent="0.25">
      <c r="A83" s="39" t="str">
        <f>Raw_schedule!B81</f>
        <v>Lighting Schedule</v>
      </c>
      <c r="B83" s="39" t="str">
        <f>Raw_schedule!A81</f>
        <v>School</v>
      </c>
      <c r="C83" s="2" t="str">
        <f>Raw_schedule!C81</f>
        <v>Saturdays (Through 4/3)</v>
      </c>
      <c r="D83" s="2"/>
      <c r="E83" s="2">
        <f>Raw_schedule!D81</f>
        <v>0.05</v>
      </c>
      <c r="F83" s="2">
        <f>Raw_schedule!E81</f>
        <v>0.05</v>
      </c>
      <c r="G83" s="2">
        <f>Raw_schedule!F81</f>
        <v>0.05</v>
      </c>
      <c r="H83" s="2">
        <f>Raw_schedule!G81</f>
        <v>0.05</v>
      </c>
      <c r="I83" s="2">
        <f>Raw_schedule!H81</f>
        <v>0.05</v>
      </c>
      <c r="J83" s="2">
        <f>Raw_schedule!I81</f>
        <v>0.05</v>
      </c>
      <c r="K83" s="2">
        <f>Raw_schedule!J81</f>
        <v>0.05</v>
      </c>
      <c r="L83" s="2">
        <f>Raw_schedule!K81</f>
        <v>0.05</v>
      </c>
      <c r="M83" s="2">
        <f>Raw_schedule!L81</f>
        <v>0.15</v>
      </c>
      <c r="N83" s="2">
        <f>Raw_schedule!M81</f>
        <v>0.15</v>
      </c>
      <c r="O83" s="2">
        <f>Raw_schedule!N81</f>
        <v>0.15</v>
      </c>
      <c r="P83" s="2">
        <f>Raw_schedule!O81</f>
        <v>0.15</v>
      </c>
      <c r="Q83" s="2">
        <f>Raw_schedule!P81</f>
        <v>0.15</v>
      </c>
      <c r="R83" s="2">
        <f>Raw_schedule!Q81</f>
        <v>0.05</v>
      </c>
      <c r="S83" s="2">
        <f>Raw_schedule!R81</f>
        <v>0.05</v>
      </c>
      <c r="T83" s="2">
        <f>Raw_schedule!S81</f>
        <v>0.05</v>
      </c>
      <c r="U83" s="2">
        <f>Raw_schedule!T81</f>
        <v>0.05</v>
      </c>
      <c r="V83" s="2">
        <f>Raw_schedule!U81</f>
        <v>0.05</v>
      </c>
      <c r="W83" s="2">
        <f>Raw_schedule!V81</f>
        <v>0.05</v>
      </c>
      <c r="X83" s="2">
        <f>Raw_schedule!W81</f>
        <v>0.05</v>
      </c>
      <c r="Y83" s="2">
        <f>Raw_schedule!X81</f>
        <v>0.05</v>
      </c>
      <c r="Z83" s="2">
        <f>Raw_schedule!Y81</f>
        <v>0.05</v>
      </c>
      <c r="AA83" s="2">
        <f>Raw_schedule!Z81</f>
        <v>0.05</v>
      </c>
      <c r="AB83" s="2">
        <f>Raw_schedule!AA81</f>
        <v>0.05</v>
      </c>
    </row>
    <row r="84" spans="1:28" x14ac:dyDescent="0.25">
      <c r="A84" s="39" t="str">
        <f>Raw_schedule!B82</f>
        <v>Lighting Schedule</v>
      </c>
      <c r="B84" s="39" t="str">
        <f>Raw_schedule!A82</f>
        <v>School</v>
      </c>
      <c r="C84" s="2" t="str">
        <f>Raw_schedule!C82</f>
        <v>Saturdays (Through 5/22)</v>
      </c>
      <c r="D84" s="2"/>
      <c r="E84" s="2">
        <f>Raw_schedule!D82</f>
        <v>0.05</v>
      </c>
      <c r="F84" s="2">
        <f>Raw_schedule!E82</f>
        <v>0.05</v>
      </c>
      <c r="G84" s="2">
        <f>Raw_schedule!F82</f>
        <v>0.05</v>
      </c>
      <c r="H84" s="2">
        <f>Raw_schedule!G82</f>
        <v>0.05</v>
      </c>
      <c r="I84" s="2">
        <f>Raw_schedule!H82</f>
        <v>0.05</v>
      </c>
      <c r="J84" s="2">
        <f>Raw_schedule!I82</f>
        <v>0.05</v>
      </c>
      <c r="K84" s="2">
        <f>Raw_schedule!J82</f>
        <v>0.05</v>
      </c>
      <c r="L84" s="2">
        <f>Raw_schedule!K82</f>
        <v>0.05</v>
      </c>
      <c r="M84" s="2">
        <f>Raw_schedule!L82</f>
        <v>0.15</v>
      </c>
      <c r="N84" s="2">
        <f>Raw_schedule!M82</f>
        <v>0.15</v>
      </c>
      <c r="O84" s="2">
        <f>Raw_schedule!N82</f>
        <v>0.15</v>
      </c>
      <c r="P84" s="2">
        <f>Raw_schedule!O82</f>
        <v>0.15</v>
      </c>
      <c r="Q84" s="2">
        <f>Raw_schedule!P82</f>
        <v>0.15</v>
      </c>
      <c r="R84" s="2">
        <f>Raw_schedule!Q82</f>
        <v>0.05</v>
      </c>
      <c r="S84" s="2">
        <f>Raw_schedule!R82</f>
        <v>0.05</v>
      </c>
      <c r="T84" s="2">
        <f>Raw_schedule!S82</f>
        <v>0.05</v>
      </c>
      <c r="U84" s="2">
        <f>Raw_schedule!T82</f>
        <v>0.05</v>
      </c>
      <c r="V84" s="2">
        <f>Raw_schedule!U82</f>
        <v>0.05</v>
      </c>
      <c r="W84" s="2">
        <f>Raw_schedule!V82</f>
        <v>0.05</v>
      </c>
      <c r="X84" s="2">
        <f>Raw_schedule!W82</f>
        <v>0.05</v>
      </c>
      <c r="Y84" s="2">
        <f>Raw_schedule!X82</f>
        <v>0.05</v>
      </c>
      <c r="Z84" s="2">
        <f>Raw_schedule!Y82</f>
        <v>0.05</v>
      </c>
      <c r="AA84" s="2">
        <f>Raw_schedule!Z82</f>
        <v>0.05</v>
      </c>
      <c r="AB84" s="2">
        <f>Raw_schedule!AA82</f>
        <v>0.05</v>
      </c>
    </row>
    <row r="85" spans="1:28" x14ac:dyDescent="0.25">
      <c r="A85" s="39" t="str">
        <f>Raw_schedule!B83</f>
        <v>Lighting Schedule</v>
      </c>
      <c r="B85" s="39" t="str">
        <f>Raw_schedule!A83</f>
        <v>School</v>
      </c>
      <c r="C85" s="2" t="str">
        <f>Raw_schedule!C83</f>
        <v>Saturdays (Through 8/7)</v>
      </c>
      <c r="D85" s="2"/>
      <c r="E85" s="2">
        <f>Raw_schedule!D83</f>
        <v>0.05</v>
      </c>
      <c r="F85" s="2">
        <f>Raw_schedule!E83</f>
        <v>0.05</v>
      </c>
      <c r="G85" s="2">
        <f>Raw_schedule!F83</f>
        <v>0.05</v>
      </c>
      <c r="H85" s="2">
        <f>Raw_schedule!G83</f>
        <v>0.05</v>
      </c>
      <c r="I85" s="2">
        <f>Raw_schedule!H83</f>
        <v>0.05</v>
      </c>
      <c r="J85" s="2">
        <f>Raw_schedule!I83</f>
        <v>0.05</v>
      </c>
      <c r="K85" s="2">
        <f>Raw_schedule!J83</f>
        <v>0.05</v>
      </c>
      <c r="L85" s="2">
        <f>Raw_schedule!K83</f>
        <v>0.05</v>
      </c>
      <c r="M85" s="2">
        <f>Raw_schedule!L83</f>
        <v>0.15</v>
      </c>
      <c r="N85" s="2">
        <f>Raw_schedule!M83</f>
        <v>0.15</v>
      </c>
      <c r="O85" s="2">
        <f>Raw_schedule!N83</f>
        <v>0.15</v>
      </c>
      <c r="P85" s="2">
        <f>Raw_schedule!O83</f>
        <v>0.15</v>
      </c>
      <c r="Q85" s="2">
        <f>Raw_schedule!P83</f>
        <v>0.15</v>
      </c>
      <c r="R85" s="2">
        <f>Raw_schedule!Q83</f>
        <v>0.05</v>
      </c>
      <c r="S85" s="2">
        <f>Raw_schedule!R83</f>
        <v>0.05</v>
      </c>
      <c r="T85" s="2">
        <f>Raw_schedule!S83</f>
        <v>0.05</v>
      </c>
      <c r="U85" s="2">
        <f>Raw_schedule!T83</f>
        <v>0.05</v>
      </c>
      <c r="V85" s="2">
        <f>Raw_schedule!U83</f>
        <v>0.05</v>
      </c>
      <c r="W85" s="2">
        <f>Raw_schedule!V83</f>
        <v>0.05</v>
      </c>
      <c r="X85" s="2">
        <f>Raw_schedule!W83</f>
        <v>0.05</v>
      </c>
      <c r="Y85" s="2">
        <f>Raw_schedule!X83</f>
        <v>0.05</v>
      </c>
      <c r="Z85" s="2">
        <f>Raw_schedule!Y83</f>
        <v>0.05</v>
      </c>
      <c r="AA85" s="2">
        <f>Raw_schedule!Z83</f>
        <v>0.05</v>
      </c>
      <c r="AB85" s="2">
        <f>Raw_schedule!AA83</f>
        <v>0.05</v>
      </c>
    </row>
    <row r="86" spans="1:28" x14ac:dyDescent="0.25">
      <c r="A86" s="39" t="str">
        <f>Raw_schedule!B84</f>
        <v>Lighting Schedule</v>
      </c>
      <c r="B86" s="39" t="str">
        <f>Raw_schedule!A84</f>
        <v>School</v>
      </c>
      <c r="C86" s="2" t="str">
        <f>Raw_schedule!C84</f>
        <v>Saturdays (Through 12/11)</v>
      </c>
      <c r="D86" s="2"/>
      <c r="E86" s="2">
        <f>Raw_schedule!D84</f>
        <v>0.05</v>
      </c>
      <c r="F86" s="2">
        <f>Raw_schedule!E84</f>
        <v>0.05</v>
      </c>
      <c r="G86" s="2">
        <f>Raw_schedule!F84</f>
        <v>0.05</v>
      </c>
      <c r="H86" s="2">
        <f>Raw_schedule!G84</f>
        <v>0.05</v>
      </c>
      <c r="I86" s="2">
        <f>Raw_schedule!H84</f>
        <v>0.05</v>
      </c>
      <c r="J86" s="2">
        <f>Raw_schedule!I84</f>
        <v>0.05</v>
      </c>
      <c r="K86" s="2">
        <f>Raw_schedule!J84</f>
        <v>0.05</v>
      </c>
      <c r="L86" s="2">
        <f>Raw_schedule!K84</f>
        <v>0.05</v>
      </c>
      <c r="M86" s="2">
        <f>Raw_schedule!L84</f>
        <v>0.15</v>
      </c>
      <c r="N86" s="2">
        <f>Raw_schedule!M84</f>
        <v>0.15</v>
      </c>
      <c r="O86" s="2">
        <f>Raw_schedule!N84</f>
        <v>0.15</v>
      </c>
      <c r="P86" s="2">
        <f>Raw_schedule!O84</f>
        <v>0.15</v>
      </c>
      <c r="Q86" s="2">
        <f>Raw_schedule!P84</f>
        <v>0.15</v>
      </c>
      <c r="R86" s="2">
        <f>Raw_schedule!Q84</f>
        <v>0.05</v>
      </c>
      <c r="S86" s="2">
        <f>Raw_schedule!R84</f>
        <v>0.05</v>
      </c>
      <c r="T86" s="2">
        <f>Raw_schedule!S84</f>
        <v>0.05</v>
      </c>
      <c r="U86" s="2">
        <f>Raw_schedule!T84</f>
        <v>0.05</v>
      </c>
      <c r="V86" s="2">
        <f>Raw_schedule!U84</f>
        <v>0.05</v>
      </c>
      <c r="W86" s="2">
        <f>Raw_schedule!V84</f>
        <v>0.05</v>
      </c>
      <c r="X86" s="2">
        <f>Raw_schedule!W84</f>
        <v>0.05</v>
      </c>
      <c r="Y86" s="2">
        <f>Raw_schedule!X84</f>
        <v>0.05</v>
      </c>
      <c r="Z86" s="2">
        <f>Raw_schedule!Y84</f>
        <v>0.05</v>
      </c>
      <c r="AA86" s="2">
        <f>Raw_schedule!Z84</f>
        <v>0.05</v>
      </c>
      <c r="AB86" s="2">
        <f>Raw_schedule!AA84</f>
        <v>0.05</v>
      </c>
    </row>
    <row r="87" spans="1:28" x14ac:dyDescent="0.25">
      <c r="A87" s="39" t="str">
        <f>Raw_schedule!B85</f>
        <v>Lighting Schedule</v>
      </c>
      <c r="B87" s="39" t="str">
        <f>Raw_schedule!A85</f>
        <v>School</v>
      </c>
      <c r="C87" s="2" t="str">
        <f>Raw_schedule!C85</f>
        <v>Weekdays (Through 4/3)</v>
      </c>
      <c r="D87" s="2"/>
      <c r="E87" s="2">
        <f>Raw_schedule!D85</f>
        <v>0.05</v>
      </c>
      <c r="F87" s="2">
        <f>Raw_schedule!E85</f>
        <v>0.05</v>
      </c>
      <c r="G87" s="2">
        <f>Raw_schedule!F85</f>
        <v>0.05</v>
      </c>
      <c r="H87" s="2">
        <f>Raw_schedule!G85</f>
        <v>0.05</v>
      </c>
      <c r="I87" s="2">
        <f>Raw_schedule!H85</f>
        <v>0.05</v>
      </c>
      <c r="J87" s="2">
        <f>Raw_schedule!I85</f>
        <v>0.05</v>
      </c>
      <c r="K87" s="2">
        <f>Raw_schedule!J85</f>
        <v>0.05</v>
      </c>
      <c r="L87" s="2">
        <f>Raw_schedule!K85</f>
        <v>0.3</v>
      </c>
      <c r="M87" s="2">
        <f>Raw_schedule!L85</f>
        <v>0.6</v>
      </c>
      <c r="N87" s="2">
        <f>Raw_schedule!M85</f>
        <v>0.65</v>
      </c>
      <c r="O87" s="2">
        <f>Raw_schedule!N85</f>
        <v>0.65</v>
      </c>
      <c r="P87" s="2">
        <f>Raw_schedule!O85</f>
        <v>0.65</v>
      </c>
      <c r="Q87" s="2">
        <f>Raw_schedule!P85</f>
        <v>0.55000000000000004</v>
      </c>
      <c r="R87" s="2">
        <f>Raw_schedule!Q85</f>
        <v>0.55000000000000004</v>
      </c>
      <c r="S87" s="2">
        <f>Raw_schedule!R85</f>
        <v>0.55000000000000004</v>
      </c>
      <c r="T87" s="2">
        <f>Raw_schedule!S85</f>
        <v>0.5</v>
      </c>
      <c r="U87" s="2">
        <f>Raw_schedule!T85</f>
        <v>0.35</v>
      </c>
      <c r="V87" s="2">
        <f>Raw_schedule!U85</f>
        <v>0.35</v>
      </c>
      <c r="W87" s="2">
        <f>Raw_schedule!V85</f>
        <v>0.35</v>
      </c>
      <c r="X87" s="2">
        <f>Raw_schedule!W85</f>
        <v>0.35</v>
      </c>
      <c r="Y87" s="2">
        <f>Raw_schedule!X85</f>
        <v>0.35</v>
      </c>
      <c r="Z87" s="2">
        <f>Raw_schedule!Y85</f>
        <v>0.3</v>
      </c>
      <c r="AA87" s="2">
        <f>Raw_schedule!Z85</f>
        <v>0.05</v>
      </c>
      <c r="AB87" s="2">
        <f>Raw_schedule!AA85</f>
        <v>0.05</v>
      </c>
    </row>
    <row r="88" spans="1:28" x14ac:dyDescent="0.25">
      <c r="A88" s="39" t="str">
        <f>Raw_schedule!B86</f>
        <v>Lighting Schedule</v>
      </c>
      <c r="B88" s="39" t="str">
        <f>Raw_schedule!A86</f>
        <v>School</v>
      </c>
      <c r="C88" s="2" t="str">
        <f>Raw_schedule!C86</f>
        <v>Weekdays (Through 5/22)</v>
      </c>
      <c r="D88" s="2"/>
      <c r="E88" s="2">
        <f>Raw_schedule!D86</f>
        <v>0.05</v>
      </c>
      <c r="F88" s="2">
        <f>Raw_schedule!E86</f>
        <v>0.05</v>
      </c>
      <c r="G88" s="2">
        <f>Raw_schedule!F86</f>
        <v>0.05</v>
      </c>
      <c r="H88" s="2">
        <f>Raw_schedule!G86</f>
        <v>0.05</v>
      </c>
      <c r="I88" s="2">
        <f>Raw_schedule!H86</f>
        <v>0.05</v>
      </c>
      <c r="J88" s="2">
        <f>Raw_schedule!I86</f>
        <v>0.05</v>
      </c>
      <c r="K88" s="2">
        <f>Raw_schedule!J86</f>
        <v>0.05</v>
      </c>
      <c r="L88" s="2">
        <f>Raw_schedule!K86</f>
        <v>0.3</v>
      </c>
      <c r="M88" s="2">
        <f>Raw_schedule!L86</f>
        <v>0.6</v>
      </c>
      <c r="N88" s="2">
        <f>Raw_schedule!M86</f>
        <v>0.65</v>
      </c>
      <c r="O88" s="2">
        <f>Raw_schedule!N86</f>
        <v>0.65</v>
      </c>
      <c r="P88" s="2">
        <f>Raw_schedule!O86</f>
        <v>0.65</v>
      </c>
      <c r="Q88" s="2">
        <f>Raw_schedule!P86</f>
        <v>0.55000000000000004</v>
      </c>
      <c r="R88" s="2">
        <f>Raw_schedule!Q86</f>
        <v>0.55000000000000004</v>
      </c>
      <c r="S88" s="2">
        <f>Raw_schedule!R86</f>
        <v>0.55000000000000004</v>
      </c>
      <c r="T88" s="2">
        <f>Raw_schedule!S86</f>
        <v>0.5</v>
      </c>
      <c r="U88" s="2">
        <f>Raw_schedule!T86</f>
        <v>0.35</v>
      </c>
      <c r="V88" s="2">
        <f>Raw_schedule!U86</f>
        <v>0.35</v>
      </c>
      <c r="W88" s="2">
        <f>Raw_schedule!V86</f>
        <v>0.35</v>
      </c>
      <c r="X88" s="2">
        <f>Raw_schedule!W86</f>
        <v>0.35</v>
      </c>
      <c r="Y88" s="2">
        <f>Raw_schedule!X86</f>
        <v>0.35</v>
      </c>
      <c r="Z88" s="2">
        <f>Raw_schedule!Y86</f>
        <v>0.3</v>
      </c>
      <c r="AA88" s="2">
        <f>Raw_schedule!Z86</f>
        <v>0.05</v>
      </c>
      <c r="AB88" s="2">
        <f>Raw_schedule!AA86</f>
        <v>0.05</v>
      </c>
    </row>
    <row r="89" spans="1:28" x14ac:dyDescent="0.25">
      <c r="A89" s="39" t="str">
        <f>Raw_schedule!B87</f>
        <v>Lighting Schedule</v>
      </c>
      <c r="B89" s="39" t="str">
        <f>Raw_schedule!A87</f>
        <v>School</v>
      </c>
      <c r="C89" s="2" t="str">
        <f>Raw_schedule!C87</f>
        <v>Weekdays (Through 8/7)</v>
      </c>
      <c r="D89" s="2"/>
      <c r="E89" s="2">
        <f>Raw_schedule!D87</f>
        <v>0.05</v>
      </c>
      <c r="F89" s="2">
        <f>Raw_schedule!E87</f>
        <v>0.05</v>
      </c>
      <c r="G89" s="2">
        <f>Raw_schedule!F87</f>
        <v>0.05</v>
      </c>
      <c r="H89" s="2">
        <f>Raw_schedule!G87</f>
        <v>0.05</v>
      </c>
      <c r="I89" s="2">
        <f>Raw_schedule!H87</f>
        <v>0.05</v>
      </c>
      <c r="J89" s="2">
        <f>Raw_schedule!I87</f>
        <v>0.05</v>
      </c>
      <c r="K89" s="2">
        <f>Raw_schedule!J87</f>
        <v>0.05</v>
      </c>
      <c r="L89" s="2">
        <f>Raw_schedule!K87</f>
        <v>0.3</v>
      </c>
      <c r="M89" s="2">
        <f>Raw_schedule!L87</f>
        <v>0.6</v>
      </c>
      <c r="N89" s="2">
        <f>Raw_schedule!M87</f>
        <v>0.65</v>
      </c>
      <c r="O89" s="2">
        <f>Raw_schedule!N87</f>
        <v>0.65</v>
      </c>
      <c r="P89" s="2">
        <f>Raw_schedule!O87</f>
        <v>0.65</v>
      </c>
      <c r="Q89" s="2">
        <f>Raw_schedule!P87</f>
        <v>0.55000000000000004</v>
      </c>
      <c r="R89" s="2">
        <f>Raw_schedule!Q87</f>
        <v>0.55000000000000004</v>
      </c>
      <c r="S89" s="2">
        <f>Raw_schedule!R87</f>
        <v>0.55000000000000004</v>
      </c>
      <c r="T89" s="2">
        <f>Raw_schedule!S87</f>
        <v>0.5</v>
      </c>
      <c r="U89" s="2">
        <f>Raw_schedule!T87</f>
        <v>0.35</v>
      </c>
      <c r="V89" s="2">
        <f>Raw_schedule!U87</f>
        <v>0.35</v>
      </c>
      <c r="W89" s="2">
        <f>Raw_schedule!V87</f>
        <v>0.35</v>
      </c>
      <c r="X89" s="2">
        <f>Raw_schedule!W87</f>
        <v>0.35</v>
      </c>
      <c r="Y89" s="2">
        <f>Raw_schedule!X87</f>
        <v>0.35</v>
      </c>
      <c r="Z89" s="2">
        <f>Raw_schedule!Y87</f>
        <v>0.3</v>
      </c>
      <c r="AA89" s="2">
        <f>Raw_schedule!Z87</f>
        <v>0.05</v>
      </c>
      <c r="AB89" s="2">
        <f>Raw_schedule!AA87</f>
        <v>0.05</v>
      </c>
    </row>
    <row r="90" spans="1:28" x14ac:dyDescent="0.25">
      <c r="A90" s="39" t="str">
        <f>Raw_schedule!B88</f>
        <v>Lighting Schedule</v>
      </c>
      <c r="B90" s="39" t="str">
        <f>Raw_schedule!A88</f>
        <v>School</v>
      </c>
      <c r="C90" s="2" t="str">
        <f>Raw_schedule!C88</f>
        <v>Weekdays (Through 12/11)</v>
      </c>
      <c r="D90" s="2"/>
      <c r="E90" s="2">
        <f>Raw_schedule!D88</f>
        <v>0.05</v>
      </c>
      <c r="F90" s="2">
        <f>Raw_schedule!E88</f>
        <v>0.05</v>
      </c>
      <c r="G90" s="2">
        <f>Raw_schedule!F88</f>
        <v>0.05</v>
      </c>
      <c r="H90" s="2">
        <f>Raw_schedule!G88</f>
        <v>0.05</v>
      </c>
      <c r="I90" s="2">
        <f>Raw_schedule!H88</f>
        <v>0.05</v>
      </c>
      <c r="J90" s="2">
        <f>Raw_schedule!I88</f>
        <v>0.05</v>
      </c>
      <c r="K90" s="2">
        <f>Raw_schedule!J88</f>
        <v>0.05</v>
      </c>
      <c r="L90" s="2">
        <f>Raw_schedule!K88</f>
        <v>0.3</v>
      </c>
      <c r="M90" s="2">
        <f>Raw_schedule!L88</f>
        <v>0.6</v>
      </c>
      <c r="N90" s="2">
        <f>Raw_schedule!M88</f>
        <v>0.65</v>
      </c>
      <c r="O90" s="2">
        <f>Raw_schedule!N88</f>
        <v>0.65</v>
      </c>
      <c r="P90" s="2">
        <f>Raw_schedule!O88</f>
        <v>0.65</v>
      </c>
      <c r="Q90" s="2">
        <f>Raw_schedule!P88</f>
        <v>0.55000000000000004</v>
      </c>
      <c r="R90" s="2">
        <f>Raw_schedule!Q88</f>
        <v>0.55000000000000004</v>
      </c>
      <c r="S90" s="2">
        <f>Raw_schedule!R88</f>
        <v>0.55000000000000004</v>
      </c>
      <c r="T90" s="2">
        <f>Raw_schedule!S88</f>
        <v>0.5</v>
      </c>
      <c r="U90" s="2">
        <f>Raw_schedule!T88</f>
        <v>0.35</v>
      </c>
      <c r="V90" s="2">
        <f>Raw_schedule!U88</f>
        <v>0.35</v>
      </c>
      <c r="W90" s="2">
        <f>Raw_schedule!V88</f>
        <v>0.35</v>
      </c>
      <c r="X90" s="2">
        <f>Raw_schedule!W88</f>
        <v>0.35</v>
      </c>
      <c r="Y90" s="2">
        <f>Raw_schedule!X88</f>
        <v>0.35</v>
      </c>
      <c r="Z90" s="2">
        <f>Raw_schedule!Y88</f>
        <v>0.3</v>
      </c>
      <c r="AA90" s="2">
        <f>Raw_schedule!Z88</f>
        <v>0.05</v>
      </c>
      <c r="AB90" s="2">
        <f>Raw_schedule!AA88</f>
        <v>0.05</v>
      </c>
    </row>
    <row r="91" spans="1:28" x14ac:dyDescent="0.25">
      <c r="A91" s="39" t="str">
        <f>Raw_schedule!B89</f>
        <v>OA Schedule</v>
      </c>
      <c r="B91" s="39" t="str">
        <f>Raw_schedule!A89</f>
        <v>School</v>
      </c>
      <c r="C91" s="2" t="str">
        <f>Raw_schedule!C89</f>
        <v>AllOtherDays (Through 1/11)</v>
      </c>
      <c r="D91" s="2"/>
      <c r="E91" s="2">
        <f>Raw_schedule!D89</f>
        <v>0</v>
      </c>
      <c r="F91" s="2">
        <f>Raw_schedule!E89</f>
        <v>0</v>
      </c>
      <c r="G91" s="2">
        <f>Raw_schedule!F89</f>
        <v>0</v>
      </c>
      <c r="H91" s="2">
        <f>Raw_schedule!G89</f>
        <v>0</v>
      </c>
      <c r="I91" s="2">
        <f>Raw_schedule!H89</f>
        <v>0</v>
      </c>
      <c r="J91" s="2">
        <f>Raw_schedule!I89</f>
        <v>0</v>
      </c>
      <c r="K91" s="2">
        <f>Raw_schedule!J89</f>
        <v>0</v>
      </c>
      <c r="L91" s="2">
        <f>Raw_schedule!K89</f>
        <v>0</v>
      </c>
      <c r="M91" s="2">
        <f>Raw_schedule!L89</f>
        <v>0</v>
      </c>
      <c r="N91" s="2">
        <f>Raw_schedule!M89</f>
        <v>0</v>
      </c>
      <c r="O91" s="2">
        <f>Raw_schedule!N89</f>
        <v>0</v>
      </c>
      <c r="P91" s="2">
        <f>Raw_schedule!O89</f>
        <v>0</v>
      </c>
      <c r="Q91" s="2">
        <f>Raw_schedule!P89</f>
        <v>0</v>
      </c>
      <c r="R91" s="2">
        <f>Raw_schedule!Q89</f>
        <v>0</v>
      </c>
      <c r="S91" s="2">
        <f>Raw_schedule!R89</f>
        <v>0</v>
      </c>
      <c r="T91" s="2">
        <f>Raw_schedule!S89</f>
        <v>0</v>
      </c>
      <c r="U91" s="2">
        <f>Raw_schedule!T89</f>
        <v>0</v>
      </c>
      <c r="V91" s="2">
        <f>Raw_schedule!U89</f>
        <v>0</v>
      </c>
      <c r="W91" s="2">
        <f>Raw_schedule!V89</f>
        <v>0</v>
      </c>
      <c r="X91" s="2">
        <f>Raw_schedule!W89</f>
        <v>0</v>
      </c>
      <c r="Y91" s="2">
        <f>Raw_schedule!X89</f>
        <v>0</v>
      </c>
      <c r="Z91" s="2">
        <f>Raw_schedule!Y89</f>
        <v>0</v>
      </c>
      <c r="AA91" s="2">
        <f>Raw_schedule!Z89</f>
        <v>0</v>
      </c>
      <c r="AB91" s="2">
        <f>Raw_schedule!AA89</f>
        <v>0</v>
      </c>
    </row>
    <row r="92" spans="1:28" x14ac:dyDescent="0.25">
      <c r="A92" s="39" t="str">
        <f>Raw_schedule!B90</f>
        <v>OA Schedule</v>
      </c>
      <c r="B92" s="39" t="str">
        <f>Raw_schedule!A90</f>
        <v>School</v>
      </c>
      <c r="C92" s="2" t="str">
        <f>Raw_schedule!C90</f>
        <v>AllOtherDays (Through 4/3)</v>
      </c>
      <c r="D92" s="2"/>
      <c r="E92" s="2">
        <f>Raw_schedule!D90</f>
        <v>0</v>
      </c>
      <c r="F92" s="2">
        <f>Raw_schedule!E90</f>
        <v>0</v>
      </c>
      <c r="G92" s="2">
        <f>Raw_schedule!F90</f>
        <v>0</v>
      </c>
      <c r="H92" s="2">
        <f>Raw_schedule!G90</f>
        <v>0</v>
      </c>
      <c r="I92" s="2">
        <f>Raw_schedule!H90</f>
        <v>0</v>
      </c>
      <c r="J92" s="2">
        <f>Raw_schedule!I90</f>
        <v>0</v>
      </c>
      <c r="K92" s="2">
        <f>Raw_schedule!J90</f>
        <v>0</v>
      </c>
      <c r="L92" s="2">
        <f>Raw_schedule!K90</f>
        <v>0</v>
      </c>
      <c r="M92" s="2">
        <f>Raw_schedule!L90</f>
        <v>0</v>
      </c>
      <c r="N92" s="2">
        <f>Raw_schedule!M90</f>
        <v>0</v>
      </c>
      <c r="O92" s="2">
        <f>Raw_schedule!N90</f>
        <v>0</v>
      </c>
      <c r="P92" s="2">
        <f>Raw_schedule!O90</f>
        <v>0</v>
      </c>
      <c r="Q92" s="2">
        <f>Raw_schedule!P90</f>
        <v>0</v>
      </c>
      <c r="R92" s="2">
        <f>Raw_schedule!Q90</f>
        <v>0</v>
      </c>
      <c r="S92" s="2">
        <f>Raw_schedule!R90</f>
        <v>0</v>
      </c>
      <c r="T92" s="2">
        <f>Raw_schedule!S90</f>
        <v>0</v>
      </c>
      <c r="U92" s="2">
        <f>Raw_schedule!T90</f>
        <v>0</v>
      </c>
      <c r="V92" s="2">
        <f>Raw_schedule!U90</f>
        <v>0</v>
      </c>
      <c r="W92" s="2">
        <f>Raw_schedule!V90</f>
        <v>0</v>
      </c>
      <c r="X92" s="2">
        <f>Raw_schedule!W90</f>
        <v>0</v>
      </c>
      <c r="Y92" s="2">
        <f>Raw_schedule!X90</f>
        <v>0</v>
      </c>
      <c r="Z92" s="2">
        <f>Raw_schedule!Y90</f>
        <v>0</v>
      </c>
      <c r="AA92" s="2">
        <f>Raw_schedule!Z90</f>
        <v>0</v>
      </c>
      <c r="AB92" s="2">
        <f>Raw_schedule!AA90</f>
        <v>0</v>
      </c>
    </row>
    <row r="93" spans="1:28" x14ac:dyDescent="0.25">
      <c r="A93" s="39" t="str">
        <f>Raw_schedule!B91</f>
        <v>OA Schedule</v>
      </c>
      <c r="B93" s="39" t="str">
        <f>Raw_schedule!A91</f>
        <v>School</v>
      </c>
      <c r="C93" s="2" t="str">
        <f>Raw_schedule!C91</f>
        <v>AllOtherDays (Through 4/12)</v>
      </c>
      <c r="D93" s="2"/>
      <c r="E93" s="2">
        <f>Raw_schedule!D91</f>
        <v>0</v>
      </c>
      <c r="F93" s="2">
        <f>Raw_schedule!E91</f>
        <v>0</v>
      </c>
      <c r="G93" s="2">
        <f>Raw_schedule!F91</f>
        <v>0</v>
      </c>
      <c r="H93" s="2">
        <f>Raw_schedule!G91</f>
        <v>0</v>
      </c>
      <c r="I93" s="2">
        <f>Raw_schedule!H91</f>
        <v>0</v>
      </c>
      <c r="J93" s="2">
        <f>Raw_schedule!I91</f>
        <v>0</v>
      </c>
      <c r="K93" s="2">
        <f>Raw_schedule!J91</f>
        <v>0</v>
      </c>
      <c r="L93" s="2">
        <f>Raw_schedule!K91</f>
        <v>0</v>
      </c>
      <c r="M93" s="2">
        <f>Raw_schedule!L91</f>
        <v>0</v>
      </c>
      <c r="N93" s="2">
        <f>Raw_schedule!M91</f>
        <v>0</v>
      </c>
      <c r="O93" s="2">
        <f>Raw_schedule!N91</f>
        <v>0</v>
      </c>
      <c r="P93" s="2">
        <f>Raw_schedule!O91</f>
        <v>0</v>
      </c>
      <c r="Q93" s="2">
        <f>Raw_schedule!P91</f>
        <v>0</v>
      </c>
      <c r="R93" s="2">
        <f>Raw_schedule!Q91</f>
        <v>0</v>
      </c>
      <c r="S93" s="2">
        <f>Raw_schedule!R91</f>
        <v>0</v>
      </c>
      <c r="T93" s="2">
        <f>Raw_schedule!S91</f>
        <v>0</v>
      </c>
      <c r="U93" s="2">
        <f>Raw_schedule!T91</f>
        <v>0</v>
      </c>
      <c r="V93" s="2">
        <f>Raw_schedule!U91</f>
        <v>0</v>
      </c>
      <c r="W93" s="2">
        <f>Raw_schedule!V91</f>
        <v>0</v>
      </c>
      <c r="X93" s="2">
        <f>Raw_schedule!W91</f>
        <v>0</v>
      </c>
      <c r="Y93" s="2">
        <f>Raw_schedule!X91</f>
        <v>0</v>
      </c>
      <c r="Z93" s="2">
        <f>Raw_schedule!Y91</f>
        <v>0</v>
      </c>
      <c r="AA93" s="2">
        <f>Raw_schedule!Z91</f>
        <v>0</v>
      </c>
      <c r="AB93" s="2">
        <f>Raw_schedule!AA91</f>
        <v>0</v>
      </c>
    </row>
    <row r="94" spans="1:28" x14ac:dyDescent="0.25">
      <c r="A94" s="39" t="str">
        <f>Raw_schedule!B92</f>
        <v>OA Schedule</v>
      </c>
      <c r="B94" s="39" t="str">
        <f>Raw_schedule!A92</f>
        <v>School</v>
      </c>
      <c r="C94" s="2" t="str">
        <f>Raw_schedule!C92</f>
        <v>AllOtherDays (Through 5/22)</v>
      </c>
      <c r="D94" s="2"/>
      <c r="E94" s="2">
        <f>Raw_schedule!D92</f>
        <v>0</v>
      </c>
      <c r="F94" s="2">
        <f>Raw_schedule!E92</f>
        <v>0</v>
      </c>
      <c r="G94" s="2">
        <f>Raw_schedule!F92</f>
        <v>0</v>
      </c>
      <c r="H94" s="2">
        <f>Raw_schedule!G92</f>
        <v>0</v>
      </c>
      <c r="I94" s="2">
        <f>Raw_schedule!H92</f>
        <v>0</v>
      </c>
      <c r="J94" s="2">
        <f>Raw_schedule!I92</f>
        <v>0</v>
      </c>
      <c r="K94" s="2">
        <f>Raw_schedule!J92</f>
        <v>0</v>
      </c>
      <c r="L94" s="2">
        <f>Raw_schedule!K92</f>
        <v>0</v>
      </c>
      <c r="M94" s="2">
        <f>Raw_schedule!L92</f>
        <v>0</v>
      </c>
      <c r="N94" s="2">
        <f>Raw_schedule!M92</f>
        <v>0</v>
      </c>
      <c r="O94" s="2">
        <f>Raw_schedule!N92</f>
        <v>0</v>
      </c>
      <c r="P94" s="2">
        <f>Raw_schedule!O92</f>
        <v>0</v>
      </c>
      <c r="Q94" s="2">
        <f>Raw_schedule!P92</f>
        <v>0</v>
      </c>
      <c r="R94" s="2">
        <f>Raw_schedule!Q92</f>
        <v>0</v>
      </c>
      <c r="S94" s="2">
        <f>Raw_schedule!R92</f>
        <v>0</v>
      </c>
      <c r="T94" s="2">
        <f>Raw_schedule!S92</f>
        <v>0</v>
      </c>
      <c r="U94" s="2">
        <f>Raw_schedule!T92</f>
        <v>0</v>
      </c>
      <c r="V94" s="2">
        <f>Raw_schedule!U92</f>
        <v>0</v>
      </c>
      <c r="W94" s="2">
        <f>Raw_schedule!V92</f>
        <v>0</v>
      </c>
      <c r="X94" s="2">
        <f>Raw_schedule!W92</f>
        <v>0</v>
      </c>
      <c r="Y94" s="2">
        <f>Raw_schedule!X92</f>
        <v>0</v>
      </c>
      <c r="Z94" s="2">
        <f>Raw_schedule!Y92</f>
        <v>0</v>
      </c>
      <c r="AA94" s="2">
        <f>Raw_schedule!Z92</f>
        <v>0</v>
      </c>
      <c r="AB94" s="2">
        <f>Raw_schedule!AA92</f>
        <v>0</v>
      </c>
    </row>
    <row r="95" spans="1:28" x14ac:dyDescent="0.25">
      <c r="A95" s="39" t="str">
        <f>Raw_schedule!B93</f>
        <v>OA Schedule</v>
      </c>
      <c r="B95" s="39" t="str">
        <f>Raw_schedule!A93</f>
        <v>School</v>
      </c>
      <c r="C95" s="2" t="str">
        <f>Raw_schedule!C93</f>
        <v>AllOtherDays (Through 5/31)</v>
      </c>
      <c r="D95" s="2"/>
      <c r="E95" s="2">
        <f>Raw_schedule!D93</f>
        <v>0</v>
      </c>
      <c r="F95" s="2">
        <f>Raw_schedule!E93</f>
        <v>0</v>
      </c>
      <c r="G95" s="2">
        <f>Raw_schedule!F93</f>
        <v>0</v>
      </c>
      <c r="H95" s="2">
        <f>Raw_schedule!G93</f>
        <v>0</v>
      </c>
      <c r="I95" s="2">
        <f>Raw_schedule!H93</f>
        <v>0</v>
      </c>
      <c r="J95" s="2">
        <f>Raw_schedule!I93</f>
        <v>0</v>
      </c>
      <c r="K95" s="2">
        <f>Raw_schedule!J93</f>
        <v>0</v>
      </c>
      <c r="L95" s="2">
        <f>Raw_schedule!K93</f>
        <v>0</v>
      </c>
      <c r="M95" s="2">
        <f>Raw_schedule!L93</f>
        <v>0</v>
      </c>
      <c r="N95" s="2">
        <f>Raw_schedule!M93</f>
        <v>0</v>
      </c>
      <c r="O95" s="2">
        <f>Raw_schedule!N93</f>
        <v>0</v>
      </c>
      <c r="P95" s="2">
        <f>Raw_schedule!O93</f>
        <v>0</v>
      </c>
      <c r="Q95" s="2">
        <f>Raw_schedule!P93</f>
        <v>0</v>
      </c>
      <c r="R95" s="2">
        <f>Raw_schedule!Q93</f>
        <v>0</v>
      </c>
      <c r="S95" s="2">
        <f>Raw_schedule!R93</f>
        <v>0</v>
      </c>
      <c r="T95" s="2">
        <f>Raw_schedule!S93</f>
        <v>0</v>
      </c>
      <c r="U95" s="2">
        <f>Raw_schedule!T93</f>
        <v>0</v>
      </c>
      <c r="V95" s="2">
        <f>Raw_schedule!U93</f>
        <v>0</v>
      </c>
      <c r="W95" s="2">
        <f>Raw_schedule!V93</f>
        <v>0</v>
      </c>
      <c r="X95" s="2">
        <f>Raw_schedule!W93</f>
        <v>0</v>
      </c>
      <c r="Y95" s="2">
        <f>Raw_schedule!X93</f>
        <v>0</v>
      </c>
      <c r="Z95" s="2">
        <f>Raw_schedule!Y93</f>
        <v>0</v>
      </c>
      <c r="AA95" s="2">
        <f>Raw_schedule!Z93</f>
        <v>0</v>
      </c>
      <c r="AB95" s="2">
        <f>Raw_schedule!AA93</f>
        <v>0</v>
      </c>
    </row>
    <row r="96" spans="1:28" x14ac:dyDescent="0.25">
      <c r="A96" s="39" t="str">
        <f>Raw_schedule!B94</f>
        <v>OA Schedule</v>
      </c>
      <c r="B96" s="39" t="str">
        <f>Raw_schedule!A94</f>
        <v>School</v>
      </c>
      <c r="C96" s="2" t="str">
        <f>Raw_schedule!C94</f>
        <v>AllOtherDays (Through 8/7)</v>
      </c>
      <c r="D96" s="2"/>
      <c r="E96" s="2">
        <f>Raw_schedule!D94</f>
        <v>0</v>
      </c>
      <c r="F96" s="2">
        <f>Raw_schedule!E94</f>
        <v>0</v>
      </c>
      <c r="G96" s="2">
        <f>Raw_schedule!F94</f>
        <v>0</v>
      </c>
      <c r="H96" s="2">
        <f>Raw_schedule!G94</f>
        <v>0</v>
      </c>
      <c r="I96" s="2">
        <f>Raw_schedule!H94</f>
        <v>0</v>
      </c>
      <c r="J96" s="2">
        <f>Raw_schedule!I94</f>
        <v>0</v>
      </c>
      <c r="K96" s="2">
        <f>Raw_schedule!J94</f>
        <v>0</v>
      </c>
      <c r="L96" s="2">
        <f>Raw_schedule!K94</f>
        <v>0</v>
      </c>
      <c r="M96" s="2">
        <f>Raw_schedule!L94</f>
        <v>0</v>
      </c>
      <c r="N96" s="2">
        <f>Raw_schedule!M94</f>
        <v>0</v>
      </c>
      <c r="O96" s="2">
        <f>Raw_schedule!N94</f>
        <v>0</v>
      </c>
      <c r="P96" s="2">
        <f>Raw_schedule!O94</f>
        <v>0</v>
      </c>
      <c r="Q96" s="2">
        <f>Raw_schedule!P94</f>
        <v>0</v>
      </c>
      <c r="R96" s="2">
        <f>Raw_schedule!Q94</f>
        <v>0</v>
      </c>
      <c r="S96" s="2">
        <f>Raw_schedule!R94</f>
        <v>0</v>
      </c>
      <c r="T96" s="2">
        <f>Raw_schedule!S94</f>
        <v>0</v>
      </c>
      <c r="U96" s="2">
        <f>Raw_schedule!T94</f>
        <v>0</v>
      </c>
      <c r="V96" s="2">
        <f>Raw_schedule!U94</f>
        <v>0</v>
      </c>
      <c r="W96" s="2">
        <f>Raw_schedule!V94</f>
        <v>0</v>
      </c>
      <c r="X96" s="2">
        <f>Raw_schedule!W94</f>
        <v>0</v>
      </c>
      <c r="Y96" s="2">
        <f>Raw_schedule!X94</f>
        <v>0</v>
      </c>
      <c r="Z96" s="2">
        <f>Raw_schedule!Y94</f>
        <v>0</v>
      </c>
      <c r="AA96" s="2">
        <f>Raw_schedule!Z94</f>
        <v>0</v>
      </c>
      <c r="AB96" s="2">
        <f>Raw_schedule!AA94</f>
        <v>0</v>
      </c>
    </row>
    <row r="97" spans="1:28" x14ac:dyDescent="0.25">
      <c r="A97" s="39" t="str">
        <f>Raw_schedule!B95</f>
        <v>OA Schedule</v>
      </c>
      <c r="B97" s="39" t="str">
        <f>Raw_schedule!A95</f>
        <v>School</v>
      </c>
      <c r="C97" s="2" t="str">
        <f>Raw_schedule!C95</f>
        <v>AllOtherDays (Through 8/16)</v>
      </c>
      <c r="D97" s="2"/>
      <c r="E97" s="2">
        <f>Raw_schedule!D95</f>
        <v>0</v>
      </c>
      <c r="F97" s="2">
        <f>Raw_schedule!E95</f>
        <v>0</v>
      </c>
      <c r="G97" s="2">
        <f>Raw_schedule!F95</f>
        <v>0</v>
      </c>
      <c r="H97" s="2">
        <f>Raw_schedule!G95</f>
        <v>0</v>
      </c>
      <c r="I97" s="2">
        <f>Raw_schedule!H95</f>
        <v>0</v>
      </c>
      <c r="J97" s="2">
        <f>Raw_schedule!I95</f>
        <v>0</v>
      </c>
      <c r="K97" s="2">
        <f>Raw_schedule!J95</f>
        <v>0</v>
      </c>
      <c r="L97" s="2">
        <f>Raw_schedule!K95</f>
        <v>0</v>
      </c>
      <c r="M97" s="2">
        <f>Raw_schedule!L95</f>
        <v>0</v>
      </c>
      <c r="N97" s="2">
        <f>Raw_schedule!M95</f>
        <v>0</v>
      </c>
      <c r="O97" s="2">
        <f>Raw_schedule!N95</f>
        <v>0</v>
      </c>
      <c r="P97" s="2">
        <f>Raw_schedule!O95</f>
        <v>0</v>
      </c>
      <c r="Q97" s="2">
        <f>Raw_schedule!P95</f>
        <v>0</v>
      </c>
      <c r="R97" s="2">
        <f>Raw_schedule!Q95</f>
        <v>0</v>
      </c>
      <c r="S97" s="2">
        <f>Raw_schedule!R95</f>
        <v>0</v>
      </c>
      <c r="T97" s="2">
        <f>Raw_schedule!S95</f>
        <v>0</v>
      </c>
      <c r="U97" s="2">
        <f>Raw_schedule!T95</f>
        <v>0</v>
      </c>
      <c r="V97" s="2">
        <f>Raw_schedule!U95</f>
        <v>0</v>
      </c>
      <c r="W97" s="2">
        <f>Raw_schedule!V95</f>
        <v>0</v>
      </c>
      <c r="X97" s="2">
        <f>Raw_schedule!W95</f>
        <v>0</v>
      </c>
      <c r="Y97" s="2">
        <f>Raw_schedule!X95</f>
        <v>0</v>
      </c>
      <c r="Z97" s="2">
        <f>Raw_schedule!Y95</f>
        <v>0</v>
      </c>
      <c r="AA97" s="2">
        <f>Raw_schedule!Z95</f>
        <v>0</v>
      </c>
      <c r="AB97" s="2">
        <f>Raw_schedule!AA95</f>
        <v>0</v>
      </c>
    </row>
    <row r="98" spans="1:28" x14ac:dyDescent="0.25">
      <c r="A98" s="39" t="str">
        <f>Raw_schedule!B96</f>
        <v>OA Schedule</v>
      </c>
      <c r="B98" s="39" t="str">
        <f>Raw_schedule!A96</f>
        <v>School</v>
      </c>
      <c r="C98" s="2" t="str">
        <f>Raw_schedule!C96</f>
        <v>AllOtherDays (Through 12/11)</v>
      </c>
      <c r="D98" s="2"/>
      <c r="E98" s="2">
        <f>Raw_schedule!D96</f>
        <v>0</v>
      </c>
      <c r="F98" s="2">
        <f>Raw_schedule!E96</f>
        <v>0</v>
      </c>
      <c r="G98" s="2">
        <f>Raw_schedule!F96</f>
        <v>0</v>
      </c>
      <c r="H98" s="2">
        <f>Raw_schedule!G96</f>
        <v>0</v>
      </c>
      <c r="I98" s="2">
        <f>Raw_schedule!H96</f>
        <v>0</v>
      </c>
      <c r="J98" s="2">
        <f>Raw_schedule!I96</f>
        <v>0</v>
      </c>
      <c r="K98" s="2">
        <f>Raw_schedule!J96</f>
        <v>0</v>
      </c>
      <c r="L98" s="2">
        <f>Raw_schedule!K96</f>
        <v>0</v>
      </c>
      <c r="M98" s="2">
        <f>Raw_schedule!L96</f>
        <v>0</v>
      </c>
      <c r="N98" s="2">
        <f>Raw_schedule!M96</f>
        <v>0</v>
      </c>
      <c r="O98" s="2">
        <f>Raw_schedule!N96</f>
        <v>0</v>
      </c>
      <c r="P98" s="2">
        <f>Raw_schedule!O96</f>
        <v>0</v>
      </c>
      <c r="Q98" s="2">
        <f>Raw_schedule!P96</f>
        <v>0</v>
      </c>
      <c r="R98" s="2">
        <f>Raw_schedule!Q96</f>
        <v>0</v>
      </c>
      <c r="S98" s="2">
        <f>Raw_schedule!R96</f>
        <v>0</v>
      </c>
      <c r="T98" s="2">
        <f>Raw_schedule!S96</f>
        <v>0</v>
      </c>
      <c r="U98" s="2">
        <f>Raw_schedule!T96</f>
        <v>0</v>
      </c>
      <c r="V98" s="2">
        <f>Raw_schedule!U96</f>
        <v>0</v>
      </c>
      <c r="W98" s="2">
        <f>Raw_schedule!V96</f>
        <v>0</v>
      </c>
      <c r="X98" s="2">
        <f>Raw_schedule!W96</f>
        <v>0</v>
      </c>
      <c r="Y98" s="2">
        <f>Raw_schedule!X96</f>
        <v>0</v>
      </c>
      <c r="Z98" s="2">
        <f>Raw_schedule!Y96</f>
        <v>0</v>
      </c>
      <c r="AA98" s="2">
        <f>Raw_schedule!Z96</f>
        <v>0</v>
      </c>
      <c r="AB98" s="2">
        <f>Raw_schedule!AA96</f>
        <v>0</v>
      </c>
    </row>
    <row r="99" spans="1:28" x14ac:dyDescent="0.25">
      <c r="A99" s="39" t="str">
        <f>Raw_schedule!B97</f>
        <v>OA Schedule</v>
      </c>
      <c r="B99" s="39" t="str">
        <f>Raw_schedule!A97</f>
        <v>School</v>
      </c>
      <c r="C99" s="2" t="str">
        <f>Raw_schedule!C97</f>
        <v>AllOtherDays (Through 12/31)</v>
      </c>
      <c r="D99" s="2"/>
      <c r="E99" s="2">
        <f>Raw_schedule!D97</f>
        <v>0</v>
      </c>
      <c r="F99" s="2">
        <f>Raw_schedule!E97</f>
        <v>0</v>
      </c>
      <c r="G99" s="2">
        <f>Raw_schedule!F97</f>
        <v>0</v>
      </c>
      <c r="H99" s="2">
        <f>Raw_schedule!G97</f>
        <v>0</v>
      </c>
      <c r="I99" s="2">
        <f>Raw_schedule!H97</f>
        <v>0</v>
      </c>
      <c r="J99" s="2">
        <f>Raw_schedule!I97</f>
        <v>0</v>
      </c>
      <c r="K99" s="2">
        <f>Raw_schedule!J97</f>
        <v>0</v>
      </c>
      <c r="L99" s="2">
        <f>Raw_schedule!K97</f>
        <v>0</v>
      </c>
      <c r="M99" s="2">
        <f>Raw_schedule!L97</f>
        <v>0</v>
      </c>
      <c r="N99" s="2">
        <f>Raw_schedule!M97</f>
        <v>0</v>
      </c>
      <c r="O99" s="2">
        <f>Raw_schedule!N97</f>
        <v>0</v>
      </c>
      <c r="P99" s="2">
        <f>Raw_schedule!O97</f>
        <v>0</v>
      </c>
      <c r="Q99" s="2">
        <f>Raw_schedule!P97</f>
        <v>0</v>
      </c>
      <c r="R99" s="2">
        <f>Raw_schedule!Q97</f>
        <v>0</v>
      </c>
      <c r="S99" s="2">
        <f>Raw_schedule!R97</f>
        <v>0</v>
      </c>
      <c r="T99" s="2">
        <f>Raw_schedule!S97</f>
        <v>0</v>
      </c>
      <c r="U99" s="2">
        <f>Raw_schedule!T97</f>
        <v>0</v>
      </c>
      <c r="V99" s="2">
        <f>Raw_schedule!U97</f>
        <v>0</v>
      </c>
      <c r="W99" s="2">
        <f>Raw_schedule!V97</f>
        <v>0</v>
      </c>
      <c r="X99" s="2">
        <f>Raw_schedule!W97</f>
        <v>0</v>
      </c>
      <c r="Y99" s="2">
        <f>Raw_schedule!X97</f>
        <v>0</v>
      </c>
      <c r="Z99" s="2">
        <f>Raw_schedule!Y97</f>
        <v>0</v>
      </c>
      <c r="AA99" s="2">
        <f>Raw_schedule!Z97</f>
        <v>0</v>
      </c>
      <c r="AB99" s="2">
        <f>Raw_schedule!AA97</f>
        <v>0</v>
      </c>
    </row>
    <row r="100" spans="1:28" x14ac:dyDescent="0.25">
      <c r="A100" s="39" t="str">
        <f>Raw_schedule!B98</f>
        <v>OA Schedule</v>
      </c>
      <c r="B100" s="39" t="str">
        <f>Raw_schedule!A98</f>
        <v>School</v>
      </c>
      <c r="C100" s="2" t="str">
        <f>Raw_schedule!C98</f>
        <v>Saturdays (Through 4/3)</v>
      </c>
      <c r="D100" s="2"/>
      <c r="E100" s="2">
        <f>Raw_schedule!D98</f>
        <v>0</v>
      </c>
      <c r="F100" s="2">
        <f>Raw_schedule!E98</f>
        <v>0</v>
      </c>
      <c r="G100" s="2">
        <f>Raw_schedule!F98</f>
        <v>0</v>
      </c>
      <c r="H100" s="2">
        <f>Raw_schedule!G98</f>
        <v>0</v>
      </c>
      <c r="I100" s="2">
        <f>Raw_schedule!H98</f>
        <v>0</v>
      </c>
      <c r="J100" s="2">
        <f>Raw_schedule!I98</f>
        <v>0</v>
      </c>
      <c r="K100" s="2">
        <f>Raw_schedule!J98</f>
        <v>0</v>
      </c>
      <c r="L100" s="2">
        <f>Raw_schedule!K98</f>
        <v>1</v>
      </c>
      <c r="M100" s="2">
        <f>Raw_schedule!L98</f>
        <v>1</v>
      </c>
      <c r="N100" s="2">
        <f>Raw_schedule!M98</f>
        <v>1</v>
      </c>
      <c r="O100" s="2">
        <f>Raw_schedule!N98</f>
        <v>1</v>
      </c>
      <c r="P100" s="2">
        <f>Raw_schedule!O98</f>
        <v>1</v>
      </c>
      <c r="Q100" s="2">
        <f>Raw_schedule!P98</f>
        <v>1</v>
      </c>
      <c r="R100" s="2">
        <f>Raw_schedule!Q98</f>
        <v>0</v>
      </c>
      <c r="S100" s="2">
        <f>Raw_schedule!R98</f>
        <v>0</v>
      </c>
      <c r="T100" s="2">
        <f>Raw_schedule!S98</f>
        <v>0</v>
      </c>
      <c r="U100" s="2">
        <f>Raw_schedule!T98</f>
        <v>0</v>
      </c>
      <c r="V100" s="2">
        <f>Raw_schedule!U98</f>
        <v>0</v>
      </c>
      <c r="W100" s="2">
        <f>Raw_schedule!V98</f>
        <v>0</v>
      </c>
      <c r="X100" s="2">
        <f>Raw_schedule!W98</f>
        <v>0</v>
      </c>
      <c r="Y100" s="2">
        <f>Raw_schedule!X98</f>
        <v>0</v>
      </c>
      <c r="Z100" s="2">
        <f>Raw_schedule!Y98</f>
        <v>0</v>
      </c>
      <c r="AA100" s="2">
        <f>Raw_schedule!Z98</f>
        <v>0</v>
      </c>
      <c r="AB100" s="2">
        <f>Raw_schedule!AA98</f>
        <v>0</v>
      </c>
    </row>
    <row r="101" spans="1:28" x14ac:dyDescent="0.25">
      <c r="A101" s="39" t="str">
        <f>Raw_schedule!B99</f>
        <v>OA Schedule</v>
      </c>
      <c r="B101" s="39" t="str">
        <f>Raw_schedule!A99</f>
        <v>School</v>
      </c>
      <c r="C101" s="2" t="str">
        <f>Raw_schedule!C99</f>
        <v>Saturdays (Through 5/22)</v>
      </c>
      <c r="D101" s="2"/>
      <c r="E101" s="2">
        <f>Raw_schedule!D99</f>
        <v>0</v>
      </c>
      <c r="F101" s="2">
        <f>Raw_schedule!E99</f>
        <v>0</v>
      </c>
      <c r="G101" s="2">
        <f>Raw_schedule!F99</f>
        <v>0</v>
      </c>
      <c r="H101" s="2">
        <f>Raw_schedule!G99</f>
        <v>0</v>
      </c>
      <c r="I101" s="2">
        <f>Raw_schedule!H99</f>
        <v>0</v>
      </c>
      <c r="J101" s="2">
        <f>Raw_schedule!I99</f>
        <v>0</v>
      </c>
      <c r="K101" s="2">
        <f>Raw_schedule!J99</f>
        <v>0</v>
      </c>
      <c r="L101" s="2">
        <f>Raw_schedule!K99</f>
        <v>1</v>
      </c>
      <c r="M101" s="2">
        <f>Raw_schedule!L99</f>
        <v>1</v>
      </c>
      <c r="N101" s="2">
        <f>Raw_schedule!M99</f>
        <v>1</v>
      </c>
      <c r="O101" s="2">
        <f>Raw_schedule!N99</f>
        <v>1</v>
      </c>
      <c r="P101" s="2">
        <f>Raw_schedule!O99</f>
        <v>1</v>
      </c>
      <c r="Q101" s="2">
        <f>Raw_schedule!P99</f>
        <v>1</v>
      </c>
      <c r="R101" s="2">
        <f>Raw_schedule!Q99</f>
        <v>0</v>
      </c>
      <c r="S101" s="2">
        <f>Raw_schedule!R99</f>
        <v>0</v>
      </c>
      <c r="T101" s="2">
        <f>Raw_schedule!S99</f>
        <v>0</v>
      </c>
      <c r="U101" s="2">
        <f>Raw_schedule!T99</f>
        <v>0</v>
      </c>
      <c r="V101" s="2">
        <f>Raw_schedule!U99</f>
        <v>0</v>
      </c>
      <c r="W101" s="2">
        <f>Raw_schedule!V99</f>
        <v>0</v>
      </c>
      <c r="X101" s="2">
        <f>Raw_schedule!W99</f>
        <v>0</v>
      </c>
      <c r="Y101" s="2">
        <f>Raw_schedule!X99</f>
        <v>0</v>
      </c>
      <c r="Z101" s="2">
        <f>Raw_schedule!Y99</f>
        <v>0</v>
      </c>
      <c r="AA101" s="2">
        <f>Raw_schedule!Z99</f>
        <v>0</v>
      </c>
      <c r="AB101" s="2">
        <f>Raw_schedule!AA99</f>
        <v>0</v>
      </c>
    </row>
    <row r="102" spans="1:28" x14ac:dyDescent="0.25">
      <c r="A102" s="39" t="str">
        <f>Raw_schedule!B100</f>
        <v>OA Schedule</v>
      </c>
      <c r="B102" s="39" t="str">
        <f>Raw_schedule!A100</f>
        <v>School</v>
      </c>
      <c r="C102" s="2" t="str">
        <f>Raw_schedule!C100</f>
        <v>Saturdays (Through 8/7)</v>
      </c>
      <c r="D102" s="2"/>
      <c r="E102" s="2">
        <f>Raw_schedule!D100</f>
        <v>0</v>
      </c>
      <c r="F102" s="2">
        <f>Raw_schedule!E100</f>
        <v>0</v>
      </c>
      <c r="G102" s="2">
        <f>Raw_schedule!F100</f>
        <v>0</v>
      </c>
      <c r="H102" s="2">
        <f>Raw_schedule!G100</f>
        <v>0</v>
      </c>
      <c r="I102" s="2">
        <f>Raw_schedule!H100</f>
        <v>0</v>
      </c>
      <c r="J102" s="2">
        <f>Raw_schedule!I100</f>
        <v>0</v>
      </c>
      <c r="K102" s="2">
        <f>Raw_schedule!J100</f>
        <v>0</v>
      </c>
      <c r="L102" s="2">
        <f>Raw_schedule!K100</f>
        <v>1</v>
      </c>
      <c r="M102" s="2">
        <f>Raw_schedule!L100</f>
        <v>1</v>
      </c>
      <c r="N102" s="2">
        <f>Raw_schedule!M100</f>
        <v>1</v>
      </c>
      <c r="O102" s="2">
        <f>Raw_schedule!N100</f>
        <v>1</v>
      </c>
      <c r="P102" s="2">
        <f>Raw_schedule!O100</f>
        <v>1</v>
      </c>
      <c r="Q102" s="2">
        <f>Raw_schedule!P100</f>
        <v>1</v>
      </c>
      <c r="R102" s="2">
        <f>Raw_schedule!Q100</f>
        <v>0</v>
      </c>
      <c r="S102" s="2">
        <f>Raw_schedule!R100</f>
        <v>0</v>
      </c>
      <c r="T102" s="2">
        <f>Raw_schedule!S100</f>
        <v>0</v>
      </c>
      <c r="U102" s="2">
        <f>Raw_schedule!T100</f>
        <v>0</v>
      </c>
      <c r="V102" s="2">
        <f>Raw_schedule!U100</f>
        <v>0</v>
      </c>
      <c r="W102" s="2">
        <f>Raw_schedule!V100</f>
        <v>0</v>
      </c>
      <c r="X102" s="2">
        <f>Raw_schedule!W100</f>
        <v>0</v>
      </c>
      <c r="Y102" s="2">
        <f>Raw_schedule!X100</f>
        <v>0</v>
      </c>
      <c r="Z102" s="2">
        <f>Raw_schedule!Y100</f>
        <v>0</v>
      </c>
      <c r="AA102" s="2">
        <f>Raw_schedule!Z100</f>
        <v>0</v>
      </c>
      <c r="AB102" s="2">
        <f>Raw_schedule!AA100</f>
        <v>0</v>
      </c>
    </row>
    <row r="103" spans="1:28" x14ac:dyDescent="0.25">
      <c r="A103" s="39" t="str">
        <f>Raw_schedule!B101</f>
        <v>OA Schedule</v>
      </c>
      <c r="B103" s="39" t="str">
        <f>Raw_schedule!A101</f>
        <v>School</v>
      </c>
      <c r="C103" s="2" t="str">
        <f>Raw_schedule!C101</f>
        <v>Saturdays (Through 12/11)</v>
      </c>
      <c r="D103" s="2"/>
      <c r="E103" s="2">
        <f>Raw_schedule!D101</f>
        <v>0</v>
      </c>
      <c r="F103" s="2">
        <f>Raw_schedule!E101</f>
        <v>0</v>
      </c>
      <c r="G103" s="2">
        <f>Raw_schedule!F101</f>
        <v>0</v>
      </c>
      <c r="H103" s="2">
        <f>Raw_schedule!G101</f>
        <v>0</v>
      </c>
      <c r="I103" s="2">
        <f>Raw_schedule!H101</f>
        <v>0</v>
      </c>
      <c r="J103" s="2">
        <f>Raw_schedule!I101</f>
        <v>0</v>
      </c>
      <c r="K103" s="2">
        <f>Raw_schedule!J101</f>
        <v>0</v>
      </c>
      <c r="L103" s="2">
        <f>Raw_schedule!K101</f>
        <v>1</v>
      </c>
      <c r="M103" s="2">
        <f>Raw_schedule!L101</f>
        <v>1</v>
      </c>
      <c r="N103" s="2">
        <f>Raw_schedule!M101</f>
        <v>1</v>
      </c>
      <c r="O103" s="2">
        <f>Raw_schedule!N101</f>
        <v>1</v>
      </c>
      <c r="P103" s="2">
        <f>Raw_schedule!O101</f>
        <v>1</v>
      </c>
      <c r="Q103" s="2">
        <f>Raw_schedule!P101</f>
        <v>1</v>
      </c>
      <c r="R103" s="2">
        <f>Raw_schedule!Q101</f>
        <v>0</v>
      </c>
      <c r="S103" s="2">
        <f>Raw_schedule!R101</f>
        <v>0</v>
      </c>
      <c r="T103" s="2">
        <f>Raw_schedule!S101</f>
        <v>0</v>
      </c>
      <c r="U103" s="2">
        <f>Raw_schedule!T101</f>
        <v>0</v>
      </c>
      <c r="V103" s="2">
        <f>Raw_schedule!U101</f>
        <v>0</v>
      </c>
      <c r="W103" s="2">
        <f>Raw_schedule!V101</f>
        <v>0</v>
      </c>
      <c r="X103" s="2">
        <f>Raw_schedule!W101</f>
        <v>0</v>
      </c>
      <c r="Y103" s="2">
        <f>Raw_schedule!X101</f>
        <v>0</v>
      </c>
      <c r="Z103" s="2">
        <f>Raw_schedule!Y101</f>
        <v>0</v>
      </c>
      <c r="AA103" s="2">
        <f>Raw_schedule!Z101</f>
        <v>0</v>
      </c>
      <c r="AB103" s="2">
        <f>Raw_schedule!AA101</f>
        <v>0</v>
      </c>
    </row>
    <row r="104" spans="1:28" x14ac:dyDescent="0.25">
      <c r="A104" s="39" t="str">
        <f>Raw_schedule!B102</f>
        <v>OA Schedule</v>
      </c>
      <c r="B104" s="39" t="str">
        <f>Raw_schedule!A102</f>
        <v>School</v>
      </c>
      <c r="C104" s="2" t="str">
        <f>Raw_schedule!C102</f>
        <v>Weekdays (Through 4/3)</v>
      </c>
      <c r="D104" s="2"/>
      <c r="E104" s="2">
        <f>Raw_schedule!D102</f>
        <v>0</v>
      </c>
      <c r="F104" s="2">
        <f>Raw_schedule!E102</f>
        <v>0</v>
      </c>
      <c r="G104" s="2">
        <f>Raw_schedule!F102</f>
        <v>0</v>
      </c>
      <c r="H104" s="2">
        <f>Raw_schedule!G102</f>
        <v>0</v>
      </c>
      <c r="I104" s="2">
        <f>Raw_schedule!H102</f>
        <v>0</v>
      </c>
      <c r="J104" s="2">
        <f>Raw_schedule!I102</f>
        <v>0</v>
      </c>
      <c r="K104" s="2">
        <f>Raw_schedule!J102</f>
        <v>1</v>
      </c>
      <c r="L104" s="2">
        <f>Raw_schedule!K102</f>
        <v>1</v>
      </c>
      <c r="M104" s="2">
        <f>Raw_schedule!L102</f>
        <v>1</v>
      </c>
      <c r="N104" s="2">
        <f>Raw_schedule!M102</f>
        <v>1</v>
      </c>
      <c r="O104" s="2">
        <f>Raw_schedule!N102</f>
        <v>1</v>
      </c>
      <c r="P104" s="2">
        <f>Raw_schedule!O102</f>
        <v>1</v>
      </c>
      <c r="Q104" s="2">
        <f>Raw_schedule!P102</f>
        <v>1</v>
      </c>
      <c r="R104" s="2">
        <f>Raw_schedule!Q102</f>
        <v>1</v>
      </c>
      <c r="S104" s="2">
        <f>Raw_schedule!R102</f>
        <v>1</v>
      </c>
      <c r="T104" s="2">
        <f>Raw_schedule!S102</f>
        <v>1</v>
      </c>
      <c r="U104" s="2">
        <f>Raw_schedule!T102</f>
        <v>1</v>
      </c>
      <c r="V104" s="2">
        <f>Raw_schedule!U102</f>
        <v>1</v>
      </c>
      <c r="W104" s="2">
        <f>Raw_schedule!V102</f>
        <v>1</v>
      </c>
      <c r="X104" s="2">
        <f>Raw_schedule!W102</f>
        <v>1</v>
      </c>
      <c r="Y104" s="2">
        <f>Raw_schedule!X102</f>
        <v>1</v>
      </c>
      <c r="Z104" s="2">
        <f>Raw_schedule!Y102</f>
        <v>1</v>
      </c>
      <c r="AA104" s="2">
        <f>Raw_schedule!Z102</f>
        <v>0</v>
      </c>
      <c r="AB104" s="2">
        <f>Raw_schedule!AA102</f>
        <v>0</v>
      </c>
    </row>
    <row r="105" spans="1:28" x14ac:dyDescent="0.25">
      <c r="A105" s="39" t="str">
        <f>Raw_schedule!B103</f>
        <v>OA Schedule</v>
      </c>
      <c r="B105" s="39" t="str">
        <f>Raw_schedule!A103</f>
        <v>School</v>
      </c>
      <c r="C105" s="2" t="str">
        <f>Raw_schedule!C103</f>
        <v>Weekdays (Through 5/22)</v>
      </c>
      <c r="D105" s="2"/>
      <c r="E105" s="2">
        <f>Raw_schedule!D103</f>
        <v>0</v>
      </c>
      <c r="F105" s="2">
        <f>Raw_schedule!E103</f>
        <v>0</v>
      </c>
      <c r="G105" s="2">
        <f>Raw_schedule!F103</f>
        <v>0</v>
      </c>
      <c r="H105" s="2">
        <f>Raw_schedule!G103</f>
        <v>0</v>
      </c>
      <c r="I105" s="2">
        <f>Raw_schedule!H103</f>
        <v>0</v>
      </c>
      <c r="J105" s="2">
        <f>Raw_schedule!I103</f>
        <v>0</v>
      </c>
      <c r="K105" s="2">
        <f>Raw_schedule!J103</f>
        <v>1</v>
      </c>
      <c r="L105" s="2">
        <f>Raw_schedule!K103</f>
        <v>1</v>
      </c>
      <c r="M105" s="2">
        <f>Raw_schedule!L103</f>
        <v>1</v>
      </c>
      <c r="N105" s="2">
        <f>Raw_schedule!M103</f>
        <v>1</v>
      </c>
      <c r="O105" s="2">
        <f>Raw_schedule!N103</f>
        <v>1</v>
      </c>
      <c r="P105" s="2">
        <f>Raw_schedule!O103</f>
        <v>1</v>
      </c>
      <c r="Q105" s="2">
        <f>Raw_schedule!P103</f>
        <v>1</v>
      </c>
      <c r="R105" s="2">
        <f>Raw_schedule!Q103</f>
        <v>1</v>
      </c>
      <c r="S105" s="2">
        <f>Raw_schedule!R103</f>
        <v>1</v>
      </c>
      <c r="T105" s="2">
        <f>Raw_schedule!S103</f>
        <v>1</v>
      </c>
      <c r="U105" s="2">
        <f>Raw_schedule!T103</f>
        <v>1</v>
      </c>
      <c r="V105" s="2">
        <f>Raw_schedule!U103</f>
        <v>1</v>
      </c>
      <c r="W105" s="2">
        <f>Raw_schedule!V103</f>
        <v>1</v>
      </c>
      <c r="X105" s="2">
        <f>Raw_schedule!W103</f>
        <v>1</v>
      </c>
      <c r="Y105" s="2">
        <f>Raw_schedule!X103</f>
        <v>1</v>
      </c>
      <c r="Z105" s="2">
        <f>Raw_schedule!Y103</f>
        <v>1</v>
      </c>
      <c r="AA105" s="2">
        <f>Raw_schedule!Z103</f>
        <v>0</v>
      </c>
      <c r="AB105" s="2">
        <f>Raw_schedule!AA103</f>
        <v>0</v>
      </c>
    </row>
    <row r="106" spans="1:28" x14ac:dyDescent="0.25">
      <c r="A106" s="39" t="str">
        <f>Raw_schedule!B104</f>
        <v>OA Schedule</v>
      </c>
      <c r="B106" s="39" t="str">
        <f>Raw_schedule!A104</f>
        <v>School</v>
      </c>
      <c r="C106" s="2" t="str">
        <f>Raw_schedule!C104</f>
        <v>Weekdays (Through 8/7)</v>
      </c>
      <c r="D106" s="2"/>
      <c r="E106" s="2">
        <f>Raw_schedule!D104</f>
        <v>0</v>
      </c>
      <c r="F106" s="2">
        <f>Raw_schedule!E104</f>
        <v>0</v>
      </c>
      <c r="G106" s="2">
        <f>Raw_schedule!F104</f>
        <v>0</v>
      </c>
      <c r="H106" s="2">
        <f>Raw_schedule!G104</f>
        <v>0</v>
      </c>
      <c r="I106" s="2">
        <f>Raw_schedule!H104</f>
        <v>0</v>
      </c>
      <c r="J106" s="2">
        <f>Raw_schedule!I104</f>
        <v>0</v>
      </c>
      <c r="K106" s="2">
        <f>Raw_schedule!J104</f>
        <v>1</v>
      </c>
      <c r="L106" s="2">
        <f>Raw_schedule!K104</f>
        <v>1</v>
      </c>
      <c r="M106" s="2">
        <f>Raw_schedule!L104</f>
        <v>1</v>
      </c>
      <c r="N106" s="2">
        <f>Raw_schedule!M104</f>
        <v>1</v>
      </c>
      <c r="O106" s="2">
        <f>Raw_schedule!N104</f>
        <v>1</v>
      </c>
      <c r="P106" s="2">
        <f>Raw_schedule!O104</f>
        <v>1</v>
      </c>
      <c r="Q106" s="2">
        <f>Raw_schedule!P104</f>
        <v>1</v>
      </c>
      <c r="R106" s="2">
        <f>Raw_schedule!Q104</f>
        <v>1</v>
      </c>
      <c r="S106" s="2">
        <f>Raw_schedule!R104</f>
        <v>1</v>
      </c>
      <c r="T106" s="2">
        <f>Raw_schedule!S104</f>
        <v>1</v>
      </c>
      <c r="U106" s="2">
        <f>Raw_schedule!T104</f>
        <v>1</v>
      </c>
      <c r="V106" s="2">
        <f>Raw_schedule!U104</f>
        <v>1</v>
      </c>
      <c r="W106" s="2">
        <f>Raw_schedule!V104</f>
        <v>1</v>
      </c>
      <c r="X106" s="2">
        <f>Raw_schedule!W104</f>
        <v>1</v>
      </c>
      <c r="Y106" s="2">
        <f>Raw_schedule!X104</f>
        <v>1</v>
      </c>
      <c r="Z106" s="2">
        <f>Raw_schedule!Y104</f>
        <v>1</v>
      </c>
      <c r="AA106" s="2">
        <f>Raw_schedule!Z104</f>
        <v>0</v>
      </c>
      <c r="AB106" s="2">
        <f>Raw_schedule!AA104</f>
        <v>0</v>
      </c>
    </row>
    <row r="107" spans="1:28" x14ac:dyDescent="0.25">
      <c r="A107" s="39" t="str">
        <f>Raw_schedule!B105</f>
        <v>OA Schedule</v>
      </c>
      <c r="B107" s="39" t="str">
        <f>Raw_schedule!A105</f>
        <v>School</v>
      </c>
      <c r="C107" s="2" t="str">
        <f>Raw_schedule!C105</f>
        <v>Weekdays (Through 12/11)</v>
      </c>
      <c r="D107" s="2"/>
      <c r="E107" s="2">
        <f>Raw_schedule!D105</f>
        <v>0</v>
      </c>
      <c r="F107" s="2">
        <f>Raw_schedule!E105</f>
        <v>0</v>
      </c>
      <c r="G107" s="2">
        <f>Raw_schedule!F105</f>
        <v>0</v>
      </c>
      <c r="H107" s="2">
        <f>Raw_schedule!G105</f>
        <v>0</v>
      </c>
      <c r="I107" s="2">
        <f>Raw_schedule!H105</f>
        <v>0</v>
      </c>
      <c r="J107" s="2">
        <f>Raw_schedule!I105</f>
        <v>0</v>
      </c>
      <c r="K107" s="2">
        <f>Raw_schedule!J105</f>
        <v>1</v>
      </c>
      <c r="L107" s="2">
        <f>Raw_schedule!K105</f>
        <v>1</v>
      </c>
      <c r="M107" s="2">
        <f>Raw_schedule!L105</f>
        <v>1</v>
      </c>
      <c r="N107" s="2">
        <f>Raw_schedule!M105</f>
        <v>1</v>
      </c>
      <c r="O107" s="2">
        <f>Raw_schedule!N105</f>
        <v>1</v>
      </c>
      <c r="P107" s="2">
        <f>Raw_schedule!O105</f>
        <v>1</v>
      </c>
      <c r="Q107" s="2">
        <f>Raw_schedule!P105</f>
        <v>1</v>
      </c>
      <c r="R107" s="2">
        <f>Raw_schedule!Q105</f>
        <v>1</v>
      </c>
      <c r="S107" s="2">
        <f>Raw_schedule!R105</f>
        <v>1</v>
      </c>
      <c r="T107" s="2">
        <f>Raw_schedule!S105</f>
        <v>1</v>
      </c>
      <c r="U107" s="2">
        <f>Raw_schedule!T105</f>
        <v>1</v>
      </c>
      <c r="V107" s="2">
        <f>Raw_schedule!U105</f>
        <v>1</v>
      </c>
      <c r="W107" s="2">
        <f>Raw_schedule!V105</f>
        <v>1</v>
      </c>
      <c r="X107" s="2">
        <f>Raw_schedule!W105</f>
        <v>1</v>
      </c>
      <c r="Y107" s="2">
        <f>Raw_schedule!X105</f>
        <v>1</v>
      </c>
      <c r="Z107" s="2">
        <f>Raw_schedule!Y105</f>
        <v>1</v>
      </c>
      <c r="AA107" s="2">
        <f>Raw_schedule!Z105</f>
        <v>0</v>
      </c>
      <c r="AB107" s="2">
        <f>Raw_schedule!AA105</f>
        <v>0</v>
      </c>
    </row>
    <row r="108" spans="1:28" x14ac:dyDescent="0.25">
      <c r="A108" s="39" t="str">
        <f>Raw_schedule!B106</f>
        <v>Occupant Sch</v>
      </c>
      <c r="B108" s="39" t="str">
        <f>Raw_schedule!A106</f>
        <v>School</v>
      </c>
      <c r="C108" s="2" t="str">
        <f>Raw_schedule!C106</f>
        <v>AllOtherDays (Through 1/11)</v>
      </c>
      <c r="D108" s="2"/>
      <c r="E108" s="2">
        <f>Raw_schedule!D106</f>
        <v>0</v>
      </c>
      <c r="F108" s="2">
        <f>Raw_schedule!E106</f>
        <v>0</v>
      </c>
      <c r="G108" s="2">
        <f>Raw_schedule!F106</f>
        <v>0</v>
      </c>
      <c r="H108" s="2">
        <f>Raw_schedule!G106</f>
        <v>0</v>
      </c>
      <c r="I108" s="2">
        <f>Raw_schedule!H106</f>
        <v>0</v>
      </c>
      <c r="J108" s="2">
        <f>Raw_schedule!I106</f>
        <v>0</v>
      </c>
      <c r="K108" s="2">
        <f>Raw_schedule!J106</f>
        <v>0</v>
      </c>
      <c r="L108" s="2">
        <f>Raw_schedule!K106</f>
        <v>0</v>
      </c>
      <c r="M108" s="2">
        <f>Raw_schedule!L106</f>
        <v>0</v>
      </c>
      <c r="N108" s="2">
        <f>Raw_schedule!M106</f>
        <v>0</v>
      </c>
      <c r="O108" s="2">
        <f>Raw_schedule!N106</f>
        <v>0</v>
      </c>
      <c r="P108" s="2">
        <f>Raw_schedule!O106</f>
        <v>0</v>
      </c>
      <c r="Q108" s="2">
        <f>Raw_schedule!P106</f>
        <v>0</v>
      </c>
      <c r="R108" s="2">
        <f>Raw_schedule!Q106</f>
        <v>0</v>
      </c>
      <c r="S108" s="2">
        <f>Raw_schedule!R106</f>
        <v>0</v>
      </c>
      <c r="T108" s="2">
        <f>Raw_schedule!S106</f>
        <v>0</v>
      </c>
      <c r="U108" s="2">
        <f>Raw_schedule!T106</f>
        <v>0</v>
      </c>
      <c r="V108" s="2">
        <f>Raw_schedule!U106</f>
        <v>0</v>
      </c>
      <c r="W108" s="2">
        <f>Raw_schedule!V106</f>
        <v>0</v>
      </c>
      <c r="X108" s="2">
        <f>Raw_schedule!W106</f>
        <v>0</v>
      </c>
      <c r="Y108" s="2">
        <f>Raw_schedule!X106</f>
        <v>0</v>
      </c>
      <c r="Z108" s="2">
        <f>Raw_schedule!Y106</f>
        <v>0</v>
      </c>
      <c r="AA108" s="2">
        <f>Raw_schedule!Z106</f>
        <v>0</v>
      </c>
      <c r="AB108" s="2">
        <f>Raw_schedule!AA106</f>
        <v>0</v>
      </c>
    </row>
    <row r="109" spans="1:28" x14ac:dyDescent="0.25">
      <c r="A109" s="39" t="str">
        <f>Raw_schedule!B107</f>
        <v>Occupant Sch</v>
      </c>
      <c r="B109" s="39" t="str">
        <f>Raw_schedule!A107</f>
        <v>School</v>
      </c>
      <c r="C109" s="2" t="str">
        <f>Raw_schedule!C107</f>
        <v>AllOtherDays (Through 4/3)</v>
      </c>
      <c r="D109" s="2"/>
      <c r="E109" s="2">
        <f>Raw_schedule!D107</f>
        <v>0</v>
      </c>
      <c r="F109" s="2">
        <f>Raw_schedule!E107</f>
        <v>0</v>
      </c>
      <c r="G109" s="2">
        <f>Raw_schedule!F107</f>
        <v>0</v>
      </c>
      <c r="H109" s="2">
        <f>Raw_schedule!G107</f>
        <v>0</v>
      </c>
      <c r="I109" s="2">
        <f>Raw_schedule!H107</f>
        <v>0</v>
      </c>
      <c r="J109" s="2">
        <f>Raw_schedule!I107</f>
        <v>0</v>
      </c>
      <c r="K109" s="2">
        <f>Raw_schedule!J107</f>
        <v>0</v>
      </c>
      <c r="L109" s="2">
        <f>Raw_schedule!K107</f>
        <v>0</v>
      </c>
      <c r="M109" s="2">
        <f>Raw_schedule!L107</f>
        <v>0</v>
      </c>
      <c r="N109" s="2">
        <f>Raw_schedule!M107</f>
        <v>0</v>
      </c>
      <c r="O109" s="2">
        <f>Raw_schedule!N107</f>
        <v>0</v>
      </c>
      <c r="P109" s="2">
        <f>Raw_schedule!O107</f>
        <v>0</v>
      </c>
      <c r="Q109" s="2">
        <f>Raw_schedule!P107</f>
        <v>0</v>
      </c>
      <c r="R109" s="2">
        <f>Raw_schedule!Q107</f>
        <v>0</v>
      </c>
      <c r="S109" s="2">
        <f>Raw_schedule!R107</f>
        <v>0</v>
      </c>
      <c r="T109" s="2">
        <f>Raw_schedule!S107</f>
        <v>0</v>
      </c>
      <c r="U109" s="2">
        <f>Raw_schedule!T107</f>
        <v>0</v>
      </c>
      <c r="V109" s="2">
        <f>Raw_schedule!U107</f>
        <v>0</v>
      </c>
      <c r="W109" s="2">
        <f>Raw_schedule!V107</f>
        <v>0</v>
      </c>
      <c r="X109" s="2">
        <f>Raw_schedule!W107</f>
        <v>0</v>
      </c>
      <c r="Y109" s="2">
        <f>Raw_schedule!X107</f>
        <v>0</v>
      </c>
      <c r="Z109" s="2">
        <f>Raw_schedule!Y107</f>
        <v>0</v>
      </c>
      <c r="AA109" s="2">
        <f>Raw_schedule!Z107</f>
        <v>0</v>
      </c>
      <c r="AB109" s="2">
        <f>Raw_schedule!AA107</f>
        <v>0</v>
      </c>
    </row>
    <row r="110" spans="1:28" x14ac:dyDescent="0.25">
      <c r="A110" s="39" t="str">
        <f>Raw_schedule!B108</f>
        <v>Occupant Sch</v>
      </c>
      <c r="B110" s="39" t="str">
        <f>Raw_schedule!A108</f>
        <v>School</v>
      </c>
      <c r="C110" s="2" t="str">
        <f>Raw_schedule!C108</f>
        <v>AllOtherDays (Through 4/12)</v>
      </c>
      <c r="D110" s="2"/>
      <c r="E110" s="2">
        <f>Raw_schedule!D108</f>
        <v>0</v>
      </c>
      <c r="F110" s="2">
        <f>Raw_schedule!E108</f>
        <v>0</v>
      </c>
      <c r="G110" s="2">
        <f>Raw_schedule!F108</f>
        <v>0</v>
      </c>
      <c r="H110" s="2">
        <f>Raw_schedule!G108</f>
        <v>0</v>
      </c>
      <c r="I110" s="2">
        <f>Raw_schedule!H108</f>
        <v>0</v>
      </c>
      <c r="J110" s="2">
        <f>Raw_schedule!I108</f>
        <v>0</v>
      </c>
      <c r="K110" s="2">
        <f>Raw_schedule!J108</f>
        <v>0</v>
      </c>
      <c r="L110" s="2">
        <f>Raw_schedule!K108</f>
        <v>0</v>
      </c>
      <c r="M110" s="2">
        <f>Raw_schedule!L108</f>
        <v>0</v>
      </c>
      <c r="N110" s="2">
        <f>Raw_schedule!M108</f>
        <v>0</v>
      </c>
      <c r="O110" s="2">
        <f>Raw_schedule!N108</f>
        <v>0</v>
      </c>
      <c r="P110" s="2">
        <f>Raw_schedule!O108</f>
        <v>0</v>
      </c>
      <c r="Q110" s="2">
        <f>Raw_schedule!P108</f>
        <v>0</v>
      </c>
      <c r="R110" s="2">
        <f>Raw_schedule!Q108</f>
        <v>0</v>
      </c>
      <c r="S110" s="2">
        <f>Raw_schedule!R108</f>
        <v>0</v>
      </c>
      <c r="T110" s="2">
        <f>Raw_schedule!S108</f>
        <v>0</v>
      </c>
      <c r="U110" s="2">
        <f>Raw_schedule!T108</f>
        <v>0</v>
      </c>
      <c r="V110" s="2">
        <f>Raw_schedule!U108</f>
        <v>0</v>
      </c>
      <c r="W110" s="2">
        <f>Raw_schedule!V108</f>
        <v>0</v>
      </c>
      <c r="X110" s="2">
        <f>Raw_schedule!W108</f>
        <v>0</v>
      </c>
      <c r="Y110" s="2">
        <f>Raw_schedule!X108</f>
        <v>0</v>
      </c>
      <c r="Z110" s="2">
        <f>Raw_schedule!Y108</f>
        <v>0</v>
      </c>
      <c r="AA110" s="2">
        <f>Raw_schedule!Z108</f>
        <v>0</v>
      </c>
      <c r="AB110" s="2">
        <f>Raw_schedule!AA108</f>
        <v>0</v>
      </c>
    </row>
    <row r="111" spans="1:28" x14ac:dyDescent="0.25">
      <c r="A111" s="39" t="str">
        <f>Raw_schedule!B109</f>
        <v>Occupant Sch</v>
      </c>
      <c r="B111" s="39" t="str">
        <f>Raw_schedule!A109</f>
        <v>School</v>
      </c>
      <c r="C111" s="2" t="str">
        <f>Raw_schedule!C109</f>
        <v>AllOtherDays (Through 5/22)</v>
      </c>
      <c r="D111" s="2"/>
      <c r="E111" s="2">
        <f>Raw_schedule!D109</f>
        <v>0</v>
      </c>
      <c r="F111" s="2">
        <f>Raw_schedule!E109</f>
        <v>0</v>
      </c>
      <c r="G111" s="2">
        <f>Raw_schedule!F109</f>
        <v>0</v>
      </c>
      <c r="H111" s="2">
        <f>Raw_schedule!G109</f>
        <v>0</v>
      </c>
      <c r="I111" s="2">
        <f>Raw_schedule!H109</f>
        <v>0</v>
      </c>
      <c r="J111" s="2">
        <f>Raw_schedule!I109</f>
        <v>0</v>
      </c>
      <c r="K111" s="2">
        <f>Raw_schedule!J109</f>
        <v>0</v>
      </c>
      <c r="L111" s="2">
        <f>Raw_schedule!K109</f>
        <v>0</v>
      </c>
      <c r="M111" s="2">
        <f>Raw_schedule!L109</f>
        <v>0</v>
      </c>
      <c r="N111" s="2">
        <f>Raw_schedule!M109</f>
        <v>0</v>
      </c>
      <c r="O111" s="2">
        <f>Raw_schedule!N109</f>
        <v>0</v>
      </c>
      <c r="P111" s="2">
        <f>Raw_schedule!O109</f>
        <v>0</v>
      </c>
      <c r="Q111" s="2">
        <f>Raw_schedule!P109</f>
        <v>0</v>
      </c>
      <c r="R111" s="2">
        <f>Raw_schedule!Q109</f>
        <v>0</v>
      </c>
      <c r="S111" s="2">
        <f>Raw_schedule!R109</f>
        <v>0</v>
      </c>
      <c r="T111" s="2">
        <f>Raw_schedule!S109</f>
        <v>0</v>
      </c>
      <c r="U111" s="2">
        <f>Raw_schedule!T109</f>
        <v>0</v>
      </c>
      <c r="V111" s="2">
        <f>Raw_schedule!U109</f>
        <v>0</v>
      </c>
      <c r="W111" s="2">
        <f>Raw_schedule!V109</f>
        <v>0</v>
      </c>
      <c r="X111" s="2">
        <f>Raw_schedule!W109</f>
        <v>0</v>
      </c>
      <c r="Y111" s="2">
        <f>Raw_schedule!X109</f>
        <v>0</v>
      </c>
      <c r="Z111" s="2">
        <f>Raw_schedule!Y109</f>
        <v>0</v>
      </c>
      <c r="AA111" s="2">
        <f>Raw_schedule!Z109</f>
        <v>0</v>
      </c>
      <c r="AB111" s="2">
        <f>Raw_schedule!AA109</f>
        <v>0</v>
      </c>
    </row>
    <row r="112" spans="1:28" x14ac:dyDescent="0.25">
      <c r="A112" s="39" t="str">
        <f>Raw_schedule!B110</f>
        <v>Occupant Sch</v>
      </c>
      <c r="B112" s="39" t="str">
        <f>Raw_schedule!A110</f>
        <v>School</v>
      </c>
      <c r="C112" s="2" t="str">
        <f>Raw_schedule!C110</f>
        <v>AllOtherDays (Through 5/31)</v>
      </c>
      <c r="D112" s="2"/>
      <c r="E112" s="2">
        <f>Raw_schedule!D110</f>
        <v>0</v>
      </c>
      <c r="F112" s="2">
        <f>Raw_schedule!E110</f>
        <v>0</v>
      </c>
      <c r="G112" s="2">
        <f>Raw_schedule!F110</f>
        <v>0</v>
      </c>
      <c r="H112" s="2">
        <f>Raw_schedule!G110</f>
        <v>0</v>
      </c>
      <c r="I112" s="2">
        <f>Raw_schedule!H110</f>
        <v>0</v>
      </c>
      <c r="J112" s="2">
        <f>Raw_schedule!I110</f>
        <v>0</v>
      </c>
      <c r="K112" s="2">
        <f>Raw_schedule!J110</f>
        <v>0</v>
      </c>
      <c r="L112" s="2">
        <f>Raw_schedule!K110</f>
        <v>0</v>
      </c>
      <c r="M112" s="2">
        <f>Raw_schedule!L110</f>
        <v>0</v>
      </c>
      <c r="N112" s="2">
        <f>Raw_schedule!M110</f>
        <v>0</v>
      </c>
      <c r="O112" s="2">
        <f>Raw_schedule!N110</f>
        <v>0</v>
      </c>
      <c r="P112" s="2">
        <f>Raw_schedule!O110</f>
        <v>0</v>
      </c>
      <c r="Q112" s="2">
        <f>Raw_schedule!P110</f>
        <v>0</v>
      </c>
      <c r="R112" s="2">
        <f>Raw_schedule!Q110</f>
        <v>0</v>
      </c>
      <c r="S112" s="2">
        <f>Raw_schedule!R110</f>
        <v>0</v>
      </c>
      <c r="T112" s="2">
        <f>Raw_schedule!S110</f>
        <v>0</v>
      </c>
      <c r="U112" s="2">
        <f>Raw_schedule!T110</f>
        <v>0</v>
      </c>
      <c r="V112" s="2">
        <f>Raw_schedule!U110</f>
        <v>0</v>
      </c>
      <c r="W112" s="2">
        <f>Raw_schedule!V110</f>
        <v>0</v>
      </c>
      <c r="X112" s="2">
        <f>Raw_schedule!W110</f>
        <v>0</v>
      </c>
      <c r="Y112" s="2">
        <f>Raw_schedule!X110</f>
        <v>0</v>
      </c>
      <c r="Z112" s="2">
        <f>Raw_schedule!Y110</f>
        <v>0</v>
      </c>
      <c r="AA112" s="2">
        <f>Raw_schedule!Z110</f>
        <v>0</v>
      </c>
      <c r="AB112" s="2">
        <f>Raw_schedule!AA110</f>
        <v>0</v>
      </c>
    </row>
    <row r="113" spans="1:28" x14ac:dyDescent="0.25">
      <c r="A113" s="39" t="str">
        <f>Raw_schedule!B111</f>
        <v>Occupant Sch</v>
      </c>
      <c r="B113" s="39" t="str">
        <f>Raw_schedule!A111</f>
        <v>School</v>
      </c>
      <c r="C113" s="2" t="str">
        <f>Raw_schedule!C111</f>
        <v>AllOtherDays (Through 8/7)</v>
      </c>
      <c r="D113" s="2"/>
      <c r="E113" s="2">
        <f>Raw_schedule!D111</f>
        <v>0</v>
      </c>
      <c r="F113" s="2">
        <f>Raw_schedule!E111</f>
        <v>0</v>
      </c>
      <c r="G113" s="2">
        <f>Raw_schedule!F111</f>
        <v>0</v>
      </c>
      <c r="H113" s="2">
        <f>Raw_schedule!G111</f>
        <v>0</v>
      </c>
      <c r="I113" s="2">
        <f>Raw_schedule!H111</f>
        <v>0</v>
      </c>
      <c r="J113" s="2">
        <f>Raw_schedule!I111</f>
        <v>0</v>
      </c>
      <c r="K113" s="2">
        <f>Raw_schedule!J111</f>
        <v>0</v>
      </c>
      <c r="L113" s="2">
        <f>Raw_schedule!K111</f>
        <v>0</v>
      </c>
      <c r="M113" s="2">
        <f>Raw_schedule!L111</f>
        <v>0</v>
      </c>
      <c r="N113" s="2">
        <f>Raw_schedule!M111</f>
        <v>0</v>
      </c>
      <c r="O113" s="2">
        <f>Raw_schedule!N111</f>
        <v>0</v>
      </c>
      <c r="P113" s="2">
        <f>Raw_schedule!O111</f>
        <v>0</v>
      </c>
      <c r="Q113" s="2">
        <f>Raw_schedule!P111</f>
        <v>0</v>
      </c>
      <c r="R113" s="2">
        <f>Raw_schedule!Q111</f>
        <v>0</v>
      </c>
      <c r="S113" s="2">
        <f>Raw_schedule!R111</f>
        <v>0</v>
      </c>
      <c r="T113" s="2">
        <f>Raw_schedule!S111</f>
        <v>0</v>
      </c>
      <c r="U113" s="2">
        <f>Raw_schedule!T111</f>
        <v>0</v>
      </c>
      <c r="V113" s="2">
        <f>Raw_schedule!U111</f>
        <v>0</v>
      </c>
      <c r="W113" s="2">
        <f>Raw_schedule!V111</f>
        <v>0</v>
      </c>
      <c r="X113" s="2">
        <f>Raw_schedule!W111</f>
        <v>0</v>
      </c>
      <c r="Y113" s="2">
        <f>Raw_schedule!X111</f>
        <v>0</v>
      </c>
      <c r="Z113" s="2">
        <f>Raw_schedule!Y111</f>
        <v>0</v>
      </c>
      <c r="AA113" s="2">
        <f>Raw_schedule!Z111</f>
        <v>0</v>
      </c>
      <c r="AB113" s="2">
        <f>Raw_schedule!AA111</f>
        <v>0</v>
      </c>
    </row>
    <row r="114" spans="1:28" x14ac:dyDescent="0.25">
      <c r="A114" s="39" t="str">
        <f>Raw_schedule!B112</f>
        <v>Occupant Sch</v>
      </c>
      <c r="B114" s="39" t="str">
        <f>Raw_schedule!A112</f>
        <v>School</v>
      </c>
      <c r="C114" s="2" t="str">
        <f>Raw_schedule!C112</f>
        <v>AllOtherDays (Through 8/16)</v>
      </c>
      <c r="D114" s="2"/>
      <c r="E114" s="2">
        <f>Raw_schedule!D112</f>
        <v>0</v>
      </c>
      <c r="F114" s="2">
        <f>Raw_schedule!E112</f>
        <v>0</v>
      </c>
      <c r="G114" s="2">
        <f>Raw_schedule!F112</f>
        <v>0</v>
      </c>
      <c r="H114" s="2">
        <f>Raw_schedule!G112</f>
        <v>0</v>
      </c>
      <c r="I114" s="2">
        <f>Raw_schedule!H112</f>
        <v>0</v>
      </c>
      <c r="J114" s="2">
        <f>Raw_schedule!I112</f>
        <v>0</v>
      </c>
      <c r="K114" s="2">
        <f>Raw_schedule!J112</f>
        <v>0</v>
      </c>
      <c r="L114" s="2">
        <f>Raw_schedule!K112</f>
        <v>0</v>
      </c>
      <c r="M114" s="2">
        <f>Raw_schedule!L112</f>
        <v>0</v>
      </c>
      <c r="N114" s="2">
        <f>Raw_schedule!M112</f>
        <v>0</v>
      </c>
      <c r="O114" s="2">
        <f>Raw_schedule!N112</f>
        <v>0</v>
      </c>
      <c r="P114" s="2">
        <f>Raw_schedule!O112</f>
        <v>0</v>
      </c>
      <c r="Q114" s="2">
        <f>Raw_schedule!P112</f>
        <v>0</v>
      </c>
      <c r="R114" s="2">
        <f>Raw_schedule!Q112</f>
        <v>0</v>
      </c>
      <c r="S114" s="2">
        <f>Raw_schedule!R112</f>
        <v>0</v>
      </c>
      <c r="T114" s="2">
        <f>Raw_schedule!S112</f>
        <v>0</v>
      </c>
      <c r="U114" s="2">
        <f>Raw_schedule!T112</f>
        <v>0</v>
      </c>
      <c r="V114" s="2">
        <f>Raw_schedule!U112</f>
        <v>0</v>
      </c>
      <c r="W114" s="2">
        <f>Raw_schedule!V112</f>
        <v>0</v>
      </c>
      <c r="X114" s="2">
        <f>Raw_schedule!W112</f>
        <v>0</v>
      </c>
      <c r="Y114" s="2">
        <f>Raw_schedule!X112</f>
        <v>0</v>
      </c>
      <c r="Z114" s="2">
        <f>Raw_schedule!Y112</f>
        <v>0</v>
      </c>
      <c r="AA114" s="2">
        <f>Raw_schedule!Z112</f>
        <v>0</v>
      </c>
      <c r="AB114" s="2">
        <f>Raw_schedule!AA112</f>
        <v>0</v>
      </c>
    </row>
    <row r="115" spans="1:28" x14ac:dyDescent="0.25">
      <c r="A115" s="39" t="str">
        <f>Raw_schedule!B113</f>
        <v>Occupant Sch</v>
      </c>
      <c r="B115" s="39" t="str">
        <f>Raw_schedule!A113</f>
        <v>School</v>
      </c>
      <c r="C115" s="2" t="str">
        <f>Raw_schedule!C113</f>
        <v>AllOtherDays (Through 12/11)</v>
      </c>
      <c r="D115" s="2"/>
      <c r="E115" s="2">
        <f>Raw_schedule!D113</f>
        <v>0</v>
      </c>
      <c r="F115" s="2">
        <f>Raw_schedule!E113</f>
        <v>0</v>
      </c>
      <c r="G115" s="2">
        <f>Raw_schedule!F113</f>
        <v>0</v>
      </c>
      <c r="H115" s="2">
        <f>Raw_schedule!G113</f>
        <v>0</v>
      </c>
      <c r="I115" s="2">
        <f>Raw_schedule!H113</f>
        <v>0</v>
      </c>
      <c r="J115" s="2">
        <f>Raw_schedule!I113</f>
        <v>0</v>
      </c>
      <c r="K115" s="2">
        <f>Raw_schedule!J113</f>
        <v>0</v>
      </c>
      <c r="L115" s="2">
        <f>Raw_schedule!K113</f>
        <v>0</v>
      </c>
      <c r="M115" s="2">
        <f>Raw_schedule!L113</f>
        <v>0</v>
      </c>
      <c r="N115" s="2">
        <f>Raw_schedule!M113</f>
        <v>0</v>
      </c>
      <c r="O115" s="2">
        <f>Raw_schedule!N113</f>
        <v>0</v>
      </c>
      <c r="P115" s="2">
        <f>Raw_schedule!O113</f>
        <v>0</v>
      </c>
      <c r="Q115" s="2">
        <f>Raw_schedule!P113</f>
        <v>0</v>
      </c>
      <c r="R115" s="2">
        <f>Raw_schedule!Q113</f>
        <v>0</v>
      </c>
      <c r="S115" s="2">
        <f>Raw_schedule!R113</f>
        <v>0</v>
      </c>
      <c r="T115" s="2">
        <f>Raw_schedule!S113</f>
        <v>0</v>
      </c>
      <c r="U115" s="2">
        <f>Raw_schedule!T113</f>
        <v>0</v>
      </c>
      <c r="V115" s="2">
        <f>Raw_schedule!U113</f>
        <v>0</v>
      </c>
      <c r="W115" s="2">
        <f>Raw_schedule!V113</f>
        <v>0</v>
      </c>
      <c r="X115" s="2">
        <f>Raw_schedule!W113</f>
        <v>0</v>
      </c>
      <c r="Y115" s="2">
        <f>Raw_schedule!X113</f>
        <v>0</v>
      </c>
      <c r="Z115" s="2">
        <f>Raw_schedule!Y113</f>
        <v>0</v>
      </c>
      <c r="AA115" s="2">
        <f>Raw_schedule!Z113</f>
        <v>0</v>
      </c>
      <c r="AB115" s="2">
        <f>Raw_schedule!AA113</f>
        <v>0</v>
      </c>
    </row>
    <row r="116" spans="1:28" x14ac:dyDescent="0.25">
      <c r="A116" s="39" t="str">
        <f>Raw_schedule!B114</f>
        <v>Occupant Sch</v>
      </c>
      <c r="B116" s="39" t="str">
        <f>Raw_schedule!A114</f>
        <v>School</v>
      </c>
      <c r="C116" s="2" t="str">
        <f>Raw_schedule!C114</f>
        <v>AllOtherDays (Through 12/31)</v>
      </c>
      <c r="D116" s="2"/>
      <c r="E116" s="2">
        <f>Raw_schedule!D114</f>
        <v>0</v>
      </c>
      <c r="F116" s="2">
        <f>Raw_schedule!E114</f>
        <v>0</v>
      </c>
      <c r="G116" s="2">
        <f>Raw_schedule!F114</f>
        <v>0</v>
      </c>
      <c r="H116" s="2">
        <f>Raw_schedule!G114</f>
        <v>0</v>
      </c>
      <c r="I116" s="2">
        <f>Raw_schedule!H114</f>
        <v>0</v>
      </c>
      <c r="J116" s="2">
        <f>Raw_schedule!I114</f>
        <v>0</v>
      </c>
      <c r="K116" s="2">
        <f>Raw_schedule!J114</f>
        <v>0</v>
      </c>
      <c r="L116" s="2">
        <f>Raw_schedule!K114</f>
        <v>0</v>
      </c>
      <c r="M116" s="2">
        <f>Raw_schedule!L114</f>
        <v>0</v>
      </c>
      <c r="N116" s="2">
        <f>Raw_schedule!M114</f>
        <v>0</v>
      </c>
      <c r="O116" s="2">
        <f>Raw_schedule!N114</f>
        <v>0</v>
      </c>
      <c r="P116" s="2">
        <f>Raw_schedule!O114</f>
        <v>0</v>
      </c>
      <c r="Q116" s="2">
        <f>Raw_schedule!P114</f>
        <v>0</v>
      </c>
      <c r="R116" s="2">
        <f>Raw_schedule!Q114</f>
        <v>0</v>
      </c>
      <c r="S116" s="2">
        <f>Raw_schedule!R114</f>
        <v>0</v>
      </c>
      <c r="T116" s="2">
        <f>Raw_schedule!S114</f>
        <v>0</v>
      </c>
      <c r="U116" s="2">
        <f>Raw_schedule!T114</f>
        <v>0</v>
      </c>
      <c r="V116" s="2">
        <f>Raw_schedule!U114</f>
        <v>0</v>
      </c>
      <c r="W116" s="2">
        <f>Raw_schedule!V114</f>
        <v>0</v>
      </c>
      <c r="X116" s="2">
        <f>Raw_schedule!W114</f>
        <v>0</v>
      </c>
      <c r="Y116" s="2">
        <f>Raw_schedule!X114</f>
        <v>0</v>
      </c>
      <c r="Z116" s="2">
        <f>Raw_schedule!Y114</f>
        <v>0</v>
      </c>
      <c r="AA116" s="2">
        <f>Raw_schedule!Z114</f>
        <v>0</v>
      </c>
      <c r="AB116" s="2">
        <f>Raw_schedule!AA114</f>
        <v>0</v>
      </c>
    </row>
    <row r="117" spans="1:28" x14ac:dyDescent="0.25">
      <c r="A117" s="39" t="str">
        <f>Raw_schedule!B115</f>
        <v>Occupant Sch</v>
      </c>
      <c r="B117" s="39" t="str">
        <f>Raw_schedule!A115</f>
        <v>School</v>
      </c>
      <c r="C117" s="2" t="str">
        <f>Raw_schedule!C115</f>
        <v>Saturdays (Through 4/3)</v>
      </c>
      <c r="D117" s="2"/>
      <c r="E117" s="2">
        <f>Raw_schedule!D115</f>
        <v>0</v>
      </c>
      <c r="F117" s="2">
        <f>Raw_schedule!E115</f>
        <v>0</v>
      </c>
      <c r="G117" s="2">
        <f>Raw_schedule!F115</f>
        <v>0</v>
      </c>
      <c r="H117" s="2">
        <f>Raw_schedule!G115</f>
        <v>0</v>
      </c>
      <c r="I117" s="2">
        <f>Raw_schedule!H115</f>
        <v>0</v>
      </c>
      <c r="J117" s="2">
        <f>Raw_schedule!I115</f>
        <v>0</v>
      </c>
      <c r="K117" s="2">
        <f>Raw_schedule!J115</f>
        <v>0</v>
      </c>
      <c r="L117" s="2">
        <f>Raw_schedule!K115</f>
        <v>0</v>
      </c>
      <c r="M117" s="2">
        <f>Raw_schedule!L115</f>
        <v>0.1</v>
      </c>
      <c r="N117" s="2">
        <f>Raw_schedule!M115</f>
        <v>0.1</v>
      </c>
      <c r="O117" s="2">
        <f>Raw_schedule!N115</f>
        <v>0.1</v>
      </c>
      <c r="P117" s="2">
        <f>Raw_schedule!O115</f>
        <v>0.1</v>
      </c>
      <c r="Q117" s="2">
        <f>Raw_schedule!P115</f>
        <v>0.1</v>
      </c>
      <c r="R117" s="2">
        <f>Raw_schedule!Q115</f>
        <v>0</v>
      </c>
      <c r="S117" s="2">
        <f>Raw_schedule!R115</f>
        <v>0</v>
      </c>
      <c r="T117" s="2">
        <f>Raw_schedule!S115</f>
        <v>0</v>
      </c>
      <c r="U117" s="2">
        <f>Raw_schedule!T115</f>
        <v>0</v>
      </c>
      <c r="V117" s="2">
        <f>Raw_schedule!U115</f>
        <v>0</v>
      </c>
      <c r="W117" s="2">
        <f>Raw_schedule!V115</f>
        <v>0</v>
      </c>
      <c r="X117" s="2">
        <f>Raw_schedule!W115</f>
        <v>0</v>
      </c>
      <c r="Y117" s="2">
        <f>Raw_schedule!X115</f>
        <v>0</v>
      </c>
      <c r="Z117" s="2">
        <f>Raw_schedule!Y115</f>
        <v>0</v>
      </c>
      <c r="AA117" s="2">
        <f>Raw_schedule!Z115</f>
        <v>0</v>
      </c>
      <c r="AB117" s="2">
        <f>Raw_schedule!AA115</f>
        <v>0</v>
      </c>
    </row>
    <row r="118" spans="1:28" x14ac:dyDescent="0.25">
      <c r="A118" s="39" t="str">
        <f>Raw_schedule!B116</f>
        <v>Occupant Sch</v>
      </c>
      <c r="B118" s="39" t="str">
        <f>Raw_schedule!A116</f>
        <v>School</v>
      </c>
      <c r="C118" s="2" t="str">
        <f>Raw_schedule!C116</f>
        <v>Saturdays (Through 5/22)</v>
      </c>
      <c r="D118" s="2"/>
      <c r="E118" s="2">
        <f>Raw_schedule!D116</f>
        <v>0</v>
      </c>
      <c r="F118" s="2">
        <f>Raw_schedule!E116</f>
        <v>0</v>
      </c>
      <c r="G118" s="2">
        <f>Raw_schedule!F116</f>
        <v>0</v>
      </c>
      <c r="H118" s="2">
        <f>Raw_schedule!G116</f>
        <v>0</v>
      </c>
      <c r="I118" s="2">
        <f>Raw_schedule!H116</f>
        <v>0</v>
      </c>
      <c r="J118" s="2">
        <f>Raw_schedule!I116</f>
        <v>0</v>
      </c>
      <c r="K118" s="2">
        <f>Raw_schedule!J116</f>
        <v>0</v>
      </c>
      <c r="L118" s="2">
        <f>Raw_schedule!K116</f>
        <v>0</v>
      </c>
      <c r="M118" s="2">
        <f>Raw_schedule!L116</f>
        <v>0.1</v>
      </c>
      <c r="N118" s="2">
        <f>Raw_schedule!M116</f>
        <v>0.1</v>
      </c>
      <c r="O118" s="2">
        <f>Raw_schedule!N116</f>
        <v>0.1</v>
      </c>
      <c r="P118" s="2">
        <f>Raw_schedule!O116</f>
        <v>0.1</v>
      </c>
      <c r="Q118" s="2">
        <f>Raw_schedule!P116</f>
        <v>0.1</v>
      </c>
      <c r="R118" s="2">
        <f>Raw_schedule!Q116</f>
        <v>0</v>
      </c>
      <c r="S118" s="2">
        <f>Raw_schedule!R116</f>
        <v>0</v>
      </c>
      <c r="T118" s="2">
        <f>Raw_schedule!S116</f>
        <v>0</v>
      </c>
      <c r="U118" s="2">
        <f>Raw_schedule!T116</f>
        <v>0</v>
      </c>
      <c r="V118" s="2">
        <f>Raw_schedule!U116</f>
        <v>0</v>
      </c>
      <c r="W118" s="2">
        <f>Raw_schedule!V116</f>
        <v>0</v>
      </c>
      <c r="X118" s="2">
        <f>Raw_schedule!W116</f>
        <v>0</v>
      </c>
      <c r="Y118" s="2">
        <f>Raw_schedule!X116</f>
        <v>0</v>
      </c>
      <c r="Z118" s="2">
        <f>Raw_schedule!Y116</f>
        <v>0</v>
      </c>
      <c r="AA118" s="2">
        <f>Raw_schedule!Z116</f>
        <v>0</v>
      </c>
      <c r="AB118" s="2">
        <f>Raw_schedule!AA116</f>
        <v>0</v>
      </c>
    </row>
    <row r="119" spans="1:28" x14ac:dyDescent="0.25">
      <c r="A119" s="39" t="str">
        <f>Raw_schedule!B117</f>
        <v>Occupant Sch</v>
      </c>
      <c r="B119" s="39" t="str">
        <f>Raw_schedule!A117</f>
        <v>School</v>
      </c>
      <c r="C119" s="2" t="str">
        <f>Raw_schedule!C117</f>
        <v>Saturdays (Through 8/7)</v>
      </c>
      <c r="D119" s="2"/>
      <c r="E119" s="2">
        <f>Raw_schedule!D117</f>
        <v>0</v>
      </c>
      <c r="F119" s="2">
        <f>Raw_schedule!E117</f>
        <v>0</v>
      </c>
      <c r="G119" s="2">
        <f>Raw_schedule!F117</f>
        <v>0</v>
      </c>
      <c r="H119" s="2">
        <f>Raw_schedule!G117</f>
        <v>0</v>
      </c>
      <c r="I119" s="2">
        <f>Raw_schedule!H117</f>
        <v>0</v>
      </c>
      <c r="J119" s="2">
        <f>Raw_schedule!I117</f>
        <v>0</v>
      </c>
      <c r="K119" s="2">
        <f>Raw_schedule!J117</f>
        <v>0</v>
      </c>
      <c r="L119" s="2">
        <f>Raw_schedule!K117</f>
        <v>0</v>
      </c>
      <c r="M119" s="2">
        <f>Raw_schedule!L117</f>
        <v>0.1</v>
      </c>
      <c r="N119" s="2">
        <f>Raw_schedule!M117</f>
        <v>0.1</v>
      </c>
      <c r="O119" s="2">
        <f>Raw_schedule!N117</f>
        <v>0.1</v>
      </c>
      <c r="P119" s="2">
        <f>Raw_schedule!O117</f>
        <v>0.1</v>
      </c>
      <c r="Q119" s="2">
        <f>Raw_schedule!P117</f>
        <v>0.1</v>
      </c>
      <c r="R119" s="2">
        <f>Raw_schedule!Q117</f>
        <v>0</v>
      </c>
      <c r="S119" s="2">
        <f>Raw_schedule!R117</f>
        <v>0</v>
      </c>
      <c r="T119" s="2">
        <f>Raw_schedule!S117</f>
        <v>0</v>
      </c>
      <c r="U119" s="2">
        <f>Raw_schedule!T117</f>
        <v>0</v>
      </c>
      <c r="V119" s="2">
        <f>Raw_schedule!U117</f>
        <v>0</v>
      </c>
      <c r="W119" s="2">
        <f>Raw_schedule!V117</f>
        <v>0</v>
      </c>
      <c r="X119" s="2">
        <f>Raw_schedule!W117</f>
        <v>0</v>
      </c>
      <c r="Y119" s="2">
        <f>Raw_schedule!X117</f>
        <v>0</v>
      </c>
      <c r="Z119" s="2">
        <f>Raw_schedule!Y117</f>
        <v>0</v>
      </c>
      <c r="AA119" s="2">
        <f>Raw_schedule!Z117</f>
        <v>0</v>
      </c>
      <c r="AB119" s="2">
        <f>Raw_schedule!AA117</f>
        <v>0</v>
      </c>
    </row>
    <row r="120" spans="1:28" x14ac:dyDescent="0.25">
      <c r="A120" s="39" t="str">
        <f>Raw_schedule!B118</f>
        <v>Occupant Sch</v>
      </c>
      <c r="B120" s="39" t="str">
        <f>Raw_schedule!A118</f>
        <v>School</v>
      </c>
      <c r="C120" s="2" t="str">
        <f>Raw_schedule!C118</f>
        <v>Saturdays (Through 12/11)</v>
      </c>
      <c r="D120" s="2"/>
      <c r="E120" s="2">
        <f>Raw_schedule!D118</f>
        <v>0</v>
      </c>
      <c r="F120" s="2">
        <f>Raw_schedule!E118</f>
        <v>0</v>
      </c>
      <c r="G120" s="2">
        <f>Raw_schedule!F118</f>
        <v>0</v>
      </c>
      <c r="H120" s="2">
        <f>Raw_schedule!G118</f>
        <v>0</v>
      </c>
      <c r="I120" s="2">
        <f>Raw_schedule!H118</f>
        <v>0</v>
      </c>
      <c r="J120" s="2">
        <f>Raw_schedule!I118</f>
        <v>0</v>
      </c>
      <c r="K120" s="2">
        <f>Raw_schedule!J118</f>
        <v>0</v>
      </c>
      <c r="L120" s="2">
        <f>Raw_schedule!K118</f>
        <v>0</v>
      </c>
      <c r="M120" s="2">
        <f>Raw_schedule!L118</f>
        <v>0.1</v>
      </c>
      <c r="N120" s="2">
        <f>Raw_schedule!M118</f>
        <v>0.1</v>
      </c>
      <c r="O120" s="2">
        <f>Raw_schedule!N118</f>
        <v>0.1</v>
      </c>
      <c r="P120" s="2">
        <f>Raw_schedule!O118</f>
        <v>0.1</v>
      </c>
      <c r="Q120" s="2">
        <f>Raw_schedule!P118</f>
        <v>0.1</v>
      </c>
      <c r="R120" s="2">
        <f>Raw_schedule!Q118</f>
        <v>0</v>
      </c>
      <c r="S120" s="2">
        <f>Raw_schedule!R118</f>
        <v>0</v>
      </c>
      <c r="T120" s="2">
        <f>Raw_schedule!S118</f>
        <v>0</v>
      </c>
      <c r="U120" s="2">
        <f>Raw_schedule!T118</f>
        <v>0</v>
      </c>
      <c r="V120" s="2">
        <f>Raw_schedule!U118</f>
        <v>0</v>
      </c>
      <c r="W120" s="2">
        <f>Raw_schedule!V118</f>
        <v>0</v>
      </c>
      <c r="X120" s="2">
        <f>Raw_schedule!W118</f>
        <v>0</v>
      </c>
      <c r="Y120" s="2">
        <f>Raw_schedule!X118</f>
        <v>0</v>
      </c>
      <c r="Z120" s="2">
        <f>Raw_schedule!Y118</f>
        <v>0</v>
      </c>
      <c r="AA120" s="2">
        <f>Raw_schedule!Z118</f>
        <v>0</v>
      </c>
      <c r="AB120" s="2">
        <f>Raw_schedule!AA118</f>
        <v>0</v>
      </c>
    </row>
    <row r="121" spans="1:28" x14ac:dyDescent="0.25">
      <c r="A121" s="39" t="str">
        <f>Raw_schedule!B119</f>
        <v>Occupant Sch</v>
      </c>
      <c r="B121" s="39" t="str">
        <f>Raw_schedule!A119</f>
        <v>School</v>
      </c>
      <c r="C121" s="2" t="str">
        <f>Raw_schedule!C119</f>
        <v>Weekdays (Through 4/3)</v>
      </c>
      <c r="D121" s="2"/>
      <c r="E121" s="2">
        <f>Raw_schedule!D119</f>
        <v>0</v>
      </c>
      <c r="F121" s="2">
        <f>Raw_schedule!E119</f>
        <v>0</v>
      </c>
      <c r="G121" s="2">
        <f>Raw_schedule!F119</f>
        <v>0</v>
      </c>
      <c r="H121" s="2">
        <f>Raw_schedule!G119</f>
        <v>0</v>
      </c>
      <c r="I121" s="2">
        <f>Raw_schedule!H119</f>
        <v>0</v>
      </c>
      <c r="J121" s="2">
        <f>Raw_schedule!I119</f>
        <v>0</v>
      </c>
      <c r="K121" s="2">
        <f>Raw_schedule!J119</f>
        <v>0</v>
      </c>
      <c r="L121" s="2">
        <f>Raw_schedule!K119</f>
        <v>0.05</v>
      </c>
      <c r="M121" s="2">
        <f>Raw_schedule!L119</f>
        <v>0.75</v>
      </c>
      <c r="N121" s="2">
        <f>Raw_schedule!M119</f>
        <v>0.9</v>
      </c>
      <c r="O121" s="2">
        <f>Raw_schedule!N119</f>
        <v>0.9</v>
      </c>
      <c r="P121" s="2">
        <f>Raw_schedule!O119</f>
        <v>0.8</v>
      </c>
      <c r="Q121" s="2">
        <f>Raw_schedule!P119</f>
        <v>0.8</v>
      </c>
      <c r="R121" s="2">
        <f>Raw_schedule!Q119</f>
        <v>0.8</v>
      </c>
      <c r="S121" s="2">
        <f>Raw_schedule!R119</f>
        <v>0.8</v>
      </c>
      <c r="T121" s="2">
        <f>Raw_schedule!S119</f>
        <v>0.45</v>
      </c>
      <c r="U121" s="2">
        <f>Raw_schedule!T119</f>
        <v>0.15</v>
      </c>
      <c r="V121" s="2">
        <f>Raw_schedule!U119</f>
        <v>0.05</v>
      </c>
      <c r="W121" s="2">
        <f>Raw_schedule!V119</f>
        <v>0.15</v>
      </c>
      <c r="X121" s="2">
        <f>Raw_schedule!W119</f>
        <v>0.2</v>
      </c>
      <c r="Y121" s="2">
        <f>Raw_schedule!X119</f>
        <v>0.2</v>
      </c>
      <c r="Z121" s="2">
        <f>Raw_schedule!Y119</f>
        <v>0.1</v>
      </c>
      <c r="AA121" s="2">
        <f>Raw_schedule!Z119</f>
        <v>0</v>
      </c>
      <c r="AB121" s="2">
        <f>Raw_schedule!AA119</f>
        <v>0</v>
      </c>
    </row>
    <row r="122" spans="1:28" x14ac:dyDescent="0.25">
      <c r="A122" s="39" t="str">
        <f>Raw_schedule!B120</f>
        <v>Occupant Sch</v>
      </c>
      <c r="B122" s="39" t="str">
        <f>Raw_schedule!A120</f>
        <v>School</v>
      </c>
      <c r="C122" s="2" t="str">
        <f>Raw_schedule!C120</f>
        <v>Weekdays (Through 5/22)</v>
      </c>
      <c r="D122" s="2"/>
      <c r="E122" s="2">
        <f>Raw_schedule!D120</f>
        <v>0</v>
      </c>
      <c r="F122" s="2">
        <f>Raw_schedule!E120</f>
        <v>0</v>
      </c>
      <c r="G122" s="2">
        <f>Raw_schedule!F120</f>
        <v>0</v>
      </c>
      <c r="H122" s="2">
        <f>Raw_schedule!G120</f>
        <v>0</v>
      </c>
      <c r="I122" s="2">
        <f>Raw_schedule!H120</f>
        <v>0</v>
      </c>
      <c r="J122" s="2">
        <f>Raw_schedule!I120</f>
        <v>0</v>
      </c>
      <c r="K122" s="2">
        <f>Raw_schedule!J120</f>
        <v>0</v>
      </c>
      <c r="L122" s="2">
        <f>Raw_schedule!K120</f>
        <v>0.05</v>
      </c>
      <c r="M122" s="2">
        <f>Raw_schedule!L120</f>
        <v>0.75</v>
      </c>
      <c r="N122" s="2">
        <f>Raw_schedule!M120</f>
        <v>0.9</v>
      </c>
      <c r="O122" s="2">
        <f>Raw_schedule!N120</f>
        <v>0.9</v>
      </c>
      <c r="P122" s="2">
        <f>Raw_schedule!O120</f>
        <v>0.8</v>
      </c>
      <c r="Q122" s="2">
        <f>Raw_schedule!P120</f>
        <v>0.8</v>
      </c>
      <c r="R122" s="2">
        <f>Raw_schedule!Q120</f>
        <v>0.8</v>
      </c>
      <c r="S122" s="2">
        <f>Raw_schedule!R120</f>
        <v>0.8</v>
      </c>
      <c r="T122" s="2">
        <f>Raw_schedule!S120</f>
        <v>0.45</v>
      </c>
      <c r="U122" s="2">
        <f>Raw_schedule!T120</f>
        <v>0.15</v>
      </c>
      <c r="V122" s="2">
        <f>Raw_schedule!U120</f>
        <v>0.05</v>
      </c>
      <c r="W122" s="2">
        <f>Raw_schedule!V120</f>
        <v>0.15</v>
      </c>
      <c r="X122" s="2">
        <f>Raw_schedule!W120</f>
        <v>0.2</v>
      </c>
      <c r="Y122" s="2">
        <f>Raw_schedule!X120</f>
        <v>0.2</v>
      </c>
      <c r="Z122" s="2">
        <f>Raw_schedule!Y120</f>
        <v>0.1</v>
      </c>
      <c r="AA122" s="2">
        <f>Raw_schedule!Z120</f>
        <v>0</v>
      </c>
      <c r="AB122" s="2">
        <f>Raw_schedule!AA120</f>
        <v>0</v>
      </c>
    </row>
    <row r="123" spans="1:28" x14ac:dyDescent="0.25">
      <c r="A123" s="39" t="str">
        <f>Raw_schedule!B121</f>
        <v>Occupant Sch</v>
      </c>
      <c r="B123" s="39" t="str">
        <f>Raw_schedule!A121</f>
        <v>School</v>
      </c>
      <c r="C123" s="2" t="str">
        <f>Raw_schedule!C121</f>
        <v>Weekdays (Through 8/7)</v>
      </c>
      <c r="D123" s="2"/>
      <c r="E123" s="2">
        <f>Raw_schedule!D121</f>
        <v>0</v>
      </c>
      <c r="F123" s="2">
        <f>Raw_schedule!E121</f>
        <v>0</v>
      </c>
      <c r="G123" s="2">
        <f>Raw_schedule!F121</f>
        <v>0</v>
      </c>
      <c r="H123" s="2">
        <f>Raw_schedule!G121</f>
        <v>0</v>
      </c>
      <c r="I123" s="2">
        <f>Raw_schedule!H121</f>
        <v>0</v>
      </c>
      <c r="J123" s="2">
        <f>Raw_schedule!I121</f>
        <v>0</v>
      </c>
      <c r="K123" s="2">
        <f>Raw_schedule!J121</f>
        <v>0</v>
      </c>
      <c r="L123" s="2">
        <f>Raw_schedule!K121</f>
        <v>0.05</v>
      </c>
      <c r="M123" s="2">
        <f>Raw_schedule!L121</f>
        <v>0.75</v>
      </c>
      <c r="N123" s="2">
        <f>Raw_schedule!M121</f>
        <v>0.9</v>
      </c>
      <c r="O123" s="2">
        <f>Raw_schedule!N121</f>
        <v>0.9</v>
      </c>
      <c r="P123" s="2">
        <f>Raw_schedule!O121</f>
        <v>0.8</v>
      </c>
      <c r="Q123" s="2">
        <f>Raw_schedule!P121</f>
        <v>0.8</v>
      </c>
      <c r="R123" s="2">
        <f>Raw_schedule!Q121</f>
        <v>0.8</v>
      </c>
      <c r="S123" s="2">
        <f>Raw_schedule!R121</f>
        <v>0.8</v>
      </c>
      <c r="T123" s="2">
        <f>Raw_schedule!S121</f>
        <v>0.45</v>
      </c>
      <c r="U123" s="2">
        <f>Raw_schedule!T121</f>
        <v>0.15</v>
      </c>
      <c r="V123" s="2">
        <f>Raw_schedule!U121</f>
        <v>0.05</v>
      </c>
      <c r="W123" s="2">
        <f>Raw_schedule!V121</f>
        <v>0.15</v>
      </c>
      <c r="X123" s="2">
        <f>Raw_schedule!W121</f>
        <v>0.2</v>
      </c>
      <c r="Y123" s="2">
        <f>Raw_schedule!X121</f>
        <v>0.2</v>
      </c>
      <c r="Z123" s="2">
        <f>Raw_schedule!Y121</f>
        <v>0.1</v>
      </c>
      <c r="AA123" s="2">
        <f>Raw_schedule!Z121</f>
        <v>0</v>
      </c>
      <c r="AB123" s="2">
        <f>Raw_schedule!AA121</f>
        <v>0</v>
      </c>
    </row>
    <row r="124" spans="1:28" x14ac:dyDescent="0.25">
      <c r="A124" s="39" t="str">
        <f>Raw_schedule!B122</f>
        <v>Occupant Sch</v>
      </c>
      <c r="B124" s="39" t="str">
        <f>Raw_schedule!A122</f>
        <v>School</v>
      </c>
      <c r="C124" s="2" t="str">
        <f>Raw_schedule!C122</f>
        <v>Weekdays (Through 12/11)</v>
      </c>
      <c r="D124" s="2"/>
      <c r="E124" s="2">
        <f>Raw_schedule!D122</f>
        <v>0</v>
      </c>
      <c r="F124" s="2">
        <f>Raw_schedule!E122</f>
        <v>0</v>
      </c>
      <c r="G124" s="2">
        <f>Raw_schedule!F122</f>
        <v>0</v>
      </c>
      <c r="H124" s="2">
        <f>Raw_schedule!G122</f>
        <v>0</v>
      </c>
      <c r="I124" s="2">
        <f>Raw_schedule!H122</f>
        <v>0</v>
      </c>
      <c r="J124" s="2">
        <f>Raw_schedule!I122</f>
        <v>0</v>
      </c>
      <c r="K124" s="2">
        <f>Raw_schedule!J122</f>
        <v>0</v>
      </c>
      <c r="L124" s="2">
        <f>Raw_schedule!K122</f>
        <v>0.05</v>
      </c>
      <c r="M124" s="2">
        <f>Raw_schedule!L122</f>
        <v>0.75</v>
      </c>
      <c r="N124" s="2">
        <f>Raw_schedule!M122</f>
        <v>0.9</v>
      </c>
      <c r="O124" s="2">
        <f>Raw_schedule!N122</f>
        <v>0.9</v>
      </c>
      <c r="P124" s="2">
        <f>Raw_schedule!O122</f>
        <v>0.8</v>
      </c>
      <c r="Q124" s="2">
        <f>Raw_schedule!P122</f>
        <v>0.8</v>
      </c>
      <c r="R124" s="2">
        <f>Raw_schedule!Q122</f>
        <v>0.8</v>
      </c>
      <c r="S124" s="2">
        <f>Raw_schedule!R122</f>
        <v>0.8</v>
      </c>
      <c r="T124" s="2">
        <f>Raw_schedule!S122</f>
        <v>0.45</v>
      </c>
      <c r="U124" s="2">
        <f>Raw_schedule!T122</f>
        <v>0.15</v>
      </c>
      <c r="V124" s="2">
        <f>Raw_schedule!U122</f>
        <v>0.05</v>
      </c>
      <c r="W124" s="2">
        <f>Raw_schedule!V122</f>
        <v>0.15</v>
      </c>
      <c r="X124" s="2">
        <f>Raw_schedule!W122</f>
        <v>0.2</v>
      </c>
      <c r="Y124" s="2">
        <f>Raw_schedule!X122</f>
        <v>0.2</v>
      </c>
      <c r="Z124" s="2">
        <f>Raw_schedule!Y122</f>
        <v>0.1</v>
      </c>
      <c r="AA124" s="2">
        <f>Raw_schedule!Z122</f>
        <v>0</v>
      </c>
      <c r="AB124" s="2">
        <f>Raw_schedule!AA122</f>
        <v>0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A02BE-07B0-45AA-872C-4F7C61D3DCFD}">
  <dimension ref="A1"/>
  <sheetViews>
    <sheetView workbookViewId="0"/>
  </sheetViews>
  <sheetFormatPr defaultRowHeight="15" x14ac:dyDescent="0.25"/>
  <sheetData>
    <row r="1" spans="1:1" x14ac:dyDescent="0.25">
      <c r="A1" t="s">
        <v>450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122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323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391</v>
      </c>
      <c r="B2" t="s">
        <v>422</v>
      </c>
      <c r="C2" t="s">
        <v>423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</row>
    <row r="3" spans="1:27" x14ac:dyDescent="0.25">
      <c r="A3" t="s">
        <v>388</v>
      </c>
      <c r="B3" t="s">
        <v>424</v>
      </c>
      <c r="C3" t="s">
        <v>425</v>
      </c>
      <c r="D3">
        <v>84.92</v>
      </c>
      <c r="E3">
        <v>84.92</v>
      </c>
      <c r="F3">
        <v>84.92</v>
      </c>
      <c r="G3">
        <v>84.92</v>
      </c>
      <c r="H3">
        <v>84.92</v>
      </c>
      <c r="I3">
        <v>84.92</v>
      </c>
      <c r="J3">
        <v>84.92</v>
      </c>
      <c r="K3">
        <v>84.92</v>
      </c>
      <c r="L3">
        <v>84.92</v>
      </c>
      <c r="M3">
        <v>84.92</v>
      </c>
      <c r="N3">
        <v>84.92</v>
      </c>
      <c r="O3">
        <v>84.92</v>
      </c>
      <c r="P3">
        <v>84.92</v>
      </c>
      <c r="Q3">
        <v>84.92</v>
      </c>
      <c r="R3">
        <v>84.92</v>
      </c>
      <c r="S3">
        <v>84.92</v>
      </c>
      <c r="T3">
        <v>84.92</v>
      </c>
      <c r="U3">
        <v>84.92</v>
      </c>
      <c r="V3">
        <v>84.92</v>
      </c>
      <c r="W3">
        <v>84.92</v>
      </c>
      <c r="X3">
        <v>84.92</v>
      </c>
      <c r="Y3">
        <v>84.92</v>
      </c>
      <c r="Z3">
        <v>84.92</v>
      </c>
      <c r="AA3">
        <v>84.92</v>
      </c>
    </row>
    <row r="4" spans="1:27" x14ac:dyDescent="0.25">
      <c r="A4" t="s">
        <v>388</v>
      </c>
      <c r="B4" t="s">
        <v>424</v>
      </c>
      <c r="C4" t="s">
        <v>426</v>
      </c>
      <c r="D4">
        <v>84.92</v>
      </c>
      <c r="E4">
        <v>84.92</v>
      </c>
      <c r="F4">
        <v>84.92</v>
      </c>
      <c r="G4">
        <v>84.92</v>
      </c>
      <c r="H4">
        <v>84.92</v>
      </c>
      <c r="I4">
        <v>84.92</v>
      </c>
      <c r="J4">
        <v>84.92</v>
      </c>
      <c r="K4">
        <v>84.92</v>
      </c>
      <c r="L4">
        <v>84.92</v>
      </c>
      <c r="M4">
        <v>84.92</v>
      </c>
      <c r="N4">
        <v>84.92</v>
      </c>
      <c r="O4">
        <v>84.92</v>
      </c>
      <c r="P4">
        <v>84.92</v>
      </c>
      <c r="Q4">
        <v>84.92</v>
      </c>
      <c r="R4">
        <v>84.92</v>
      </c>
      <c r="S4">
        <v>84.92</v>
      </c>
      <c r="T4">
        <v>84.92</v>
      </c>
      <c r="U4">
        <v>84.92</v>
      </c>
      <c r="V4">
        <v>84.92</v>
      </c>
      <c r="W4">
        <v>84.92</v>
      </c>
      <c r="X4">
        <v>84.92</v>
      </c>
      <c r="Y4">
        <v>84.92</v>
      </c>
      <c r="Z4">
        <v>84.92</v>
      </c>
      <c r="AA4">
        <v>84.92</v>
      </c>
    </row>
    <row r="5" spans="1:27" x14ac:dyDescent="0.25">
      <c r="A5" t="s">
        <v>388</v>
      </c>
      <c r="B5" t="s">
        <v>424</v>
      </c>
      <c r="C5" t="s">
        <v>427</v>
      </c>
      <c r="D5">
        <v>84.92</v>
      </c>
      <c r="E5">
        <v>84.92</v>
      </c>
      <c r="F5">
        <v>84.92</v>
      </c>
      <c r="G5">
        <v>84.92</v>
      </c>
      <c r="H5">
        <v>84.92</v>
      </c>
      <c r="I5">
        <v>84.92</v>
      </c>
      <c r="J5">
        <v>84.92</v>
      </c>
      <c r="K5">
        <v>84.92</v>
      </c>
      <c r="L5">
        <v>84.92</v>
      </c>
      <c r="M5">
        <v>84.92</v>
      </c>
      <c r="N5">
        <v>84.92</v>
      </c>
      <c r="O5">
        <v>84.92</v>
      </c>
      <c r="P5">
        <v>84.92</v>
      </c>
      <c r="Q5">
        <v>84.92</v>
      </c>
      <c r="R5">
        <v>84.92</v>
      </c>
      <c r="S5">
        <v>84.92</v>
      </c>
      <c r="T5">
        <v>84.92</v>
      </c>
      <c r="U5">
        <v>84.92</v>
      </c>
      <c r="V5">
        <v>84.92</v>
      </c>
      <c r="W5">
        <v>84.92</v>
      </c>
      <c r="X5">
        <v>84.92</v>
      </c>
      <c r="Y5">
        <v>84.92</v>
      </c>
      <c r="Z5">
        <v>84.92</v>
      </c>
      <c r="AA5">
        <v>84.92</v>
      </c>
    </row>
    <row r="6" spans="1:27" x14ac:dyDescent="0.25">
      <c r="A6" t="s">
        <v>388</v>
      </c>
      <c r="B6" t="s">
        <v>424</v>
      </c>
      <c r="C6" t="s">
        <v>428</v>
      </c>
      <c r="D6">
        <v>84.92</v>
      </c>
      <c r="E6">
        <v>84.92</v>
      </c>
      <c r="F6">
        <v>84.92</v>
      </c>
      <c r="G6">
        <v>84.92</v>
      </c>
      <c r="H6">
        <v>84.92</v>
      </c>
      <c r="I6">
        <v>84.92</v>
      </c>
      <c r="J6">
        <v>84.92</v>
      </c>
      <c r="K6">
        <v>84.92</v>
      </c>
      <c r="L6">
        <v>84.92</v>
      </c>
      <c r="M6">
        <v>84.92</v>
      </c>
      <c r="N6">
        <v>84.92</v>
      </c>
      <c r="O6">
        <v>84.92</v>
      </c>
      <c r="P6">
        <v>84.92</v>
      </c>
      <c r="Q6">
        <v>84.92</v>
      </c>
      <c r="R6">
        <v>84.92</v>
      </c>
      <c r="S6">
        <v>84.92</v>
      </c>
      <c r="T6">
        <v>84.92</v>
      </c>
      <c r="U6">
        <v>84.92</v>
      </c>
      <c r="V6">
        <v>84.92</v>
      </c>
      <c r="W6">
        <v>84.92</v>
      </c>
      <c r="X6">
        <v>84.92</v>
      </c>
      <c r="Y6">
        <v>84.92</v>
      </c>
      <c r="Z6">
        <v>84.92</v>
      </c>
      <c r="AA6">
        <v>84.92</v>
      </c>
    </row>
    <row r="7" spans="1:27" x14ac:dyDescent="0.25">
      <c r="A7" t="s">
        <v>388</v>
      </c>
      <c r="B7" t="s">
        <v>424</v>
      </c>
      <c r="C7" t="s">
        <v>429</v>
      </c>
      <c r="D7">
        <v>84.92</v>
      </c>
      <c r="E7">
        <v>84.92</v>
      </c>
      <c r="F7">
        <v>84.92</v>
      </c>
      <c r="G7">
        <v>84.92</v>
      </c>
      <c r="H7">
        <v>84.92</v>
      </c>
      <c r="I7">
        <v>84.92</v>
      </c>
      <c r="J7">
        <v>84.92</v>
      </c>
      <c r="K7">
        <v>84.92</v>
      </c>
      <c r="L7">
        <v>84.92</v>
      </c>
      <c r="M7">
        <v>84.92</v>
      </c>
      <c r="N7">
        <v>84.92</v>
      </c>
      <c r="O7">
        <v>84.92</v>
      </c>
      <c r="P7">
        <v>84.92</v>
      </c>
      <c r="Q7">
        <v>84.92</v>
      </c>
      <c r="R7">
        <v>84.92</v>
      </c>
      <c r="S7">
        <v>84.92</v>
      </c>
      <c r="T7">
        <v>84.92</v>
      </c>
      <c r="U7">
        <v>84.92</v>
      </c>
      <c r="V7">
        <v>84.92</v>
      </c>
      <c r="W7">
        <v>84.92</v>
      </c>
      <c r="X7">
        <v>84.92</v>
      </c>
      <c r="Y7">
        <v>84.92</v>
      </c>
      <c r="Z7">
        <v>84.92</v>
      </c>
      <c r="AA7">
        <v>84.92</v>
      </c>
    </row>
    <row r="8" spans="1:27" x14ac:dyDescent="0.25">
      <c r="A8" t="s">
        <v>388</v>
      </c>
      <c r="B8" t="s">
        <v>424</v>
      </c>
      <c r="C8" t="s">
        <v>430</v>
      </c>
      <c r="D8">
        <v>84.92</v>
      </c>
      <c r="E8">
        <v>84.92</v>
      </c>
      <c r="F8">
        <v>84.92</v>
      </c>
      <c r="G8">
        <v>84.92</v>
      </c>
      <c r="H8">
        <v>84.92</v>
      </c>
      <c r="I8">
        <v>84.92</v>
      </c>
      <c r="J8">
        <v>84.92</v>
      </c>
      <c r="K8">
        <v>84.92</v>
      </c>
      <c r="L8">
        <v>84.92</v>
      </c>
      <c r="M8">
        <v>84.92</v>
      </c>
      <c r="N8">
        <v>84.92</v>
      </c>
      <c r="O8">
        <v>84.92</v>
      </c>
      <c r="P8">
        <v>84.92</v>
      </c>
      <c r="Q8">
        <v>84.92</v>
      </c>
      <c r="R8">
        <v>84.92</v>
      </c>
      <c r="S8">
        <v>84.92</v>
      </c>
      <c r="T8">
        <v>84.92</v>
      </c>
      <c r="U8">
        <v>84.92</v>
      </c>
      <c r="V8">
        <v>84.92</v>
      </c>
      <c r="W8">
        <v>84.92</v>
      </c>
      <c r="X8">
        <v>84.92</v>
      </c>
      <c r="Y8">
        <v>84.92</v>
      </c>
      <c r="Z8">
        <v>84.92</v>
      </c>
      <c r="AA8">
        <v>84.92</v>
      </c>
    </row>
    <row r="9" spans="1:27" x14ac:dyDescent="0.25">
      <c r="A9" t="s">
        <v>388</v>
      </c>
      <c r="B9" t="s">
        <v>424</v>
      </c>
      <c r="C9" t="s">
        <v>431</v>
      </c>
      <c r="D9">
        <v>84.92</v>
      </c>
      <c r="E9">
        <v>84.92</v>
      </c>
      <c r="F9">
        <v>84.92</v>
      </c>
      <c r="G9">
        <v>84.92</v>
      </c>
      <c r="H9">
        <v>84.92</v>
      </c>
      <c r="I9">
        <v>84.92</v>
      </c>
      <c r="J9">
        <v>84.92</v>
      </c>
      <c r="K9">
        <v>84.92</v>
      </c>
      <c r="L9">
        <v>84.92</v>
      </c>
      <c r="M9">
        <v>84.92</v>
      </c>
      <c r="N9">
        <v>84.92</v>
      </c>
      <c r="O9">
        <v>84.92</v>
      </c>
      <c r="P9">
        <v>84.92</v>
      </c>
      <c r="Q9">
        <v>84.92</v>
      </c>
      <c r="R9">
        <v>84.92</v>
      </c>
      <c r="S9">
        <v>84.92</v>
      </c>
      <c r="T9">
        <v>84.92</v>
      </c>
      <c r="U9">
        <v>84.92</v>
      </c>
      <c r="V9">
        <v>84.92</v>
      </c>
      <c r="W9">
        <v>84.92</v>
      </c>
      <c r="X9">
        <v>84.92</v>
      </c>
      <c r="Y9">
        <v>84.92</v>
      </c>
      <c r="Z9">
        <v>84.92</v>
      </c>
      <c r="AA9">
        <v>84.92</v>
      </c>
    </row>
    <row r="10" spans="1:27" x14ac:dyDescent="0.25">
      <c r="A10" t="s">
        <v>388</v>
      </c>
      <c r="B10" t="s">
        <v>424</v>
      </c>
      <c r="C10" t="s">
        <v>432</v>
      </c>
      <c r="D10">
        <v>84.92</v>
      </c>
      <c r="E10">
        <v>84.92</v>
      </c>
      <c r="F10">
        <v>84.92</v>
      </c>
      <c r="G10">
        <v>84.92</v>
      </c>
      <c r="H10">
        <v>84.92</v>
      </c>
      <c r="I10">
        <v>84.92</v>
      </c>
      <c r="J10">
        <v>84.92</v>
      </c>
      <c r="K10">
        <v>84.92</v>
      </c>
      <c r="L10">
        <v>84.92</v>
      </c>
      <c r="M10">
        <v>84.92</v>
      </c>
      <c r="N10">
        <v>84.92</v>
      </c>
      <c r="O10">
        <v>84.92</v>
      </c>
      <c r="P10">
        <v>84.92</v>
      </c>
      <c r="Q10">
        <v>84.92</v>
      </c>
      <c r="R10">
        <v>84.92</v>
      </c>
      <c r="S10">
        <v>84.92</v>
      </c>
      <c r="T10">
        <v>84.92</v>
      </c>
      <c r="U10">
        <v>84.92</v>
      </c>
      <c r="V10">
        <v>84.92</v>
      </c>
      <c r="W10">
        <v>84.92</v>
      </c>
      <c r="X10">
        <v>84.92</v>
      </c>
      <c r="Y10">
        <v>84.92</v>
      </c>
      <c r="Z10">
        <v>84.92</v>
      </c>
      <c r="AA10">
        <v>84.92</v>
      </c>
    </row>
    <row r="11" spans="1:27" x14ac:dyDescent="0.25">
      <c r="A11" t="s">
        <v>388</v>
      </c>
      <c r="B11" t="s">
        <v>424</v>
      </c>
      <c r="C11" t="s">
        <v>433</v>
      </c>
      <c r="D11">
        <v>84.92</v>
      </c>
      <c r="E11">
        <v>84.92</v>
      </c>
      <c r="F11">
        <v>84.92</v>
      </c>
      <c r="G11">
        <v>84.92</v>
      </c>
      <c r="H11">
        <v>84.92</v>
      </c>
      <c r="I11">
        <v>84.92</v>
      </c>
      <c r="J11">
        <v>84.92</v>
      </c>
      <c r="K11">
        <v>84.92</v>
      </c>
      <c r="L11">
        <v>84.92</v>
      </c>
      <c r="M11">
        <v>84.92</v>
      </c>
      <c r="N11">
        <v>84.92</v>
      </c>
      <c r="O11">
        <v>84.92</v>
      </c>
      <c r="P11">
        <v>84.92</v>
      </c>
      <c r="Q11">
        <v>84.92</v>
      </c>
      <c r="R11">
        <v>84.92</v>
      </c>
      <c r="S11">
        <v>84.92</v>
      </c>
      <c r="T11">
        <v>84.92</v>
      </c>
      <c r="U11">
        <v>84.92</v>
      </c>
      <c r="V11">
        <v>84.92</v>
      </c>
      <c r="W11">
        <v>84.92</v>
      </c>
      <c r="X11">
        <v>84.92</v>
      </c>
      <c r="Y11">
        <v>84.92</v>
      </c>
      <c r="Z11">
        <v>84.92</v>
      </c>
      <c r="AA11">
        <v>84.92</v>
      </c>
    </row>
    <row r="12" spans="1:27" x14ac:dyDescent="0.25">
      <c r="A12" t="s">
        <v>388</v>
      </c>
      <c r="B12" t="s">
        <v>424</v>
      </c>
      <c r="C12" t="s">
        <v>434</v>
      </c>
      <c r="D12">
        <v>84.92</v>
      </c>
      <c r="E12">
        <v>84.92</v>
      </c>
      <c r="F12">
        <v>84.92</v>
      </c>
      <c r="G12">
        <v>84.92</v>
      </c>
      <c r="H12">
        <v>84.92</v>
      </c>
      <c r="I12">
        <v>84.92</v>
      </c>
      <c r="J12">
        <v>84.92</v>
      </c>
      <c r="K12">
        <v>75.02</v>
      </c>
      <c r="L12">
        <v>75.02</v>
      </c>
      <c r="M12">
        <v>75.02</v>
      </c>
      <c r="N12">
        <v>75.02</v>
      </c>
      <c r="O12">
        <v>75.02</v>
      </c>
      <c r="P12">
        <v>75.02</v>
      </c>
      <c r="Q12">
        <v>84.92</v>
      </c>
      <c r="R12">
        <v>84.92</v>
      </c>
      <c r="S12">
        <v>84.92</v>
      </c>
      <c r="T12">
        <v>84.92</v>
      </c>
      <c r="U12">
        <v>84.92</v>
      </c>
      <c r="V12">
        <v>84.92</v>
      </c>
      <c r="W12">
        <v>84.92</v>
      </c>
      <c r="X12">
        <v>84.92</v>
      </c>
      <c r="Y12">
        <v>84.92</v>
      </c>
      <c r="Z12">
        <v>84.92</v>
      </c>
      <c r="AA12">
        <v>84.92</v>
      </c>
    </row>
    <row r="13" spans="1:27" x14ac:dyDescent="0.25">
      <c r="A13" t="s">
        <v>388</v>
      </c>
      <c r="B13" t="s">
        <v>424</v>
      </c>
      <c r="C13" t="s">
        <v>435</v>
      </c>
      <c r="D13">
        <v>84.92</v>
      </c>
      <c r="E13">
        <v>84.92</v>
      </c>
      <c r="F13">
        <v>84.92</v>
      </c>
      <c r="G13">
        <v>84.92</v>
      </c>
      <c r="H13">
        <v>84.92</v>
      </c>
      <c r="I13">
        <v>84.92</v>
      </c>
      <c r="J13">
        <v>84.92</v>
      </c>
      <c r="K13">
        <v>75.02</v>
      </c>
      <c r="L13">
        <v>75.02</v>
      </c>
      <c r="M13">
        <v>75.02</v>
      </c>
      <c r="N13">
        <v>75.02</v>
      </c>
      <c r="O13">
        <v>75.02</v>
      </c>
      <c r="P13">
        <v>75.02</v>
      </c>
      <c r="Q13">
        <v>84.92</v>
      </c>
      <c r="R13">
        <v>84.92</v>
      </c>
      <c r="S13">
        <v>84.92</v>
      </c>
      <c r="T13">
        <v>84.92</v>
      </c>
      <c r="U13">
        <v>84.92</v>
      </c>
      <c r="V13">
        <v>84.92</v>
      </c>
      <c r="W13">
        <v>84.92</v>
      </c>
      <c r="X13">
        <v>84.92</v>
      </c>
      <c r="Y13">
        <v>84.92</v>
      </c>
      <c r="Z13">
        <v>84.92</v>
      </c>
      <c r="AA13">
        <v>84.92</v>
      </c>
    </row>
    <row r="14" spans="1:27" x14ac:dyDescent="0.25">
      <c r="A14" t="s">
        <v>388</v>
      </c>
      <c r="B14" t="s">
        <v>424</v>
      </c>
      <c r="C14" t="s">
        <v>436</v>
      </c>
      <c r="D14">
        <v>84.92</v>
      </c>
      <c r="E14">
        <v>84.92</v>
      </c>
      <c r="F14">
        <v>84.92</v>
      </c>
      <c r="G14">
        <v>84.92</v>
      </c>
      <c r="H14">
        <v>84.92</v>
      </c>
      <c r="I14">
        <v>84.92</v>
      </c>
      <c r="J14">
        <v>84.92</v>
      </c>
      <c r="K14">
        <v>75.02</v>
      </c>
      <c r="L14">
        <v>75.02</v>
      </c>
      <c r="M14">
        <v>75.02</v>
      </c>
      <c r="N14">
        <v>75.02</v>
      </c>
      <c r="O14">
        <v>75.02</v>
      </c>
      <c r="P14">
        <v>75.02</v>
      </c>
      <c r="Q14">
        <v>84.92</v>
      </c>
      <c r="R14">
        <v>84.92</v>
      </c>
      <c r="S14">
        <v>84.92</v>
      </c>
      <c r="T14">
        <v>84.92</v>
      </c>
      <c r="U14">
        <v>84.92</v>
      </c>
      <c r="V14">
        <v>84.92</v>
      </c>
      <c r="W14">
        <v>84.92</v>
      </c>
      <c r="X14">
        <v>84.92</v>
      </c>
      <c r="Y14">
        <v>84.92</v>
      </c>
      <c r="Z14">
        <v>84.92</v>
      </c>
      <c r="AA14">
        <v>84.92</v>
      </c>
    </row>
    <row r="15" spans="1:27" x14ac:dyDescent="0.25">
      <c r="A15" t="s">
        <v>388</v>
      </c>
      <c r="B15" t="s">
        <v>424</v>
      </c>
      <c r="C15" t="s">
        <v>437</v>
      </c>
      <c r="D15">
        <v>84.92</v>
      </c>
      <c r="E15">
        <v>84.92</v>
      </c>
      <c r="F15">
        <v>84.92</v>
      </c>
      <c r="G15">
        <v>84.92</v>
      </c>
      <c r="H15">
        <v>84.92</v>
      </c>
      <c r="I15">
        <v>84.92</v>
      </c>
      <c r="J15">
        <v>84.92</v>
      </c>
      <c r="K15">
        <v>75.02</v>
      </c>
      <c r="L15">
        <v>75.02</v>
      </c>
      <c r="M15">
        <v>75.02</v>
      </c>
      <c r="N15">
        <v>75.02</v>
      </c>
      <c r="O15">
        <v>75.02</v>
      </c>
      <c r="P15">
        <v>75.02</v>
      </c>
      <c r="Q15">
        <v>84.92</v>
      </c>
      <c r="R15">
        <v>84.92</v>
      </c>
      <c r="S15">
        <v>84.92</v>
      </c>
      <c r="T15">
        <v>84.92</v>
      </c>
      <c r="U15">
        <v>84.92</v>
      </c>
      <c r="V15">
        <v>84.92</v>
      </c>
      <c r="W15">
        <v>84.92</v>
      </c>
      <c r="X15">
        <v>84.92</v>
      </c>
      <c r="Y15">
        <v>84.92</v>
      </c>
      <c r="Z15">
        <v>84.92</v>
      </c>
      <c r="AA15">
        <v>84.92</v>
      </c>
    </row>
    <row r="16" spans="1:27" x14ac:dyDescent="0.25">
      <c r="A16" t="s">
        <v>388</v>
      </c>
      <c r="B16" t="s">
        <v>424</v>
      </c>
      <c r="C16" t="s">
        <v>438</v>
      </c>
      <c r="D16">
        <v>84.92</v>
      </c>
      <c r="E16">
        <v>84.92</v>
      </c>
      <c r="F16">
        <v>84.92</v>
      </c>
      <c r="G16">
        <v>84.92</v>
      </c>
      <c r="H16">
        <v>84.92</v>
      </c>
      <c r="I16">
        <v>84.92</v>
      </c>
      <c r="J16">
        <v>75.02</v>
      </c>
      <c r="K16">
        <v>75.02</v>
      </c>
      <c r="L16">
        <v>75.02</v>
      </c>
      <c r="M16">
        <v>75.02</v>
      </c>
      <c r="N16">
        <v>75.02</v>
      </c>
      <c r="O16">
        <v>75.02</v>
      </c>
      <c r="P16">
        <v>75.02</v>
      </c>
      <c r="Q16">
        <v>75.02</v>
      </c>
      <c r="R16">
        <v>75.02</v>
      </c>
      <c r="S16">
        <v>75.02</v>
      </c>
      <c r="T16">
        <v>75.02</v>
      </c>
      <c r="U16">
        <v>75.02</v>
      </c>
      <c r="V16">
        <v>75.02</v>
      </c>
      <c r="W16">
        <v>75.02</v>
      </c>
      <c r="X16">
        <v>75.02</v>
      </c>
      <c r="Y16">
        <v>75.02</v>
      </c>
      <c r="Z16">
        <v>84.92</v>
      </c>
      <c r="AA16">
        <v>84.92</v>
      </c>
    </row>
    <row r="17" spans="1:27" x14ac:dyDescent="0.25">
      <c r="A17" t="s">
        <v>388</v>
      </c>
      <c r="B17" t="s">
        <v>424</v>
      </c>
      <c r="C17" t="s">
        <v>439</v>
      </c>
      <c r="D17">
        <v>84.92</v>
      </c>
      <c r="E17">
        <v>84.92</v>
      </c>
      <c r="F17">
        <v>84.92</v>
      </c>
      <c r="G17">
        <v>84.92</v>
      </c>
      <c r="H17">
        <v>84.92</v>
      </c>
      <c r="I17">
        <v>84.92</v>
      </c>
      <c r="J17">
        <v>75.02</v>
      </c>
      <c r="K17">
        <v>75.02</v>
      </c>
      <c r="L17">
        <v>75.02</v>
      </c>
      <c r="M17">
        <v>75.02</v>
      </c>
      <c r="N17">
        <v>75.02</v>
      </c>
      <c r="O17">
        <v>75.02</v>
      </c>
      <c r="P17">
        <v>75.02</v>
      </c>
      <c r="Q17">
        <v>75.02</v>
      </c>
      <c r="R17">
        <v>75.02</v>
      </c>
      <c r="S17">
        <v>75.02</v>
      </c>
      <c r="T17">
        <v>75.02</v>
      </c>
      <c r="U17">
        <v>75.02</v>
      </c>
      <c r="V17">
        <v>75.02</v>
      </c>
      <c r="W17">
        <v>75.02</v>
      </c>
      <c r="X17">
        <v>75.02</v>
      </c>
      <c r="Y17">
        <v>75.02</v>
      </c>
      <c r="Z17">
        <v>84.92</v>
      </c>
      <c r="AA17">
        <v>84.92</v>
      </c>
    </row>
    <row r="18" spans="1:27" x14ac:dyDescent="0.25">
      <c r="A18" t="s">
        <v>388</v>
      </c>
      <c r="B18" t="s">
        <v>424</v>
      </c>
      <c r="C18" t="s">
        <v>440</v>
      </c>
      <c r="D18">
        <v>84.92</v>
      </c>
      <c r="E18">
        <v>84.92</v>
      </c>
      <c r="F18">
        <v>84.92</v>
      </c>
      <c r="G18">
        <v>84.92</v>
      </c>
      <c r="H18">
        <v>84.92</v>
      </c>
      <c r="I18">
        <v>84.92</v>
      </c>
      <c r="J18">
        <v>75.02</v>
      </c>
      <c r="K18">
        <v>75.02</v>
      </c>
      <c r="L18">
        <v>75.02</v>
      </c>
      <c r="M18">
        <v>75.02</v>
      </c>
      <c r="N18">
        <v>75.02</v>
      </c>
      <c r="O18">
        <v>75.02</v>
      </c>
      <c r="P18">
        <v>75.02</v>
      </c>
      <c r="Q18">
        <v>75.02</v>
      </c>
      <c r="R18">
        <v>75.02</v>
      </c>
      <c r="S18">
        <v>75.02</v>
      </c>
      <c r="T18">
        <v>75.02</v>
      </c>
      <c r="U18">
        <v>75.02</v>
      </c>
      <c r="V18">
        <v>75.02</v>
      </c>
      <c r="W18">
        <v>75.02</v>
      </c>
      <c r="X18">
        <v>75.02</v>
      </c>
      <c r="Y18">
        <v>75.02</v>
      </c>
      <c r="Z18">
        <v>84.92</v>
      </c>
      <c r="AA18">
        <v>84.92</v>
      </c>
    </row>
    <row r="19" spans="1:27" x14ac:dyDescent="0.25">
      <c r="A19" t="s">
        <v>388</v>
      </c>
      <c r="B19" t="s">
        <v>424</v>
      </c>
      <c r="C19" t="s">
        <v>441</v>
      </c>
      <c r="D19">
        <v>84.92</v>
      </c>
      <c r="E19">
        <v>84.92</v>
      </c>
      <c r="F19">
        <v>84.92</v>
      </c>
      <c r="G19">
        <v>84.92</v>
      </c>
      <c r="H19">
        <v>84.92</v>
      </c>
      <c r="I19">
        <v>84.92</v>
      </c>
      <c r="J19">
        <v>75.02</v>
      </c>
      <c r="K19">
        <v>75.02</v>
      </c>
      <c r="L19">
        <v>75.02</v>
      </c>
      <c r="M19">
        <v>75.02</v>
      </c>
      <c r="N19">
        <v>75.02</v>
      </c>
      <c r="O19">
        <v>75.02</v>
      </c>
      <c r="P19">
        <v>75.02</v>
      </c>
      <c r="Q19">
        <v>75.02</v>
      </c>
      <c r="R19">
        <v>75.02</v>
      </c>
      <c r="S19">
        <v>75.02</v>
      </c>
      <c r="T19">
        <v>75.02</v>
      </c>
      <c r="U19">
        <v>75.02</v>
      </c>
      <c r="V19">
        <v>75.02</v>
      </c>
      <c r="W19">
        <v>75.02</v>
      </c>
      <c r="X19">
        <v>75.02</v>
      </c>
      <c r="Y19">
        <v>75.02</v>
      </c>
      <c r="Z19">
        <v>84.92</v>
      </c>
      <c r="AA19">
        <v>84.92</v>
      </c>
    </row>
    <row r="20" spans="1:27" x14ac:dyDescent="0.25">
      <c r="A20" t="s">
        <v>388</v>
      </c>
      <c r="B20" t="s">
        <v>442</v>
      </c>
      <c r="C20" t="s">
        <v>425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</row>
    <row r="21" spans="1:27" x14ac:dyDescent="0.25">
      <c r="A21" t="s">
        <v>388</v>
      </c>
      <c r="B21" t="s">
        <v>442</v>
      </c>
      <c r="C21" t="s">
        <v>426</v>
      </c>
      <c r="D21">
        <v>0.03</v>
      </c>
      <c r="E21">
        <v>0.03</v>
      </c>
      <c r="F21">
        <v>0.03</v>
      </c>
      <c r="G21">
        <v>0.03</v>
      </c>
      <c r="H21">
        <v>0.03</v>
      </c>
      <c r="I21">
        <v>0.03</v>
      </c>
      <c r="J21">
        <v>0.03</v>
      </c>
      <c r="K21">
        <v>0.03</v>
      </c>
      <c r="L21">
        <v>0.03</v>
      </c>
      <c r="M21">
        <v>0.05</v>
      </c>
      <c r="N21">
        <v>0.05</v>
      </c>
      <c r="O21">
        <v>0.05</v>
      </c>
      <c r="P21">
        <v>0.05</v>
      </c>
      <c r="Q21">
        <v>0.03</v>
      </c>
      <c r="R21">
        <v>0.03</v>
      </c>
      <c r="S21">
        <v>0.03</v>
      </c>
      <c r="T21">
        <v>0.03</v>
      </c>
      <c r="U21">
        <v>0.03</v>
      </c>
      <c r="V21">
        <v>0.03</v>
      </c>
      <c r="W21">
        <v>0.03</v>
      </c>
      <c r="X21">
        <v>0.03</v>
      </c>
      <c r="Y21">
        <v>0.03</v>
      </c>
      <c r="Z21">
        <v>0.03</v>
      </c>
      <c r="AA21">
        <v>0.03</v>
      </c>
    </row>
    <row r="22" spans="1:27" x14ac:dyDescent="0.25">
      <c r="A22" t="s">
        <v>388</v>
      </c>
      <c r="B22" t="s">
        <v>442</v>
      </c>
      <c r="C22" t="s">
        <v>427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</row>
    <row r="23" spans="1:27" x14ac:dyDescent="0.25">
      <c r="A23" t="s">
        <v>388</v>
      </c>
      <c r="B23" t="s">
        <v>442</v>
      </c>
      <c r="C23" t="s">
        <v>428</v>
      </c>
      <c r="D23">
        <v>0.03</v>
      </c>
      <c r="E23">
        <v>0.03</v>
      </c>
      <c r="F23">
        <v>0.03</v>
      </c>
      <c r="G23">
        <v>0.03</v>
      </c>
      <c r="H23">
        <v>0.03</v>
      </c>
      <c r="I23">
        <v>0.03</v>
      </c>
      <c r="J23">
        <v>0.03</v>
      </c>
      <c r="K23">
        <v>0.03</v>
      </c>
      <c r="L23">
        <v>0.03</v>
      </c>
      <c r="M23">
        <v>0.05</v>
      </c>
      <c r="N23">
        <v>0.05</v>
      </c>
      <c r="O23">
        <v>0.05</v>
      </c>
      <c r="P23">
        <v>0.05</v>
      </c>
      <c r="Q23">
        <v>0.03</v>
      </c>
      <c r="R23">
        <v>0.03</v>
      </c>
      <c r="S23">
        <v>0.03</v>
      </c>
      <c r="T23">
        <v>0.03</v>
      </c>
      <c r="U23">
        <v>0.03</v>
      </c>
      <c r="V23">
        <v>0.03</v>
      </c>
      <c r="W23">
        <v>0.03</v>
      </c>
      <c r="X23">
        <v>0.03</v>
      </c>
      <c r="Y23">
        <v>0.03</v>
      </c>
      <c r="Z23">
        <v>0.03</v>
      </c>
      <c r="AA23">
        <v>0.03</v>
      </c>
    </row>
    <row r="24" spans="1:27" x14ac:dyDescent="0.25">
      <c r="A24" t="s">
        <v>388</v>
      </c>
      <c r="B24" t="s">
        <v>442</v>
      </c>
      <c r="C24" t="s">
        <v>429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</row>
    <row r="25" spans="1:27" x14ac:dyDescent="0.25">
      <c r="A25" t="s">
        <v>388</v>
      </c>
      <c r="B25" t="s">
        <v>442</v>
      </c>
      <c r="C25" t="s">
        <v>430</v>
      </c>
      <c r="D25">
        <v>0.03</v>
      </c>
      <c r="E25">
        <v>0.03</v>
      </c>
      <c r="F25">
        <v>0.03</v>
      </c>
      <c r="G25">
        <v>0.03</v>
      </c>
      <c r="H25">
        <v>0.03</v>
      </c>
      <c r="I25">
        <v>0.03</v>
      </c>
      <c r="J25">
        <v>0.03</v>
      </c>
      <c r="K25">
        <v>0.03</v>
      </c>
      <c r="L25">
        <v>0.03</v>
      </c>
      <c r="M25">
        <v>0.05</v>
      </c>
      <c r="N25">
        <v>0.05</v>
      </c>
      <c r="O25">
        <v>0.05</v>
      </c>
      <c r="P25">
        <v>0.05</v>
      </c>
      <c r="Q25">
        <v>0.03</v>
      </c>
      <c r="R25">
        <v>0.03</v>
      </c>
      <c r="S25">
        <v>0.03</v>
      </c>
      <c r="T25">
        <v>0.03</v>
      </c>
      <c r="U25">
        <v>0.03</v>
      </c>
      <c r="V25">
        <v>0.03</v>
      </c>
      <c r="W25">
        <v>0.03</v>
      </c>
      <c r="X25">
        <v>0.03</v>
      </c>
      <c r="Y25">
        <v>0.03</v>
      </c>
      <c r="Z25">
        <v>0.03</v>
      </c>
      <c r="AA25">
        <v>0.03</v>
      </c>
    </row>
    <row r="26" spans="1:27" x14ac:dyDescent="0.25">
      <c r="A26" t="s">
        <v>388</v>
      </c>
      <c r="B26" t="s">
        <v>442</v>
      </c>
      <c r="C26" t="s">
        <v>431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</row>
    <row r="27" spans="1:27" x14ac:dyDescent="0.25">
      <c r="A27" t="s">
        <v>388</v>
      </c>
      <c r="B27" t="s">
        <v>442</v>
      </c>
      <c r="C27" t="s">
        <v>432</v>
      </c>
      <c r="D27">
        <v>0.03</v>
      </c>
      <c r="E27">
        <v>0.03</v>
      </c>
      <c r="F27">
        <v>0.03</v>
      </c>
      <c r="G27">
        <v>0.03</v>
      </c>
      <c r="H27">
        <v>0.03</v>
      </c>
      <c r="I27">
        <v>0.03</v>
      </c>
      <c r="J27">
        <v>0.03</v>
      </c>
      <c r="K27">
        <v>0.03</v>
      </c>
      <c r="L27">
        <v>0.03</v>
      </c>
      <c r="M27">
        <v>0.05</v>
      </c>
      <c r="N27">
        <v>0.05</v>
      </c>
      <c r="O27">
        <v>0.05</v>
      </c>
      <c r="P27">
        <v>0.05</v>
      </c>
      <c r="Q27">
        <v>0.03</v>
      </c>
      <c r="R27">
        <v>0.03</v>
      </c>
      <c r="S27">
        <v>0.03</v>
      </c>
      <c r="T27">
        <v>0.03</v>
      </c>
      <c r="U27">
        <v>0.03</v>
      </c>
      <c r="V27">
        <v>0.03</v>
      </c>
      <c r="W27">
        <v>0.03</v>
      </c>
      <c r="X27">
        <v>0.03</v>
      </c>
      <c r="Y27">
        <v>0.03</v>
      </c>
      <c r="Z27">
        <v>0.03</v>
      </c>
      <c r="AA27">
        <v>0.03</v>
      </c>
    </row>
    <row r="28" spans="1:27" x14ac:dyDescent="0.25">
      <c r="A28" t="s">
        <v>388</v>
      </c>
      <c r="B28" t="s">
        <v>442</v>
      </c>
      <c r="C28" t="s">
        <v>433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</row>
    <row r="29" spans="1:27" x14ac:dyDescent="0.25">
      <c r="A29" t="s">
        <v>388</v>
      </c>
      <c r="B29" t="s">
        <v>442</v>
      </c>
      <c r="C29" t="s">
        <v>434</v>
      </c>
      <c r="D29">
        <v>0.03</v>
      </c>
      <c r="E29">
        <v>0.03</v>
      </c>
      <c r="F29">
        <v>0.03</v>
      </c>
      <c r="G29">
        <v>0.03</v>
      </c>
      <c r="H29">
        <v>0.03</v>
      </c>
      <c r="I29">
        <v>0.03</v>
      </c>
      <c r="J29">
        <v>0.03</v>
      </c>
      <c r="K29">
        <v>0.03</v>
      </c>
      <c r="L29">
        <v>0.03</v>
      </c>
      <c r="M29">
        <v>0.05</v>
      </c>
      <c r="N29">
        <v>0.05</v>
      </c>
      <c r="O29">
        <v>0.05</v>
      </c>
      <c r="P29">
        <v>0.05</v>
      </c>
      <c r="Q29">
        <v>0.03</v>
      </c>
      <c r="R29">
        <v>0.03</v>
      </c>
      <c r="S29">
        <v>0.03</v>
      </c>
      <c r="T29">
        <v>0.03</v>
      </c>
      <c r="U29">
        <v>0.03</v>
      </c>
      <c r="V29">
        <v>0.03</v>
      </c>
      <c r="W29">
        <v>0.03</v>
      </c>
      <c r="X29">
        <v>0.03</v>
      </c>
      <c r="Y29">
        <v>0.03</v>
      </c>
      <c r="Z29">
        <v>0.03</v>
      </c>
      <c r="AA29">
        <v>0.03</v>
      </c>
    </row>
    <row r="30" spans="1:27" x14ac:dyDescent="0.25">
      <c r="A30" t="s">
        <v>388</v>
      </c>
      <c r="B30" t="s">
        <v>442</v>
      </c>
      <c r="C30" t="s">
        <v>435</v>
      </c>
      <c r="D30">
        <v>0.03</v>
      </c>
      <c r="E30">
        <v>0.03</v>
      </c>
      <c r="F30">
        <v>0.03</v>
      </c>
      <c r="G30">
        <v>0.03</v>
      </c>
      <c r="H30">
        <v>0.03</v>
      </c>
      <c r="I30">
        <v>0.03</v>
      </c>
      <c r="J30">
        <v>0.03</v>
      </c>
      <c r="K30">
        <v>0.03</v>
      </c>
      <c r="L30">
        <v>0.03</v>
      </c>
      <c r="M30">
        <v>0.05</v>
      </c>
      <c r="N30">
        <v>0.05</v>
      </c>
      <c r="O30">
        <v>0.05</v>
      </c>
      <c r="P30">
        <v>0.05</v>
      </c>
      <c r="Q30">
        <v>0.03</v>
      </c>
      <c r="R30">
        <v>0.03</v>
      </c>
      <c r="S30">
        <v>0.03</v>
      </c>
      <c r="T30">
        <v>0.03</v>
      </c>
      <c r="U30">
        <v>0.03</v>
      </c>
      <c r="V30">
        <v>0.03</v>
      </c>
      <c r="W30">
        <v>0.03</v>
      </c>
      <c r="X30">
        <v>0.03</v>
      </c>
      <c r="Y30">
        <v>0.03</v>
      </c>
      <c r="Z30">
        <v>0.03</v>
      </c>
      <c r="AA30">
        <v>0.03</v>
      </c>
    </row>
    <row r="31" spans="1:27" x14ac:dyDescent="0.25">
      <c r="A31" t="s">
        <v>388</v>
      </c>
      <c r="B31" t="s">
        <v>442</v>
      </c>
      <c r="C31" t="s">
        <v>436</v>
      </c>
      <c r="D31">
        <v>0.03</v>
      </c>
      <c r="E31">
        <v>0.03</v>
      </c>
      <c r="F31">
        <v>0.03</v>
      </c>
      <c r="G31">
        <v>0.03</v>
      </c>
      <c r="H31">
        <v>0.03</v>
      </c>
      <c r="I31">
        <v>0.03</v>
      </c>
      <c r="J31">
        <v>0.03</v>
      </c>
      <c r="K31">
        <v>0.03</v>
      </c>
      <c r="L31">
        <v>0.03</v>
      </c>
      <c r="M31">
        <v>0.05</v>
      </c>
      <c r="N31">
        <v>0.05</v>
      </c>
      <c r="O31">
        <v>0.05</v>
      </c>
      <c r="P31">
        <v>0.05</v>
      </c>
      <c r="Q31">
        <v>0.03</v>
      </c>
      <c r="R31">
        <v>0.03</v>
      </c>
      <c r="S31">
        <v>0.03</v>
      </c>
      <c r="T31">
        <v>0.03</v>
      </c>
      <c r="U31">
        <v>0.03</v>
      </c>
      <c r="V31">
        <v>0.03</v>
      </c>
      <c r="W31">
        <v>0.03</v>
      </c>
      <c r="X31">
        <v>0.03</v>
      </c>
      <c r="Y31">
        <v>0.03</v>
      </c>
      <c r="Z31">
        <v>0.03</v>
      </c>
      <c r="AA31">
        <v>0.03</v>
      </c>
    </row>
    <row r="32" spans="1:27" x14ac:dyDescent="0.25">
      <c r="A32" t="s">
        <v>388</v>
      </c>
      <c r="B32" t="s">
        <v>442</v>
      </c>
      <c r="C32" t="s">
        <v>437</v>
      </c>
      <c r="D32">
        <v>0.03</v>
      </c>
      <c r="E32">
        <v>0.03</v>
      </c>
      <c r="F32">
        <v>0.03</v>
      </c>
      <c r="G32">
        <v>0.03</v>
      </c>
      <c r="H32">
        <v>0.03</v>
      </c>
      <c r="I32">
        <v>0.03</v>
      </c>
      <c r="J32">
        <v>0.03</v>
      </c>
      <c r="K32">
        <v>0.03</v>
      </c>
      <c r="L32">
        <v>0.03</v>
      </c>
      <c r="M32">
        <v>0.05</v>
      </c>
      <c r="N32">
        <v>0.05</v>
      </c>
      <c r="O32">
        <v>0.05</v>
      </c>
      <c r="P32">
        <v>0.05</v>
      </c>
      <c r="Q32">
        <v>0.03</v>
      </c>
      <c r="R32">
        <v>0.03</v>
      </c>
      <c r="S32">
        <v>0.03</v>
      </c>
      <c r="T32">
        <v>0.03</v>
      </c>
      <c r="U32">
        <v>0.03</v>
      </c>
      <c r="V32">
        <v>0.03</v>
      </c>
      <c r="W32">
        <v>0.03</v>
      </c>
      <c r="X32">
        <v>0.03</v>
      </c>
      <c r="Y32">
        <v>0.03</v>
      </c>
      <c r="Z32">
        <v>0.03</v>
      </c>
      <c r="AA32">
        <v>0.03</v>
      </c>
    </row>
    <row r="33" spans="1:27" x14ac:dyDescent="0.25">
      <c r="A33" t="s">
        <v>388</v>
      </c>
      <c r="B33" t="s">
        <v>442</v>
      </c>
      <c r="C33" t="s">
        <v>438</v>
      </c>
      <c r="D33">
        <v>0.05</v>
      </c>
      <c r="E33">
        <v>0.05</v>
      </c>
      <c r="F33">
        <v>0.05</v>
      </c>
      <c r="G33">
        <v>0.05</v>
      </c>
      <c r="H33">
        <v>0.05</v>
      </c>
      <c r="I33">
        <v>0.05</v>
      </c>
      <c r="J33">
        <v>0.05</v>
      </c>
      <c r="K33">
        <v>0.1</v>
      </c>
      <c r="L33">
        <v>0.34</v>
      </c>
      <c r="M33">
        <v>0.6</v>
      </c>
      <c r="N33">
        <v>0.63</v>
      </c>
      <c r="O33">
        <v>0.72</v>
      </c>
      <c r="P33">
        <v>0.79</v>
      </c>
      <c r="Q33">
        <v>0.83</v>
      </c>
      <c r="R33">
        <v>0.61</v>
      </c>
      <c r="S33">
        <v>0.65</v>
      </c>
      <c r="T33">
        <v>0.1</v>
      </c>
      <c r="U33">
        <v>0.1</v>
      </c>
      <c r="V33">
        <v>0.19</v>
      </c>
      <c r="W33">
        <v>0.25</v>
      </c>
      <c r="X33">
        <v>0.22</v>
      </c>
      <c r="Y33">
        <v>0.22</v>
      </c>
      <c r="Z33">
        <v>0.12</v>
      </c>
      <c r="AA33">
        <v>0.09</v>
      </c>
    </row>
    <row r="34" spans="1:27" x14ac:dyDescent="0.25">
      <c r="A34" t="s">
        <v>388</v>
      </c>
      <c r="B34" t="s">
        <v>442</v>
      </c>
      <c r="C34" t="s">
        <v>439</v>
      </c>
      <c r="D34">
        <v>0.05</v>
      </c>
      <c r="E34">
        <v>0.05</v>
      </c>
      <c r="F34">
        <v>0.05</v>
      </c>
      <c r="G34">
        <v>0.05</v>
      </c>
      <c r="H34">
        <v>0.05</v>
      </c>
      <c r="I34">
        <v>0.05</v>
      </c>
      <c r="J34">
        <v>0.05</v>
      </c>
      <c r="K34">
        <v>0.1</v>
      </c>
      <c r="L34">
        <v>0.34</v>
      </c>
      <c r="M34">
        <v>0.6</v>
      </c>
      <c r="N34">
        <v>0.63</v>
      </c>
      <c r="O34">
        <v>0.72</v>
      </c>
      <c r="P34">
        <v>0.79</v>
      </c>
      <c r="Q34">
        <v>0.83</v>
      </c>
      <c r="R34">
        <v>0.61</v>
      </c>
      <c r="S34">
        <v>0.65</v>
      </c>
      <c r="T34">
        <v>0.1</v>
      </c>
      <c r="U34">
        <v>0.1</v>
      </c>
      <c r="V34">
        <v>0.19</v>
      </c>
      <c r="W34">
        <v>0.25</v>
      </c>
      <c r="X34">
        <v>0.22</v>
      </c>
      <c r="Y34">
        <v>0.22</v>
      </c>
      <c r="Z34">
        <v>0.12</v>
      </c>
      <c r="AA34">
        <v>0.09</v>
      </c>
    </row>
    <row r="35" spans="1:27" x14ac:dyDescent="0.25">
      <c r="A35" t="s">
        <v>388</v>
      </c>
      <c r="B35" t="s">
        <v>442</v>
      </c>
      <c r="C35" t="s">
        <v>440</v>
      </c>
      <c r="D35">
        <v>0.05</v>
      </c>
      <c r="E35">
        <v>0.05</v>
      </c>
      <c r="F35">
        <v>0.05</v>
      </c>
      <c r="G35">
        <v>0.05</v>
      </c>
      <c r="H35">
        <v>0.05</v>
      </c>
      <c r="I35">
        <v>0.05</v>
      </c>
      <c r="J35">
        <v>0.05</v>
      </c>
      <c r="K35">
        <v>0.1</v>
      </c>
      <c r="L35">
        <v>0.34</v>
      </c>
      <c r="M35">
        <v>0.6</v>
      </c>
      <c r="N35">
        <v>0.63</v>
      </c>
      <c r="O35">
        <v>0.72</v>
      </c>
      <c r="P35">
        <v>0.79</v>
      </c>
      <c r="Q35">
        <v>0.83</v>
      </c>
      <c r="R35">
        <v>0.61</v>
      </c>
      <c r="S35">
        <v>0.65</v>
      </c>
      <c r="T35">
        <v>0.1</v>
      </c>
      <c r="U35">
        <v>0.1</v>
      </c>
      <c r="V35">
        <v>0.19</v>
      </c>
      <c r="W35">
        <v>0.25</v>
      </c>
      <c r="X35">
        <v>0.22</v>
      </c>
      <c r="Y35">
        <v>0.22</v>
      </c>
      <c r="Z35">
        <v>0.12</v>
      </c>
      <c r="AA35">
        <v>0.09</v>
      </c>
    </row>
    <row r="36" spans="1:27" x14ac:dyDescent="0.25">
      <c r="A36" t="s">
        <v>388</v>
      </c>
      <c r="B36" t="s">
        <v>442</v>
      </c>
      <c r="C36" t="s">
        <v>441</v>
      </c>
      <c r="D36">
        <v>0.05</v>
      </c>
      <c r="E36">
        <v>0.05</v>
      </c>
      <c r="F36">
        <v>0.05</v>
      </c>
      <c r="G36">
        <v>0.05</v>
      </c>
      <c r="H36">
        <v>0.05</v>
      </c>
      <c r="I36">
        <v>0.05</v>
      </c>
      <c r="J36">
        <v>0.05</v>
      </c>
      <c r="K36">
        <v>0.1</v>
      </c>
      <c r="L36">
        <v>0.34</v>
      </c>
      <c r="M36">
        <v>0.6</v>
      </c>
      <c r="N36">
        <v>0.63</v>
      </c>
      <c r="O36">
        <v>0.72</v>
      </c>
      <c r="P36">
        <v>0.79</v>
      </c>
      <c r="Q36">
        <v>0.83</v>
      </c>
      <c r="R36">
        <v>0.61</v>
      </c>
      <c r="S36">
        <v>0.65</v>
      </c>
      <c r="T36">
        <v>0.1</v>
      </c>
      <c r="U36">
        <v>0.1</v>
      </c>
      <c r="V36">
        <v>0.19</v>
      </c>
      <c r="W36">
        <v>0.25</v>
      </c>
      <c r="X36">
        <v>0.22</v>
      </c>
      <c r="Y36">
        <v>0.22</v>
      </c>
      <c r="Z36">
        <v>0.12</v>
      </c>
      <c r="AA36">
        <v>0.09</v>
      </c>
    </row>
    <row r="37" spans="1:27" x14ac:dyDescent="0.25">
      <c r="A37" t="s">
        <v>388</v>
      </c>
      <c r="B37" t="s">
        <v>443</v>
      </c>
      <c r="C37" t="s">
        <v>425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</row>
    <row r="38" spans="1:27" x14ac:dyDescent="0.25">
      <c r="A38" t="s">
        <v>388</v>
      </c>
      <c r="B38" t="s">
        <v>443</v>
      </c>
      <c r="C38" t="s">
        <v>426</v>
      </c>
      <c r="D38">
        <v>0.05</v>
      </c>
      <c r="E38">
        <v>0.05</v>
      </c>
      <c r="F38">
        <v>0.05</v>
      </c>
      <c r="G38">
        <v>0.05</v>
      </c>
      <c r="H38">
        <v>0.05</v>
      </c>
      <c r="I38">
        <v>0.05</v>
      </c>
      <c r="J38">
        <v>0.05</v>
      </c>
      <c r="K38">
        <v>0.05</v>
      </c>
      <c r="L38">
        <v>0.05</v>
      </c>
      <c r="M38">
        <v>0.05</v>
      </c>
      <c r="N38">
        <v>0.05</v>
      </c>
      <c r="O38">
        <v>0.05</v>
      </c>
      <c r="P38">
        <v>0.05</v>
      </c>
      <c r="Q38">
        <v>0.05</v>
      </c>
      <c r="R38">
        <v>0.05</v>
      </c>
      <c r="S38">
        <v>0.05</v>
      </c>
      <c r="T38">
        <v>0.05</v>
      </c>
      <c r="U38">
        <v>0.05</v>
      </c>
      <c r="V38">
        <v>0.05</v>
      </c>
      <c r="W38">
        <v>0.05</v>
      </c>
      <c r="X38">
        <v>0.05</v>
      </c>
      <c r="Y38">
        <v>0.05</v>
      </c>
      <c r="Z38">
        <v>0.05</v>
      </c>
      <c r="AA38">
        <v>0.05</v>
      </c>
    </row>
    <row r="39" spans="1:27" x14ac:dyDescent="0.25">
      <c r="A39" t="s">
        <v>388</v>
      </c>
      <c r="B39" t="s">
        <v>443</v>
      </c>
      <c r="C39" t="s">
        <v>427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</row>
    <row r="40" spans="1:27" x14ac:dyDescent="0.25">
      <c r="A40" t="s">
        <v>388</v>
      </c>
      <c r="B40" t="s">
        <v>443</v>
      </c>
      <c r="C40" t="s">
        <v>428</v>
      </c>
      <c r="D40">
        <v>0.05</v>
      </c>
      <c r="E40">
        <v>0.05</v>
      </c>
      <c r="F40">
        <v>0.05</v>
      </c>
      <c r="G40">
        <v>0.05</v>
      </c>
      <c r="H40">
        <v>0.05</v>
      </c>
      <c r="I40">
        <v>0.05</v>
      </c>
      <c r="J40">
        <v>0.05</v>
      </c>
      <c r="K40">
        <v>0.05</v>
      </c>
      <c r="L40">
        <v>0.05</v>
      </c>
      <c r="M40">
        <v>0.05</v>
      </c>
      <c r="N40">
        <v>0.05</v>
      </c>
      <c r="O40">
        <v>0.05</v>
      </c>
      <c r="P40">
        <v>0.05</v>
      </c>
      <c r="Q40">
        <v>0.05</v>
      </c>
      <c r="R40">
        <v>0.05</v>
      </c>
      <c r="S40">
        <v>0.05</v>
      </c>
      <c r="T40">
        <v>0.05</v>
      </c>
      <c r="U40">
        <v>0.05</v>
      </c>
      <c r="V40">
        <v>0.05</v>
      </c>
      <c r="W40">
        <v>0.05</v>
      </c>
      <c r="X40">
        <v>0.05</v>
      </c>
      <c r="Y40">
        <v>0.05</v>
      </c>
      <c r="Z40">
        <v>0.05</v>
      </c>
      <c r="AA40">
        <v>0.05</v>
      </c>
    </row>
    <row r="41" spans="1:27" x14ac:dyDescent="0.25">
      <c r="A41" t="s">
        <v>388</v>
      </c>
      <c r="B41" t="s">
        <v>443</v>
      </c>
      <c r="C41" t="s">
        <v>429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</row>
    <row r="42" spans="1:27" x14ac:dyDescent="0.25">
      <c r="A42" t="s">
        <v>388</v>
      </c>
      <c r="B42" t="s">
        <v>443</v>
      </c>
      <c r="C42" t="s">
        <v>430</v>
      </c>
      <c r="D42">
        <v>0.05</v>
      </c>
      <c r="E42">
        <v>0.05</v>
      </c>
      <c r="F42">
        <v>0.05</v>
      </c>
      <c r="G42">
        <v>0.05</v>
      </c>
      <c r="H42">
        <v>0.05</v>
      </c>
      <c r="I42">
        <v>0.05</v>
      </c>
      <c r="J42">
        <v>0.05</v>
      </c>
      <c r="K42">
        <v>0.05</v>
      </c>
      <c r="L42">
        <v>0.05</v>
      </c>
      <c r="M42">
        <v>0.05</v>
      </c>
      <c r="N42">
        <v>0.05</v>
      </c>
      <c r="O42">
        <v>0.05</v>
      </c>
      <c r="P42">
        <v>0.05</v>
      </c>
      <c r="Q42">
        <v>0.05</v>
      </c>
      <c r="R42">
        <v>0.05</v>
      </c>
      <c r="S42">
        <v>0.05</v>
      </c>
      <c r="T42">
        <v>0.05</v>
      </c>
      <c r="U42">
        <v>0.05</v>
      </c>
      <c r="V42">
        <v>0.05</v>
      </c>
      <c r="W42">
        <v>0.05</v>
      </c>
      <c r="X42">
        <v>0.05</v>
      </c>
      <c r="Y42">
        <v>0.05</v>
      </c>
      <c r="Z42">
        <v>0.05</v>
      </c>
      <c r="AA42">
        <v>0.05</v>
      </c>
    </row>
    <row r="43" spans="1:27" x14ac:dyDescent="0.25">
      <c r="A43" t="s">
        <v>388</v>
      </c>
      <c r="B43" t="s">
        <v>443</v>
      </c>
      <c r="C43" t="s">
        <v>431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</row>
    <row r="44" spans="1:27" x14ac:dyDescent="0.25">
      <c r="A44" t="s">
        <v>388</v>
      </c>
      <c r="B44" t="s">
        <v>443</v>
      </c>
      <c r="C44" t="s">
        <v>432</v>
      </c>
      <c r="D44">
        <v>0.05</v>
      </c>
      <c r="E44">
        <v>0.05</v>
      </c>
      <c r="F44">
        <v>0.05</v>
      </c>
      <c r="G44">
        <v>0.05</v>
      </c>
      <c r="H44">
        <v>0.05</v>
      </c>
      <c r="I44">
        <v>0.05</v>
      </c>
      <c r="J44">
        <v>0.05</v>
      </c>
      <c r="K44">
        <v>0.05</v>
      </c>
      <c r="L44">
        <v>0.05</v>
      </c>
      <c r="M44">
        <v>0.05</v>
      </c>
      <c r="N44">
        <v>0.05</v>
      </c>
      <c r="O44">
        <v>0.05</v>
      </c>
      <c r="P44">
        <v>0.05</v>
      </c>
      <c r="Q44">
        <v>0.05</v>
      </c>
      <c r="R44">
        <v>0.05</v>
      </c>
      <c r="S44">
        <v>0.05</v>
      </c>
      <c r="T44">
        <v>0.05</v>
      </c>
      <c r="U44">
        <v>0.05</v>
      </c>
      <c r="V44">
        <v>0.05</v>
      </c>
      <c r="W44">
        <v>0.05</v>
      </c>
      <c r="X44">
        <v>0.05</v>
      </c>
      <c r="Y44">
        <v>0.05</v>
      </c>
      <c r="Z44">
        <v>0.05</v>
      </c>
      <c r="AA44">
        <v>0.05</v>
      </c>
    </row>
    <row r="45" spans="1:27" x14ac:dyDescent="0.25">
      <c r="A45" t="s">
        <v>388</v>
      </c>
      <c r="B45" t="s">
        <v>443</v>
      </c>
      <c r="C45" t="s">
        <v>433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</row>
    <row r="46" spans="1:27" x14ac:dyDescent="0.25">
      <c r="A46" t="s">
        <v>388</v>
      </c>
      <c r="B46" t="s">
        <v>443</v>
      </c>
      <c r="C46" t="s">
        <v>434</v>
      </c>
      <c r="D46">
        <v>0.05</v>
      </c>
      <c r="E46">
        <v>0.05</v>
      </c>
      <c r="F46">
        <v>0.05</v>
      </c>
      <c r="G46">
        <v>0.05</v>
      </c>
      <c r="H46">
        <v>0.05</v>
      </c>
      <c r="I46">
        <v>0.05</v>
      </c>
      <c r="J46">
        <v>0.05</v>
      </c>
      <c r="K46">
        <v>0.05</v>
      </c>
      <c r="L46">
        <v>0.15</v>
      </c>
      <c r="M46">
        <v>0.15</v>
      </c>
      <c r="N46">
        <v>0.15</v>
      </c>
      <c r="O46">
        <v>0.15</v>
      </c>
      <c r="P46">
        <v>0.15</v>
      </c>
      <c r="Q46">
        <v>0.05</v>
      </c>
      <c r="R46">
        <v>0.05</v>
      </c>
      <c r="S46">
        <v>0.05</v>
      </c>
      <c r="T46">
        <v>0.05</v>
      </c>
      <c r="U46">
        <v>0.05</v>
      </c>
      <c r="V46">
        <v>0.05</v>
      </c>
      <c r="W46">
        <v>0.05</v>
      </c>
      <c r="X46">
        <v>0.05</v>
      </c>
      <c r="Y46">
        <v>0.05</v>
      </c>
      <c r="Z46">
        <v>0.05</v>
      </c>
      <c r="AA46">
        <v>0.05</v>
      </c>
    </row>
    <row r="47" spans="1:27" x14ac:dyDescent="0.25">
      <c r="A47" t="s">
        <v>388</v>
      </c>
      <c r="B47" t="s">
        <v>443</v>
      </c>
      <c r="C47" t="s">
        <v>435</v>
      </c>
      <c r="D47">
        <v>0.05</v>
      </c>
      <c r="E47">
        <v>0.05</v>
      </c>
      <c r="F47">
        <v>0.05</v>
      </c>
      <c r="G47">
        <v>0.05</v>
      </c>
      <c r="H47">
        <v>0.05</v>
      </c>
      <c r="I47">
        <v>0.05</v>
      </c>
      <c r="J47">
        <v>0.05</v>
      </c>
      <c r="K47">
        <v>0.05</v>
      </c>
      <c r="L47">
        <v>0.15</v>
      </c>
      <c r="M47">
        <v>0.15</v>
      </c>
      <c r="N47">
        <v>0.15</v>
      </c>
      <c r="O47">
        <v>0.15</v>
      </c>
      <c r="P47">
        <v>0.15</v>
      </c>
      <c r="Q47">
        <v>0.05</v>
      </c>
      <c r="R47">
        <v>0.05</v>
      </c>
      <c r="S47">
        <v>0.05</v>
      </c>
      <c r="T47">
        <v>0.05</v>
      </c>
      <c r="U47">
        <v>0.05</v>
      </c>
      <c r="V47">
        <v>0.05</v>
      </c>
      <c r="W47">
        <v>0.05</v>
      </c>
      <c r="X47">
        <v>0.05</v>
      </c>
      <c r="Y47">
        <v>0.05</v>
      </c>
      <c r="Z47">
        <v>0.05</v>
      </c>
      <c r="AA47">
        <v>0.05</v>
      </c>
    </row>
    <row r="48" spans="1:27" x14ac:dyDescent="0.25">
      <c r="A48" t="s">
        <v>388</v>
      </c>
      <c r="B48" t="s">
        <v>443</v>
      </c>
      <c r="C48" t="s">
        <v>436</v>
      </c>
      <c r="D48">
        <v>0.05</v>
      </c>
      <c r="E48">
        <v>0.05</v>
      </c>
      <c r="F48">
        <v>0.05</v>
      </c>
      <c r="G48">
        <v>0.05</v>
      </c>
      <c r="H48">
        <v>0.05</v>
      </c>
      <c r="I48">
        <v>0.05</v>
      </c>
      <c r="J48">
        <v>0.05</v>
      </c>
      <c r="K48">
        <v>0.05</v>
      </c>
      <c r="L48">
        <v>0.15</v>
      </c>
      <c r="M48">
        <v>0.15</v>
      </c>
      <c r="N48">
        <v>0.15</v>
      </c>
      <c r="O48">
        <v>0.15</v>
      </c>
      <c r="P48">
        <v>0.15</v>
      </c>
      <c r="Q48">
        <v>0.05</v>
      </c>
      <c r="R48">
        <v>0.05</v>
      </c>
      <c r="S48">
        <v>0.05</v>
      </c>
      <c r="T48">
        <v>0.05</v>
      </c>
      <c r="U48">
        <v>0.05</v>
      </c>
      <c r="V48">
        <v>0.05</v>
      </c>
      <c r="W48">
        <v>0.05</v>
      </c>
      <c r="X48">
        <v>0.05</v>
      </c>
      <c r="Y48">
        <v>0.05</v>
      </c>
      <c r="Z48">
        <v>0.05</v>
      </c>
      <c r="AA48">
        <v>0.05</v>
      </c>
    </row>
    <row r="49" spans="1:27" x14ac:dyDescent="0.25">
      <c r="A49" t="s">
        <v>388</v>
      </c>
      <c r="B49" t="s">
        <v>443</v>
      </c>
      <c r="C49" t="s">
        <v>437</v>
      </c>
      <c r="D49">
        <v>0.05</v>
      </c>
      <c r="E49">
        <v>0.05</v>
      </c>
      <c r="F49">
        <v>0.05</v>
      </c>
      <c r="G49">
        <v>0.05</v>
      </c>
      <c r="H49">
        <v>0.05</v>
      </c>
      <c r="I49">
        <v>0.05</v>
      </c>
      <c r="J49">
        <v>0.05</v>
      </c>
      <c r="K49">
        <v>0.05</v>
      </c>
      <c r="L49">
        <v>0.15</v>
      </c>
      <c r="M49">
        <v>0.15</v>
      </c>
      <c r="N49">
        <v>0.15</v>
      </c>
      <c r="O49">
        <v>0.15</v>
      </c>
      <c r="P49">
        <v>0.15</v>
      </c>
      <c r="Q49">
        <v>0.05</v>
      </c>
      <c r="R49">
        <v>0.05</v>
      </c>
      <c r="S49">
        <v>0.05</v>
      </c>
      <c r="T49">
        <v>0.05</v>
      </c>
      <c r="U49">
        <v>0.05</v>
      </c>
      <c r="V49">
        <v>0.05</v>
      </c>
      <c r="W49">
        <v>0.05</v>
      </c>
      <c r="X49">
        <v>0.05</v>
      </c>
      <c r="Y49">
        <v>0.05</v>
      </c>
      <c r="Z49">
        <v>0.05</v>
      </c>
      <c r="AA49">
        <v>0.05</v>
      </c>
    </row>
    <row r="50" spans="1:27" x14ac:dyDescent="0.25">
      <c r="A50" t="s">
        <v>388</v>
      </c>
      <c r="B50" t="s">
        <v>443</v>
      </c>
      <c r="C50" t="s">
        <v>438</v>
      </c>
      <c r="D50">
        <v>0.05</v>
      </c>
      <c r="E50">
        <v>0.05</v>
      </c>
      <c r="F50">
        <v>0.05</v>
      </c>
      <c r="G50">
        <v>0.05</v>
      </c>
      <c r="H50">
        <v>0.05</v>
      </c>
      <c r="I50">
        <v>0.05</v>
      </c>
      <c r="J50">
        <v>0.05</v>
      </c>
      <c r="K50">
        <v>0.3</v>
      </c>
      <c r="L50">
        <v>0.85</v>
      </c>
      <c r="M50">
        <v>0.95</v>
      </c>
      <c r="N50">
        <v>0.95</v>
      </c>
      <c r="O50">
        <v>0.95</v>
      </c>
      <c r="P50">
        <v>0.8</v>
      </c>
      <c r="Q50">
        <v>0.8</v>
      </c>
      <c r="R50">
        <v>0.8</v>
      </c>
      <c r="S50">
        <v>0.7</v>
      </c>
      <c r="T50">
        <v>0.5</v>
      </c>
      <c r="U50">
        <v>0.5</v>
      </c>
      <c r="V50">
        <v>0.35</v>
      </c>
      <c r="W50">
        <v>0.35</v>
      </c>
      <c r="X50">
        <v>0.35</v>
      </c>
      <c r="Y50">
        <v>0.3</v>
      </c>
      <c r="Z50">
        <v>0.05</v>
      </c>
      <c r="AA50">
        <v>0.05</v>
      </c>
    </row>
    <row r="51" spans="1:27" x14ac:dyDescent="0.25">
      <c r="A51" t="s">
        <v>388</v>
      </c>
      <c r="B51" t="s">
        <v>443</v>
      </c>
      <c r="C51" t="s">
        <v>439</v>
      </c>
      <c r="D51">
        <v>0.05</v>
      </c>
      <c r="E51">
        <v>0.05</v>
      </c>
      <c r="F51">
        <v>0.05</v>
      </c>
      <c r="G51">
        <v>0.05</v>
      </c>
      <c r="H51">
        <v>0.05</v>
      </c>
      <c r="I51">
        <v>0.05</v>
      </c>
      <c r="J51">
        <v>0.05</v>
      </c>
      <c r="K51">
        <v>0.3</v>
      </c>
      <c r="L51">
        <v>0.85</v>
      </c>
      <c r="M51">
        <v>0.95</v>
      </c>
      <c r="N51">
        <v>0.95</v>
      </c>
      <c r="O51">
        <v>0.95</v>
      </c>
      <c r="P51">
        <v>0.8</v>
      </c>
      <c r="Q51">
        <v>0.8</v>
      </c>
      <c r="R51">
        <v>0.8</v>
      </c>
      <c r="S51">
        <v>0.7</v>
      </c>
      <c r="T51">
        <v>0.5</v>
      </c>
      <c r="U51">
        <v>0.5</v>
      </c>
      <c r="V51">
        <v>0.35</v>
      </c>
      <c r="W51">
        <v>0.35</v>
      </c>
      <c r="X51">
        <v>0.35</v>
      </c>
      <c r="Y51">
        <v>0.3</v>
      </c>
      <c r="Z51">
        <v>0.05</v>
      </c>
      <c r="AA51">
        <v>0.05</v>
      </c>
    </row>
    <row r="52" spans="1:27" x14ac:dyDescent="0.25">
      <c r="A52" t="s">
        <v>388</v>
      </c>
      <c r="B52" t="s">
        <v>443</v>
      </c>
      <c r="C52" t="s">
        <v>440</v>
      </c>
      <c r="D52">
        <v>0.05</v>
      </c>
      <c r="E52">
        <v>0.05</v>
      </c>
      <c r="F52">
        <v>0.05</v>
      </c>
      <c r="G52">
        <v>0.05</v>
      </c>
      <c r="H52">
        <v>0.05</v>
      </c>
      <c r="I52">
        <v>0.05</v>
      </c>
      <c r="J52">
        <v>0.05</v>
      </c>
      <c r="K52">
        <v>0.3</v>
      </c>
      <c r="L52">
        <v>0.85</v>
      </c>
      <c r="M52">
        <v>0.95</v>
      </c>
      <c r="N52">
        <v>0.95</v>
      </c>
      <c r="O52">
        <v>0.95</v>
      </c>
      <c r="P52">
        <v>0.8</v>
      </c>
      <c r="Q52">
        <v>0.8</v>
      </c>
      <c r="R52">
        <v>0.8</v>
      </c>
      <c r="S52">
        <v>0.7</v>
      </c>
      <c r="T52">
        <v>0.5</v>
      </c>
      <c r="U52">
        <v>0.5</v>
      </c>
      <c r="V52">
        <v>0.35</v>
      </c>
      <c r="W52">
        <v>0.35</v>
      </c>
      <c r="X52">
        <v>0.35</v>
      </c>
      <c r="Y52">
        <v>0.3</v>
      </c>
      <c r="Z52">
        <v>0.05</v>
      </c>
      <c r="AA52">
        <v>0.05</v>
      </c>
    </row>
    <row r="53" spans="1:27" x14ac:dyDescent="0.25">
      <c r="A53" t="s">
        <v>388</v>
      </c>
      <c r="B53" t="s">
        <v>443</v>
      </c>
      <c r="C53" t="s">
        <v>441</v>
      </c>
      <c r="D53">
        <v>0.05</v>
      </c>
      <c r="E53">
        <v>0.05</v>
      </c>
      <c r="F53">
        <v>0.05</v>
      </c>
      <c r="G53">
        <v>0.05</v>
      </c>
      <c r="H53">
        <v>0.05</v>
      </c>
      <c r="I53">
        <v>0.05</v>
      </c>
      <c r="J53">
        <v>0.05</v>
      </c>
      <c r="K53">
        <v>0.3</v>
      </c>
      <c r="L53">
        <v>0.85</v>
      </c>
      <c r="M53">
        <v>0.95</v>
      </c>
      <c r="N53">
        <v>0.95</v>
      </c>
      <c r="O53">
        <v>0.95</v>
      </c>
      <c r="P53">
        <v>0.8</v>
      </c>
      <c r="Q53">
        <v>0.8</v>
      </c>
      <c r="R53">
        <v>0.8</v>
      </c>
      <c r="S53">
        <v>0.7</v>
      </c>
      <c r="T53">
        <v>0.5</v>
      </c>
      <c r="U53">
        <v>0.5</v>
      </c>
      <c r="V53">
        <v>0.35</v>
      </c>
      <c r="W53">
        <v>0.35</v>
      </c>
      <c r="X53">
        <v>0.35</v>
      </c>
      <c r="Y53">
        <v>0.3</v>
      </c>
      <c r="Z53">
        <v>0.05</v>
      </c>
      <c r="AA53">
        <v>0.05</v>
      </c>
    </row>
    <row r="54" spans="1:27" x14ac:dyDescent="0.25">
      <c r="A54" t="s">
        <v>388</v>
      </c>
      <c r="B54" t="s">
        <v>444</v>
      </c>
      <c r="C54" t="s">
        <v>425</v>
      </c>
      <c r="D54">
        <v>60.08</v>
      </c>
      <c r="E54">
        <v>60.08</v>
      </c>
      <c r="F54">
        <v>60.08</v>
      </c>
      <c r="G54">
        <v>60.08</v>
      </c>
      <c r="H54">
        <v>60.08</v>
      </c>
      <c r="I54">
        <v>60.08</v>
      </c>
      <c r="J54">
        <v>60.08</v>
      </c>
      <c r="K54">
        <v>60.08</v>
      </c>
      <c r="L54">
        <v>60.08</v>
      </c>
      <c r="M54">
        <v>60.08</v>
      </c>
      <c r="N54">
        <v>60.08</v>
      </c>
      <c r="O54">
        <v>60.08</v>
      </c>
      <c r="P54">
        <v>60.08</v>
      </c>
      <c r="Q54">
        <v>60.08</v>
      </c>
      <c r="R54">
        <v>60.08</v>
      </c>
      <c r="S54">
        <v>60.08</v>
      </c>
      <c r="T54">
        <v>60.08</v>
      </c>
      <c r="U54">
        <v>60.08</v>
      </c>
      <c r="V54">
        <v>60.08</v>
      </c>
      <c r="W54">
        <v>60.08</v>
      </c>
      <c r="X54">
        <v>60.08</v>
      </c>
      <c r="Y54">
        <v>60.08</v>
      </c>
      <c r="Z54">
        <v>60.08</v>
      </c>
      <c r="AA54">
        <v>60.08</v>
      </c>
    </row>
    <row r="55" spans="1:27" x14ac:dyDescent="0.25">
      <c r="A55" t="s">
        <v>388</v>
      </c>
      <c r="B55" t="s">
        <v>444</v>
      </c>
      <c r="C55" t="s">
        <v>426</v>
      </c>
      <c r="D55">
        <v>60.08</v>
      </c>
      <c r="E55">
        <v>60.08</v>
      </c>
      <c r="F55">
        <v>60.08</v>
      </c>
      <c r="G55">
        <v>60.08</v>
      </c>
      <c r="H55">
        <v>60.08</v>
      </c>
      <c r="I55">
        <v>60.08</v>
      </c>
      <c r="J55">
        <v>60.08</v>
      </c>
      <c r="K55">
        <v>60.08</v>
      </c>
      <c r="L55">
        <v>60.08</v>
      </c>
      <c r="M55">
        <v>60.08</v>
      </c>
      <c r="N55">
        <v>60.08</v>
      </c>
      <c r="O55">
        <v>60.08</v>
      </c>
      <c r="P55">
        <v>60.08</v>
      </c>
      <c r="Q55">
        <v>60.08</v>
      </c>
      <c r="R55">
        <v>60.08</v>
      </c>
      <c r="S55">
        <v>60.08</v>
      </c>
      <c r="T55">
        <v>60.08</v>
      </c>
      <c r="U55">
        <v>60.08</v>
      </c>
      <c r="V55">
        <v>60.08</v>
      </c>
      <c r="W55">
        <v>60.08</v>
      </c>
      <c r="X55">
        <v>60.08</v>
      </c>
      <c r="Y55">
        <v>60.08</v>
      </c>
      <c r="Z55">
        <v>60.08</v>
      </c>
      <c r="AA55">
        <v>60.08</v>
      </c>
    </row>
    <row r="56" spans="1:27" x14ac:dyDescent="0.25">
      <c r="A56" t="s">
        <v>388</v>
      </c>
      <c r="B56" t="s">
        <v>444</v>
      </c>
      <c r="C56" t="s">
        <v>427</v>
      </c>
      <c r="D56">
        <v>60.08</v>
      </c>
      <c r="E56">
        <v>60.08</v>
      </c>
      <c r="F56">
        <v>60.08</v>
      </c>
      <c r="G56">
        <v>60.08</v>
      </c>
      <c r="H56">
        <v>60.08</v>
      </c>
      <c r="I56">
        <v>60.08</v>
      </c>
      <c r="J56">
        <v>60.08</v>
      </c>
      <c r="K56">
        <v>60.08</v>
      </c>
      <c r="L56">
        <v>60.08</v>
      </c>
      <c r="M56">
        <v>60.08</v>
      </c>
      <c r="N56">
        <v>60.08</v>
      </c>
      <c r="O56">
        <v>60.08</v>
      </c>
      <c r="P56">
        <v>60.08</v>
      </c>
      <c r="Q56">
        <v>60.08</v>
      </c>
      <c r="R56">
        <v>60.08</v>
      </c>
      <c r="S56">
        <v>60.08</v>
      </c>
      <c r="T56">
        <v>60.08</v>
      </c>
      <c r="U56">
        <v>60.08</v>
      </c>
      <c r="V56">
        <v>60.08</v>
      </c>
      <c r="W56">
        <v>60.08</v>
      </c>
      <c r="X56">
        <v>60.08</v>
      </c>
      <c r="Y56">
        <v>60.08</v>
      </c>
      <c r="Z56">
        <v>60.08</v>
      </c>
      <c r="AA56">
        <v>60.08</v>
      </c>
    </row>
    <row r="57" spans="1:27" x14ac:dyDescent="0.25">
      <c r="A57" t="s">
        <v>388</v>
      </c>
      <c r="B57" t="s">
        <v>444</v>
      </c>
      <c r="C57" t="s">
        <v>428</v>
      </c>
      <c r="D57">
        <v>60.08</v>
      </c>
      <c r="E57">
        <v>60.08</v>
      </c>
      <c r="F57">
        <v>60.08</v>
      </c>
      <c r="G57">
        <v>60.08</v>
      </c>
      <c r="H57">
        <v>60.08</v>
      </c>
      <c r="I57">
        <v>60.08</v>
      </c>
      <c r="J57">
        <v>60.08</v>
      </c>
      <c r="K57">
        <v>60.08</v>
      </c>
      <c r="L57">
        <v>60.08</v>
      </c>
      <c r="M57">
        <v>60.08</v>
      </c>
      <c r="N57">
        <v>60.08</v>
      </c>
      <c r="O57">
        <v>60.08</v>
      </c>
      <c r="P57">
        <v>60.08</v>
      </c>
      <c r="Q57">
        <v>60.08</v>
      </c>
      <c r="R57">
        <v>60.08</v>
      </c>
      <c r="S57">
        <v>60.08</v>
      </c>
      <c r="T57">
        <v>60.08</v>
      </c>
      <c r="U57">
        <v>60.08</v>
      </c>
      <c r="V57">
        <v>60.08</v>
      </c>
      <c r="W57">
        <v>60.08</v>
      </c>
      <c r="X57">
        <v>60.08</v>
      </c>
      <c r="Y57">
        <v>60.08</v>
      </c>
      <c r="Z57">
        <v>60.08</v>
      </c>
      <c r="AA57">
        <v>60.08</v>
      </c>
    </row>
    <row r="58" spans="1:27" x14ac:dyDescent="0.25">
      <c r="A58" t="s">
        <v>388</v>
      </c>
      <c r="B58" t="s">
        <v>444</v>
      </c>
      <c r="C58" t="s">
        <v>429</v>
      </c>
      <c r="D58">
        <v>60.08</v>
      </c>
      <c r="E58">
        <v>60.08</v>
      </c>
      <c r="F58">
        <v>60.08</v>
      </c>
      <c r="G58">
        <v>60.08</v>
      </c>
      <c r="H58">
        <v>60.08</v>
      </c>
      <c r="I58">
        <v>60.08</v>
      </c>
      <c r="J58">
        <v>60.08</v>
      </c>
      <c r="K58">
        <v>60.08</v>
      </c>
      <c r="L58">
        <v>60.08</v>
      </c>
      <c r="M58">
        <v>60.08</v>
      </c>
      <c r="N58">
        <v>60.08</v>
      </c>
      <c r="O58">
        <v>60.08</v>
      </c>
      <c r="P58">
        <v>60.08</v>
      </c>
      <c r="Q58">
        <v>60.08</v>
      </c>
      <c r="R58">
        <v>60.08</v>
      </c>
      <c r="S58">
        <v>60.08</v>
      </c>
      <c r="T58">
        <v>60.08</v>
      </c>
      <c r="U58">
        <v>60.08</v>
      </c>
      <c r="V58">
        <v>60.08</v>
      </c>
      <c r="W58">
        <v>60.08</v>
      </c>
      <c r="X58">
        <v>60.08</v>
      </c>
      <c r="Y58">
        <v>60.08</v>
      </c>
      <c r="Z58">
        <v>60.08</v>
      </c>
      <c r="AA58">
        <v>60.08</v>
      </c>
    </row>
    <row r="59" spans="1:27" x14ac:dyDescent="0.25">
      <c r="A59" t="s">
        <v>388</v>
      </c>
      <c r="B59" t="s">
        <v>444</v>
      </c>
      <c r="C59" t="s">
        <v>430</v>
      </c>
      <c r="D59">
        <v>60.08</v>
      </c>
      <c r="E59">
        <v>60.08</v>
      </c>
      <c r="F59">
        <v>60.08</v>
      </c>
      <c r="G59">
        <v>60.08</v>
      </c>
      <c r="H59">
        <v>60.08</v>
      </c>
      <c r="I59">
        <v>60.08</v>
      </c>
      <c r="J59">
        <v>60.08</v>
      </c>
      <c r="K59">
        <v>60.08</v>
      </c>
      <c r="L59">
        <v>60.08</v>
      </c>
      <c r="M59">
        <v>60.08</v>
      </c>
      <c r="N59">
        <v>60.08</v>
      </c>
      <c r="O59">
        <v>60.08</v>
      </c>
      <c r="P59">
        <v>60.08</v>
      </c>
      <c r="Q59">
        <v>60.08</v>
      </c>
      <c r="R59">
        <v>60.08</v>
      </c>
      <c r="S59">
        <v>60.08</v>
      </c>
      <c r="T59">
        <v>60.08</v>
      </c>
      <c r="U59">
        <v>60.08</v>
      </c>
      <c r="V59">
        <v>60.08</v>
      </c>
      <c r="W59">
        <v>60.08</v>
      </c>
      <c r="X59">
        <v>60.08</v>
      </c>
      <c r="Y59">
        <v>60.08</v>
      </c>
      <c r="Z59">
        <v>60.08</v>
      </c>
      <c r="AA59">
        <v>60.08</v>
      </c>
    </row>
    <row r="60" spans="1:27" x14ac:dyDescent="0.25">
      <c r="A60" t="s">
        <v>388</v>
      </c>
      <c r="B60" t="s">
        <v>444</v>
      </c>
      <c r="C60" t="s">
        <v>431</v>
      </c>
      <c r="D60">
        <v>60.08</v>
      </c>
      <c r="E60">
        <v>60.08</v>
      </c>
      <c r="F60">
        <v>60.08</v>
      </c>
      <c r="G60">
        <v>60.08</v>
      </c>
      <c r="H60">
        <v>60.08</v>
      </c>
      <c r="I60">
        <v>60.08</v>
      </c>
      <c r="J60">
        <v>60.08</v>
      </c>
      <c r="K60">
        <v>60.08</v>
      </c>
      <c r="L60">
        <v>60.08</v>
      </c>
      <c r="M60">
        <v>60.08</v>
      </c>
      <c r="N60">
        <v>60.08</v>
      </c>
      <c r="O60">
        <v>60.08</v>
      </c>
      <c r="P60">
        <v>60.08</v>
      </c>
      <c r="Q60">
        <v>60.08</v>
      </c>
      <c r="R60">
        <v>60.08</v>
      </c>
      <c r="S60">
        <v>60.08</v>
      </c>
      <c r="T60">
        <v>60.08</v>
      </c>
      <c r="U60">
        <v>60.08</v>
      </c>
      <c r="V60">
        <v>60.08</v>
      </c>
      <c r="W60">
        <v>60.08</v>
      </c>
      <c r="X60">
        <v>60.08</v>
      </c>
      <c r="Y60">
        <v>60.08</v>
      </c>
      <c r="Z60">
        <v>60.08</v>
      </c>
      <c r="AA60">
        <v>60.08</v>
      </c>
    </row>
    <row r="61" spans="1:27" x14ac:dyDescent="0.25">
      <c r="A61" t="s">
        <v>388</v>
      </c>
      <c r="B61" t="s">
        <v>444</v>
      </c>
      <c r="C61" t="s">
        <v>432</v>
      </c>
      <c r="D61">
        <v>60.08</v>
      </c>
      <c r="E61">
        <v>60.08</v>
      </c>
      <c r="F61">
        <v>60.08</v>
      </c>
      <c r="G61">
        <v>60.08</v>
      </c>
      <c r="H61">
        <v>60.08</v>
      </c>
      <c r="I61">
        <v>60.08</v>
      </c>
      <c r="J61">
        <v>60.08</v>
      </c>
      <c r="K61">
        <v>60.08</v>
      </c>
      <c r="L61">
        <v>60.08</v>
      </c>
      <c r="M61">
        <v>60.08</v>
      </c>
      <c r="N61">
        <v>60.08</v>
      </c>
      <c r="O61">
        <v>60.08</v>
      </c>
      <c r="P61">
        <v>60.08</v>
      </c>
      <c r="Q61">
        <v>60.08</v>
      </c>
      <c r="R61">
        <v>60.08</v>
      </c>
      <c r="S61">
        <v>60.08</v>
      </c>
      <c r="T61">
        <v>60.08</v>
      </c>
      <c r="U61">
        <v>60.08</v>
      </c>
      <c r="V61">
        <v>60.08</v>
      </c>
      <c r="W61">
        <v>60.08</v>
      </c>
      <c r="X61">
        <v>60.08</v>
      </c>
      <c r="Y61">
        <v>60.08</v>
      </c>
      <c r="Z61">
        <v>60.08</v>
      </c>
      <c r="AA61">
        <v>60.08</v>
      </c>
    </row>
    <row r="62" spans="1:27" x14ac:dyDescent="0.25">
      <c r="A62" t="s">
        <v>388</v>
      </c>
      <c r="B62" t="s">
        <v>444</v>
      </c>
      <c r="C62" t="s">
        <v>433</v>
      </c>
      <c r="D62">
        <v>60.08</v>
      </c>
      <c r="E62">
        <v>60.08</v>
      </c>
      <c r="F62">
        <v>60.08</v>
      </c>
      <c r="G62">
        <v>60.08</v>
      </c>
      <c r="H62">
        <v>60.08</v>
      </c>
      <c r="I62">
        <v>60.08</v>
      </c>
      <c r="J62">
        <v>60.08</v>
      </c>
      <c r="K62">
        <v>60.08</v>
      </c>
      <c r="L62">
        <v>60.08</v>
      </c>
      <c r="M62">
        <v>60.08</v>
      </c>
      <c r="N62">
        <v>60.08</v>
      </c>
      <c r="O62">
        <v>60.08</v>
      </c>
      <c r="P62">
        <v>60.08</v>
      </c>
      <c r="Q62">
        <v>60.08</v>
      </c>
      <c r="R62">
        <v>60.08</v>
      </c>
      <c r="S62">
        <v>60.08</v>
      </c>
      <c r="T62">
        <v>60.08</v>
      </c>
      <c r="U62">
        <v>60.08</v>
      </c>
      <c r="V62">
        <v>60.08</v>
      </c>
      <c r="W62">
        <v>60.08</v>
      </c>
      <c r="X62">
        <v>60.08</v>
      </c>
      <c r="Y62">
        <v>60.08</v>
      </c>
      <c r="Z62">
        <v>60.08</v>
      </c>
      <c r="AA62">
        <v>60.08</v>
      </c>
    </row>
    <row r="63" spans="1:27" x14ac:dyDescent="0.25">
      <c r="A63" t="s">
        <v>388</v>
      </c>
      <c r="B63" t="s">
        <v>444</v>
      </c>
      <c r="C63" t="s">
        <v>434</v>
      </c>
      <c r="D63">
        <v>60.08</v>
      </c>
      <c r="E63">
        <v>60.08</v>
      </c>
      <c r="F63">
        <v>60.08</v>
      </c>
      <c r="G63">
        <v>60.08</v>
      </c>
      <c r="H63">
        <v>60.08</v>
      </c>
      <c r="I63">
        <v>60.08</v>
      </c>
      <c r="J63">
        <v>60.08</v>
      </c>
      <c r="K63">
        <v>69.98</v>
      </c>
      <c r="L63">
        <v>69.98</v>
      </c>
      <c r="M63">
        <v>69.98</v>
      </c>
      <c r="N63">
        <v>69.98</v>
      </c>
      <c r="O63">
        <v>69.98</v>
      </c>
      <c r="P63">
        <v>69.98</v>
      </c>
      <c r="Q63">
        <v>60.08</v>
      </c>
      <c r="R63">
        <v>60.08</v>
      </c>
      <c r="S63">
        <v>60.08</v>
      </c>
      <c r="T63">
        <v>60.08</v>
      </c>
      <c r="U63">
        <v>60.08</v>
      </c>
      <c r="V63">
        <v>60.08</v>
      </c>
      <c r="W63">
        <v>60.08</v>
      </c>
      <c r="X63">
        <v>60.08</v>
      </c>
      <c r="Y63">
        <v>60.08</v>
      </c>
      <c r="Z63">
        <v>60.08</v>
      </c>
      <c r="AA63">
        <v>60.08</v>
      </c>
    </row>
    <row r="64" spans="1:27" x14ac:dyDescent="0.25">
      <c r="A64" t="s">
        <v>388</v>
      </c>
      <c r="B64" t="s">
        <v>444</v>
      </c>
      <c r="C64" t="s">
        <v>435</v>
      </c>
      <c r="D64">
        <v>60.08</v>
      </c>
      <c r="E64">
        <v>60.08</v>
      </c>
      <c r="F64">
        <v>60.08</v>
      </c>
      <c r="G64">
        <v>60.08</v>
      </c>
      <c r="H64">
        <v>60.08</v>
      </c>
      <c r="I64">
        <v>60.08</v>
      </c>
      <c r="J64">
        <v>60.08</v>
      </c>
      <c r="K64">
        <v>69.98</v>
      </c>
      <c r="L64">
        <v>69.98</v>
      </c>
      <c r="M64">
        <v>69.98</v>
      </c>
      <c r="N64">
        <v>69.98</v>
      </c>
      <c r="O64">
        <v>69.98</v>
      </c>
      <c r="P64">
        <v>69.98</v>
      </c>
      <c r="Q64">
        <v>60.08</v>
      </c>
      <c r="R64">
        <v>60.08</v>
      </c>
      <c r="S64">
        <v>60.08</v>
      </c>
      <c r="T64">
        <v>60.08</v>
      </c>
      <c r="U64">
        <v>60.08</v>
      </c>
      <c r="V64">
        <v>60.08</v>
      </c>
      <c r="W64">
        <v>60.08</v>
      </c>
      <c r="X64">
        <v>60.08</v>
      </c>
      <c r="Y64">
        <v>60.08</v>
      </c>
      <c r="Z64">
        <v>60.08</v>
      </c>
      <c r="AA64">
        <v>60.08</v>
      </c>
    </row>
    <row r="65" spans="1:27" x14ac:dyDescent="0.25">
      <c r="A65" t="s">
        <v>388</v>
      </c>
      <c r="B65" t="s">
        <v>444</v>
      </c>
      <c r="C65" t="s">
        <v>436</v>
      </c>
      <c r="D65">
        <v>60.08</v>
      </c>
      <c r="E65">
        <v>60.08</v>
      </c>
      <c r="F65">
        <v>60.08</v>
      </c>
      <c r="G65">
        <v>60.08</v>
      </c>
      <c r="H65">
        <v>60.08</v>
      </c>
      <c r="I65">
        <v>60.08</v>
      </c>
      <c r="J65">
        <v>60.08</v>
      </c>
      <c r="K65">
        <v>69.98</v>
      </c>
      <c r="L65">
        <v>69.98</v>
      </c>
      <c r="M65">
        <v>69.98</v>
      </c>
      <c r="N65">
        <v>69.98</v>
      </c>
      <c r="O65">
        <v>69.98</v>
      </c>
      <c r="P65">
        <v>69.98</v>
      </c>
      <c r="Q65">
        <v>60.08</v>
      </c>
      <c r="R65">
        <v>60.08</v>
      </c>
      <c r="S65">
        <v>60.08</v>
      </c>
      <c r="T65">
        <v>60.08</v>
      </c>
      <c r="U65">
        <v>60.08</v>
      </c>
      <c r="V65">
        <v>60.08</v>
      </c>
      <c r="W65">
        <v>60.08</v>
      </c>
      <c r="X65">
        <v>60.08</v>
      </c>
      <c r="Y65">
        <v>60.08</v>
      </c>
      <c r="Z65">
        <v>60.08</v>
      </c>
      <c r="AA65">
        <v>60.08</v>
      </c>
    </row>
    <row r="66" spans="1:27" x14ac:dyDescent="0.25">
      <c r="A66" t="s">
        <v>388</v>
      </c>
      <c r="B66" t="s">
        <v>444</v>
      </c>
      <c r="C66" t="s">
        <v>437</v>
      </c>
      <c r="D66">
        <v>60.08</v>
      </c>
      <c r="E66">
        <v>60.08</v>
      </c>
      <c r="F66">
        <v>60.08</v>
      </c>
      <c r="G66">
        <v>60.08</v>
      </c>
      <c r="H66">
        <v>60.08</v>
      </c>
      <c r="I66">
        <v>60.08</v>
      </c>
      <c r="J66">
        <v>60.08</v>
      </c>
      <c r="K66">
        <v>69.98</v>
      </c>
      <c r="L66">
        <v>69.98</v>
      </c>
      <c r="M66">
        <v>69.98</v>
      </c>
      <c r="N66">
        <v>69.98</v>
      </c>
      <c r="O66">
        <v>69.98</v>
      </c>
      <c r="P66">
        <v>69.98</v>
      </c>
      <c r="Q66">
        <v>60.08</v>
      </c>
      <c r="R66">
        <v>60.08</v>
      </c>
      <c r="S66">
        <v>60.08</v>
      </c>
      <c r="T66">
        <v>60.08</v>
      </c>
      <c r="U66">
        <v>60.08</v>
      </c>
      <c r="V66">
        <v>60.08</v>
      </c>
      <c r="W66">
        <v>60.08</v>
      </c>
      <c r="X66">
        <v>60.08</v>
      </c>
      <c r="Y66">
        <v>60.08</v>
      </c>
      <c r="Z66">
        <v>60.08</v>
      </c>
      <c r="AA66">
        <v>60.08</v>
      </c>
    </row>
    <row r="67" spans="1:27" x14ac:dyDescent="0.25">
      <c r="A67" t="s">
        <v>388</v>
      </c>
      <c r="B67" t="s">
        <v>444</v>
      </c>
      <c r="C67" t="s">
        <v>438</v>
      </c>
      <c r="D67">
        <v>60.08</v>
      </c>
      <c r="E67">
        <v>60.08</v>
      </c>
      <c r="F67">
        <v>60.08</v>
      </c>
      <c r="G67">
        <v>60.08</v>
      </c>
      <c r="H67">
        <v>60.08</v>
      </c>
      <c r="I67">
        <v>60.08</v>
      </c>
      <c r="J67">
        <v>69.98</v>
      </c>
      <c r="K67">
        <v>69.98</v>
      </c>
      <c r="L67">
        <v>69.98</v>
      </c>
      <c r="M67">
        <v>69.98</v>
      </c>
      <c r="N67">
        <v>69.98</v>
      </c>
      <c r="O67">
        <v>69.98</v>
      </c>
      <c r="P67">
        <v>69.98</v>
      </c>
      <c r="Q67">
        <v>69.98</v>
      </c>
      <c r="R67">
        <v>69.98</v>
      </c>
      <c r="S67">
        <v>69.98</v>
      </c>
      <c r="T67">
        <v>69.98</v>
      </c>
      <c r="U67">
        <v>69.98</v>
      </c>
      <c r="V67">
        <v>69.98</v>
      </c>
      <c r="W67">
        <v>69.98</v>
      </c>
      <c r="X67">
        <v>69.98</v>
      </c>
      <c r="Y67">
        <v>69.98</v>
      </c>
      <c r="Z67">
        <v>60.08</v>
      </c>
      <c r="AA67">
        <v>60.08</v>
      </c>
    </row>
    <row r="68" spans="1:27" x14ac:dyDescent="0.25">
      <c r="A68" t="s">
        <v>388</v>
      </c>
      <c r="B68" t="s">
        <v>444</v>
      </c>
      <c r="C68" t="s">
        <v>439</v>
      </c>
      <c r="D68">
        <v>60.08</v>
      </c>
      <c r="E68">
        <v>60.08</v>
      </c>
      <c r="F68">
        <v>60.08</v>
      </c>
      <c r="G68">
        <v>60.08</v>
      </c>
      <c r="H68">
        <v>60.08</v>
      </c>
      <c r="I68">
        <v>60.08</v>
      </c>
      <c r="J68">
        <v>69.98</v>
      </c>
      <c r="K68">
        <v>69.98</v>
      </c>
      <c r="L68">
        <v>69.98</v>
      </c>
      <c r="M68">
        <v>69.98</v>
      </c>
      <c r="N68">
        <v>69.98</v>
      </c>
      <c r="O68">
        <v>69.98</v>
      </c>
      <c r="P68">
        <v>69.98</v>
      </c>
      <c r="Q68">
        <v>69.98</v>
      </c>
      <c r="R68">
        <v>69.98</v>
      </c>
      <c r="S68">
        <v>69.98</v>
      </c>
      <c r="T68">
        <v>69.98</v>
      </c>
      <c r="U68">
        <v>69.98</v>
      </c>
      <c r="V68">
        <v>69.98</v>
      </c>
      <c r="W68">
        <v>69.98</v>
      </c>
      <c r="X68">
        <v>69.98</v>
      </c>
      <c r="Y68">
        <v>69.98</v>
      </c>
      <c r="Z68">
        <v>60.08</v>
      </c>
      <c r="AA68">
        <v>60.08</v>
      </c>
    </row>
    <row r="69" spans="1:27" x14ac:dyDescent="0.25">
      <c r="A69" t="s">
        <v>388</v>
      </c>
      <c r="B69" t="s">
        <v>444</v>
      </c>
      <c r="C69" t="s">
        <v>440</v>
      </c>
      <c r="D69">
        <v>60.08</v>
      </c>
      <c r="E69">
        <v>60.08</v>
      </c>
      <c r="F69">
        <v>60.08</v>
      </c>
      <c r="G69">
        <v>60.08</v>
      </c>
      <c r="H69">
        <v>60.08</v>
      </c>
      <c r="I69">
        <v>60.08</v>
      </c>
      <c r="J69">
        <v>69.98</v>
      </c>
      <c r="K69">
        <v>69.98</v>
      </c>
      <c r="L69">
        <v>69.98</v>
      </c>
      <c r="M69">
        <v>69.98</v>
      </c>
      <c r="N69">
        <v>69.98</v>
      </c>
      <c r="O69">
        <v>69.98</v>
      </c>
      <c r="P69">
        <v>69.98</v>
      </c>
      <c r="Q69">
        <v>69.98</v>
      </c>
      <c r="R69">
        <v>69.98</v>
      </c>
      <c r="S69">
        <v>69.98</v>
      </c>
      <c r="T69">
        <v>69.98</v>
      </c>
      <c r="U69">
        <v>69.98</v>
      </c>
      <c r="V69">
        <v>69.98</v>
      </c>
      <c r="W69">
        <v>69.98</v>
      </c>
      <c r="X69">
        <v>69.98</v>
      </c>
      <c r="Y69">
        <v>69.98</v>
      </c>
      <c r="Z69">
        <v>60.08</v>
      </c>
      <c r="AA69">
        <v>60.08</v>
      </c>
    </row>
    <row r="70" spans="1:27" x14ac:dyDescent="0.25">
      <c r="A70" t="s">
        <v>388</v>
      </c>
      <c r="B70" t="s">
        <v>444</v>
      </c>
      <c r="C70" t="s">
        <v>441</v>
      </c>
      <c r="D70">
        <v>60.08</v>
      </c>
      <c r="E70">
        <v>60.08</v>
      </c>
      <c r="F70">
        <v>60.08</v>
      </c>
      <c r="G70">
        <v>60.08</v>
      </c>
      <c r="H70">
        <v>60.08</v>
      </c>
      <c r="I70">
        <v>60.08</v>
      </c>
      <c r="J70">
        <v>69.98</v>
      </c>
      <c r="K70">
        <v>69.98</v>
      </c>
      <c r="L70">
        <v>69.98</v>
      </c>
      <c r="M70">
        <v>69.98</v>
      </c>
      <c r="N70">
        <v>69.98</v>
      </c>
      <c r="O70">
        <v>69.98</v>
      </c>
      <c r="P70">
        <v>69.98</v>
      </c>
      <c r="Q70">
        <v>69.98</v>
      </c>
      <c r="R70">
        <v>69.98</v>
      </c>
      <c r="S70">
        <v>69.98</v>
      </c>
      <c r="T70">
        <v>69.98</v>
      </c>
      <c r="U70">
        <v>69.98</v>
      </c>
      <c r="V70">
        <v>69.98</v>
      </c>
      <c r="W70">
        <v>69.98</v>
      </c>
      <c r="X70">
        <v>69.98</v>
      </c>
      <c r="Y70">
        <v>69.98</v>
      </c>
      <c r="Z70">
        <v>60.08</v>
      </c>
      <c r="AA70">
        <v>60.08</v>
      </c>
    </row>
    <row r="71" spans="1:27" x14ac:dyDescent="0.25">
      <c r="A71" t="s">
        <v>388</v>
      </c>
      <c r="B71" t="s">
        <v>422</v>
      </c>
      <c r="C71" t="s">
        <v>423</v>
      </c>
      <c r="D71">
        <v>1</v>
      </c>
      <c r="E71">
        <v>1</v>
      </c>
      <c r="F71">
        <v>1</v>
      </c>
      <c r="G71">
        <v>1</v>
      </c>
      <c r="H71">
        <v>1</v>
      </c>
      <c r="I71">
        <v>1</v>
      </c>
      <c r="J71">
        <v>1</v>
      </c>
      <c r="K71">
        <v>1</v>
      </c>
      <c r="L71">
        <v>1</v>
      </c>
      <c r="M71">
        <v>1</v>
      </c>
      <c r="N71">
        <v>1</v>
      </c>
      <c r="O71">
        <v>1</v>
      </c>
      <c r="P71">
        <v>1</v>
      </c>
      <c r="Q71">
        <v>1</v>
      </c>
      <c r="R71">
        <v>1</v>
      </c>
      <c r="S71">
        <v>1</v>
      </c>
      <c r="T71">
        <v>1</v>
      </c>
      <c r="U71">
        <v>1</v>
      </c>
      <c r="V71">
        <v>1</v>
      </c>
      <c r="W71">
        <v>1</v>
      </c>
      <c r="X71">
        <v>1</v>
      </c>
      <c r="Y71">
        <v>1</v>
      </c>
      <c r="Z71">
        <v>1</v>
      </c>
      <c r="AA71">
        <v>1</v>
      </c>
    </row>
    <row r="72" spans="1:27" x14ac:dyDescent="0.25">
      <c r="A72" t="s">
        <v>388</v>
      </c>
      <c r="B72" t="s">
        <v>445</v>
      </c>
      <c r="C72" t="s">
        <v>425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</row>
    <row r="73" spans="1:27" x14ac:dyDescent="0.25">
      <c r="A73" t="s">
        <v>388</v>
      </c>
      <c r="B73" t="s">
        <v>445</v>
      </c>
      <c r="C73" t="s">
        <v>426</v>
      </c>
      <c r="D73">
        <v>0.05</v>
      </c>
      <c r="E73">
        <v>0.05</v>
      </c>
      <c r="F73">
        <v>0.05</v>
      </c>
      <c r="G73">
        <v>0.05</v>
      </c>
      <c r="H73">
        <v>0.05</v>
      </c>
      <c r="I73">
        <v>0.05</v>
      </c>
      <c r="J73">
        <v>0.05</v>
      </c>
      <c r="K73">
        <v>0.05</v>
      </c>
      <c r="L73">
        <v>0.05</v>
      </c>
      <c r="M73">
        <v>0.05</v>
      </c>
      <c r="N73">
        <v>0.05</v>
      </c>
      <c r="O73">
        <v>0.05</v>
      </c>
      <c r="P73">
        <v>0.05</v>
      </c>
      <c r="Q73">
        <v>0.05</v>
      </c>
      <c r="R73">
        <v>0.05</v>
      </c>
      <c r="S73">
        <v>0.05</v>
      </c>
      <c r="T73">
        <v>0.05</v>
      </c>
      <c r="U73">
        <v>0.05</v>
      </c>
      <c r="V73">
        <v>0.05</v>
      </c>
      <c r="W73">
        <v>0.05</v>
      </c>
      <c r="X73">
        <v>0.05</v>
      </c>
      <c r="Y73">
        <v>0.05</v>
      </c>
      <c r="Z73">
        <v>0.05</v>
      </c>
      <c r="AA73">
        <v>0.05</v>
      </c>
    </row>
    <row r="74" spans="1:27" x14ac:dyDescent="0.25">
      <c r="A74" t="s">
        <v>388</v>
      </c>
      <c r="B74" t="s">
        <v>445</v>
      </c>
      <c r="C74" t="s">
        <v>427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</row>
    <row r="75" spans="1:27" x14ac:dyDescent="0.25">
      <c r="A75" t="s">
        <v>388</v>
      </c>
      <c r="B75" t="s">
        <v>445</v>
      </c>
      <c r="C75" t="s">
        <v>428</v>
      </c>
      <c r="D75">
        <v>0.05</v>
      </c>
      <c r="E75">
        <v>0.05</v>
      </c>
      <c r="F75">
        <v>0.05</v>
      </c>
      <c r="G75">
        <v>0.05</v>
      </c>
      <c r="H75">
        <v>0.05</v>
      </c>
      <c r="I75">
        <v>0.05</v>
      </c>
      <c r="J75">
        <v>0.05</v>
      </c>
      <c r="K75">
        <v>0.05</v>
      </c>
      <c r="L75">
        <v>0.05</v>
      </c>
      <c r="M75">
        <v>0.05</v>
      </c>
      <c r="N75">
        <v>0.05</v>
      </c>
      <c r="O75">
        <v>0.05</v>
      </c>
      <c r="P75">
        <v>0.05</v>
      </c>
      <c r="Q75">
        <v>0.05</v>
      </c>
      <c r="R75">
        <v>0.05</v>
      </c>
      <c r="S75">
        <v>0.05</v>
      </c>
      <c r="T75">
        <v>0.05</v>
      </c>
      <c r="U75">
        <v>0.05</v>
      </c>
      <c r="V75">
        <v>0.05</v>
      </c>
      <c r="W75">
        <v>0.05</v>
      </c>
      <c r="X75">
        <v>0.05</v>
      </c>
      <c r="Y75">
        <v>0.05</v>
      </c>
      <c r="Z75">
        <v>0.05</v>
      </c>
      <c r="AA75">
        <v>0.05</v>
      </c>
    </row>
    <row r="76" spans="1:27" x14ac:dyDescent="0.25">
      <c r="A76" t="s">
        <v>388</v>
      </c>
      <c r="B76" t="s">
        <v>445</v>
      </c>
      <c r="C76" t="s">
        <v>429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</row>
    <row r="77" spans="1:27" x14ac:dyDescent="0.25">
      <c r="A77" t="s">
        <v>388</v>
      </c>
      <c r="B77" t="s">
        <v>445</v>
      </c>
      <c r="C77" t="s">
        <v>430</v>
      </c>
      <c r="D77">
        <v>0.05</v>
      </c>
      <c r="E77">
        <v>0.05</v>
      </c>
      <c r="F77">
        <v>0.05</v>
      </c>
      <c r="G77">
        <v>0.05</v>
      </c>
      <c r="H77">
        <v>0.05</v>
      </c>
      <c r="I77">
        <v>0.05</v>
      </c>
      <c r="J77">
        <v>0.05</v>
      </c>
      <c r="K77">
        <v>0.05</v>
      </c>
      <c r="L77">
        <v>0.05</v>
      </c>
      <c r="M77">
        <v>0.05</v>
      </c>
      <c r="N77">
        <v>0.05</v>
      </c>
      <c r="O77">
        <v>0.05</v>
      </c>
      <c r="P77">
        <v>0.05</v>
      </c>
      <c r="Q77">
        <v>0.05</v>
      </c>
      <c r="R77">
        <v>0.05</v>
      </c>
      <c r="S77">
        <v>0.05</v>
      </c>
      <c r="T77">
        <v>0.05</v>
      </c>
      <c r="U77">
        <v>0.05</v>
      </c>
      <c r="V77">
        <v>0.05</v>
      </c>
      <c r="W77">
        <v>0.05</v>
      </c>
      <c r="X77">
        <v>0.05</v>
      </c>
      <c r="Y77">
        <v>0.05</v>
      </c>
      <c r="Z77">
        <v>0.05</v>
      </c>
      <c r="AA77">
        <v>0.05</v>
      </c>
    </row>
    <row r="78" spans="1:27" x14ac:dyDescent="0.25">
      <c r="A78" t="s">
        <v>388</v>
      </c>
      <c r="B78" t="s">
        <v>445</v>
      </c>
      <c r="C78" t="s">
        <v>431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</row>
    <row r="79" spans="1:27" x14ac:dyDescent="0.25">
      <c r="A79" t="s">
        <v>388</v>
      </c>
      <c r="B79" t="s">
        <v>445</v>
      </c>
      <c r="C79" t="s">
        <v>432</v>
      </c>
      <c r="D79">
        <v>0.05</v>
      </c>
      <c r="E79">
        <v>0.05</v>
      </c>
      <c r="F79">
        <v>0.05</v>
      </c>
      <c r="G79">
        <v>0.05</v>
      </c>
      <c r="H79">
        <v>0.05</v>
      </c>
      <c r="I79">
        <v>0.05</v>
      </c>
      <c r="J79">
        <v>0.05</v>
      </c>
      <c r="K79">
        <v>0.05</v>
      </c>
      <c r="L79">
        <v>0.05</v>
      </c>
      <c r="M79">
        <v>0.05</v>
      </c>
      <c r="N79">
        <v>0.05</v>
      </c>
      <c r="O79">
        <v>0.05</v>
      </c>
      <c r="P79">
        <v>0.05</v>
      </c>
      <c r="Q79">
        <v>0.05</v>
      </c>
      <c r="R79">
        <v>0.05</v>
      </c>
      <c r="S79">
        <v>0.05</v>
      </c>
      <c r="T79">
        <v>0.05</v>
      </c>
      <c r="U79">
        <v>0.05</v>
      </c>
      <c r="V79">
        <v>0.05</v>
      </c>
      <c r="W79">
        <v>0.05</v>
      </c>
      <c r="X79">
        <v>0.05</v>
      </c>
      <c r="Y79">
        <v>0.05</v>
      </c>
      <c r="Z79">
        <v>0.05</v>
      </c>
      <c r="AA79">
        <v>0.05</v>
      </c>
    </row>
    <row r="80" spans="1:27" x14ac:dyDescent="0.25">
      <c r="A80" t="s">
        <v>388</v>
      </c>
      <c r="B80" t="s">
        <v>445</v>
      </c>
      <c r="C80" t="s">
        <v>433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</row>
    <row r="81" spans="1:27" x14ac:dyDescent="0.25">
      <c r="A81" t="s">
        <v>388</v>
      </c>
      <c r="B81" t="s">
        <v>445</v>
      </c>
      <c r="C81" t="s">
        <v>434</v>
      </c>
      <c r="D81">
        <v>0.05</v>
      </c>
      <c r="E81">
        <v>0.05</v>
      </c>
      <c r="F81">
        <v>0.05</v>
      </c>
      <c r="G81">
        <v>0.05</v>
      </c>
      <c r="H81">
        <v>0.05</v>
      </c>
      <c r="I81">
        <v>0.05</v>
      </c>
      <c r="J81">
        <v>0.05</v>
      </c>
      <c r="K81">
        <v>0.05</v>
      </c>
      <c r="L81">
        <v>0.15</v>
      </c>
      <c r="M81">
        <v>0.15</v>
      </c>
      <c r="N81">
        <v>0.15</v>
      </c>
      <c r="O81">
        <v>0.15</v>
      </c>
      <c r="P81">
        <v>0.15</v>
      </c>
      <c r="Q81">
        <v>0.05</v>
      </c>
      <c r="R81">
        <v>0.05</v>
      </c>
      <c r="S81">
        <v>0.05</v>
      </c>
      <c r="T81">
        <v>0.05</v>
      </c>
      <c r="U81">
        <v>0.05</v>
      </c>
      <c r="V81">
        <v>0.05</v>
      </c>
      <c r="W81">
        <v>0.05</v>
      </c>
      <c r="X81">
        <v>0.05</v>
      </c>
      <c r="Y81">
        <v>0.05</v>
      </c>
      <c r="Z81">
        <v>0.05</v>
      </c>
      <c r="AA81">
        <v>0.05</v>
      </c>
    </row>
    <row r="82" spans="1:27" x14ac:dyDescent="0.25">
      <c r="A82" t="s">
        <v>388</v>
      </c>
      <c r="B82" t="s">
        <v>445</v>
      </c>
      <c r="C82" t="s">
        <v>435</v>
      </c>
      <c r="D82">
        <v>0.05</v>
      </c>
      <c r="E82">
        <v>0.05</v>
      </c>
      <c r="F82">
        <v>0.05</v>
      </c>
      <c r="G82">
        <v>0.05</v>
      </c>
      <c r="H82">
        <v>0.05</v>
      </c>
      <c r="I82">
        <v>0.05</v>
      </c>
      <c r="J82">
        <v>0.05</v>
      </c>
      <c r="K82">
        <v>0.05</v>
      </c>
      <c r="L82">
        <v>0.15</v>
      </c>
      <c r="M82">
        <v>0.15</v>
      </c>
      <c r="N82">
        <v>0.15</v>
      </c>
      <c r="O82">
        <v>0.15</v>
      </c>
      <c r="P82">
        <v>0.15</v>
      </c>
      <c r="Q82">
        <v>0.05</v>
      </c>
      <c r="R82">
        <v>0.05</v>
      </c>
      <c r="S82">
        <v>0.05</v>
      </c>
      <c r="T82">
        <v>0.05</v>
      </c>
      <c r="U82">
        <v>0.05</v>
      </c>
      <c r="V82">
        <v>0.05</v>
      </c>
      <c r="W82">
        <v>0.05</v>
      </c>
      <c r="X82">
        <v>0.05</v>
      </c>
      <c r="Y82">
        <v>0.05</v>
      </c>
      <c r="Z82">
        <v>0.05</v>
      </c>
      <c r="AA82">
        <v>0.05</v>
      </c>
    </row>
    <row r="83" spans="1:27" x14ac:dyDescent="0.25">
      <c r="A83" t="s">
        <v>388</v>
      </c>
      <c r="B83" t="s">
        <v>445</v>
      </c>
      <c r="C83" t="s">
        <v>436</v>
      </c>
      <c r="D83">
        <v>0.05</v>
      </c>
      <c r="E83">
        <v>0.05</v>
      </c>
      <c r="F83">
        <v>0.05</v>
      </c>
      <c r="G83">
        <v>0.05</v>
      </c>
      <c r="H83">
        <v>0.05</v>
      </c>
      <c r="I83">
        <v>0.05</v>
      </c>
      <c r="J83">
        <v>0.05</v>
      </c>
      <c r="K83">
        <v>0.05</v>
      </c>
      <c r="L83">
        <v>0.15</v>
      </c>
      <c r="M83">
        <v>0.15</v>
      </c>
      <c r="N83">
        <v>0.15</v>
      </c>
      <c r="O83">
        <v>0.15</v>
      </c>
      <c r="P83">
        <v>0.15</v>
      </c>
      <c r="Q83">
        <v>0.05</v>
      </c>
      <c r="R83">
        <v>0.05</v>
      </c>
      <c r="S83">
        <v>0.05</v>
      </c>
      <c r="T83">
        <v>0.05</v>
      </c>
      <c r="U83">
        <v>0.05</v>
      </c>
      <c r="V83">
        <v>0.05</v>
      </c>
      <c r="W83">
        <v>0.05</v>
      </c>
      <c r="X83">
        <v>0.05</v>
      </c>
      <c r="Y83">
        <v>0.05</v>
      </c>
      <c r="Z83">
        <v>0.05</v>
      </c>
      <c r="AA83">
        <v>0.05</v>
      </c>
    </row>
    <row r="84" spans="1:27" x14ac:dyDescent="0.25">
      <c r="A84" t="s">
        <v>388</v>
      </c>
      <c r="B84" t="s">
        <v>445</v>
      </c>
      <c r="C84" t="s">
        <v>437</v>
      </c>
      <c r="D84">
        <v>0.05</v>
      </c>
      <c r="E84">
        <v>0.05</v>
      </c>
      <c r="F84">
        <v>0.05</v>
      </c>
      <c r="G84">
        <v>0.05</v>
      </c>
      <c r="H84">
        <v>0.05</v>
      </c>
      <c r="I84">
        <v>0.05</v>
      </c>
      <c r="J84">
        <v>0.05</v>
      </c>
      <c r="K84">
        <v>0.05</v>
      </c>
      <c r="L84">
        <v>0.15</v>
      </c>
      <c r="M84">
        <v>0.15</v>
      </c>
      <c r="N84">
        <v>0.15</v>
      </c>
      <c r="O84">
        <v>0.15</v>
      </c>
      <c r="P84">
        <v>0.15</v>
      </c>
      <c r="Q84">
        <v>0.05</v>
      </c>
      <c r="R84">
        <v>0.05</v>
      </c>
      <c r="S84">
        <v>0.05</v>
      </c>
      <c r="T84">
        <v>0.05</v>
      </c>
      <c r="U84">
        <v>0.05</v>
      </c>
      <c r="V84">
        <v>0.05</v>
      </c>
      <c r="W84">
        <v>0.05</v>
      </c>
      <c r="X84">
        <v>0.05</v>
      </c>
      <c r="Y84">
        <v>0.05</v>
      </c>
      <c r="Z84">
        <v>0.05</v>
      </c>
      <c r="AA84">
        <v>0.05</v>
      </c>
    </row>
    <row r="85" spans="1:27" x14ac:dyDescent="0.25">
      <c r="A85" t="s">
        <v>388</v>
      </c>
      <c r="B85" t="s">
        <v>445</v>
      </c>
      <c r="C85" t="s">
        <v>438</v>
      </c>
      <c r="D85">
        <v>0.05</v>
      </c>
      <c r="E85">
        <v>0.05</v>
      </c>
      <c r="F85">
        <v>0.05</v>
      </c>
      <c r="G85">
        <v>0.05</v>
      </c>
      <c r="H85">
        <v>0.05</v>
      </c>
      <c r="I85">
        <v>0.05</v>
      </c>
      <c r="J85">
        <v>0.05</v>
      </c>
      <c r="K85">
        <v>0.3</v>
      </c>
      <c r="L85">
        <v>0.6</v>
      </c>
      <c r="M85">
        <v>0.65</v>
      </c>
      <c r="N85">
        <v>0.65</v>
      </c>
      <c r="O85">
        <v>0.65</v>
      </c>
      <c r="P85">
        <v>0.55000000000000004</v>
      </c>
      <c r="Q85">
        <v>0.55000000000000004</v>
      </c>
      <c r="R85">
        <v>0.55000000000000004</v>
      </c>
      <c r="S85">
        <v>0.5</v>
      </c>
      <c r="T85">
        <v>0.35</v>
      </c>
      <c r="U85">
        <v>0.35</v>
      </c>
      <c r="V85">
        <v>0.35</v>
      </c>
      <c r="W85">
        <v>0.35</v>
      </c>
      <c r="X85">
        <v>0.35</v>
      </c>
      <c r="Y85">
        <v>0.3</v>
      </c>
      <c r="Z85">
        <v>0.05</v>
      </c>
      <c r="AA85">
        <v>0.05</v>
      </c>
    </row>
    <row r="86" spans="1:27" x14ac:dyDescent="0.25">
      <c r="A86" t="s">
        <v>388</v>
      </c>
      <c r="B86" t="s">
        <v>445</v>
      </c>
      <c r="C86" t="s">
        <v>439</v>
      </c>
      <c r="D86">
        <v>0.05</v>
      </c>
      <c r="E86">
        <v>0.05</v>
      </c>
      <c r="F86">
        <v>0.05</v>
      </c>
      <c r="G86">
        <v>0.05</v>
      </c>
      <c r="H86">
        <v>0.05</v>
      </c>
      <c r="I86">
        <v>0.05</v>
      </c>
      <c r="J86">
        <v>0.05</v>
      </c>
      <c r="K86">
        <v>0.3</v>
      </c>
      <c r="L86">
        <v>0.6</v>
      </c>
      <c r="M86">
        <v>0.65</v>
      </c>
      <c r="N86">
        <v>0.65</v>
      </c>
      <c r="O86">
        <v>0.65</v>
      </c>
      <c r="P86">
        <v>0.55000000000000004</v>
      </c>
      <c r="Q86">
        <v>0.55000000000000004</v>
      </c>
      <c r="R86">
        <v>0.55000000000000004</v>
      </c>
      <c r="S86">
        <v>0.5</v>
      </c>
      <c r="T86">
        <v>0.35</v>
      </c>
      <c r="U86">
        <v>0.35</v>
      </c>
      <c r="V86">
        <v>0.35</v>
      </c>
      <c r="W86">
        <v>0.35</v>
      </c>
      <c r="X86">
        <v>0.35</v>
      </c>
      <c r="Y86">
        <v>0.3</v>
      </c>
      <c r="Z86">
        <v>0.05</v>
      </c>
      <c r="AA86">
        <v>0.05</v>
      </c>
    </row>
    <row r="87" spans="1:27" x14ac:dyDescent="0.25">
      <c r="A87" t="s">
        <v>388</v>
      </c>
      <c r="B87" t="s">
        <v>445</v>
      </c>
      <c r="C87" t="s">
        <v>440</v>
      </c>
      <c r="D87">
        <v>0.05</v>
      </c>
      <c r="E87">
        <v>0.05</v>
      </c>
      <c r="F87">
        <v>0.05</v>
      </c>
      <c r="G87">
        <v>0.05</v>
      </c>
      <c r="H87">
        <v>0.05</v>
      </c>
      <c r="I87">
        <v>0.05</v>
      </c>
      <c r="J87">
        <v>0.05</v>
      </c>
      <c r="K87">
        <v>0.3</v>
      </c>
      <c r="L87">
        <v>0.6</v>
      </c>
      <c r="M87">
        <v>0.65</v>
      </c>
      <c r="N87">
        <v>0.65</v>
      </c>
      <c r="O87">
        <v>0.65</v>
      </c>
      <c r="P87">
        <v>0.55000000000000004</v>
      </c>
      <c r="Q87">
        <v>0.55000000000000004</v>
      </c>
      <c r="R87">
        <v>0.55000000000000004</v>
      </c>
      <c r="S87">
        <v>0.5</v>
      </c>
      <c r="T87">
        <v>0.35</v>
      </c>
      <c r="U87">
        <v>0.35</v>
      </c>
      <c r="V87">
        <v>0.35</v>
      </c>
      <c r="W87">
        <v>0.35</v>
      </c>
      <c r="X87">
        <v>0.35</v>
      </c>
      <c r="Y87">
        <v>0.3</v>
      </c>
      <c r="Z87">
        <v>0.05</v>
      </c>
      <c r="AA87">
        <v>0.05</v>
      </c>
    </row>
    <row r="88" spans="1:27" x14ac:dyDescent="0.25">
      <c r="A88" t="s">
        <v>388</v>
      </c>
      <c r="B88" t="s">
        <v>445</v>
      </c>
      <c r="C88" t="s">
        <v>441</v>
      </c>
      <c r="D88">
        <v>0.05</v>
      </c>
      <c r="E88">
        <v>0.05</v>
      </c>
      <c r="F88">
        <v>0.05</v>
      </c>
      <c r="G88">
        <v>0.05</v>
      </c>
      <c r="H88">
        <v>0.05</v>
      </c>
      <c r="I88">
        <v>0.05</v>
      </c>
      <c r="J88">
        <v>0.05</v>
      </c>
      <c r="K88">
        <v>0.3</v>
      </c>
      <c r="L88">
        <v>0.6</v>
      </c>
      <c r="M88">
        <v>0.65</v>
      </c>
      <c r="N88">
        <v>0.65</v>
      </c>
      <c r="O88">
        <v>0.65</v>
      </c>
      <c r="P88">
        <v>0.55000000000000004</v>
      </c>
      <c r="Q88">
        <v>0.55000000000000004</v>
      </c>
      <c r="R88">
        <v>0.55000000000000004</v>
      </c>
      <c r="S88">
        <v>0.5</v>
      </c>
      <c r="T88">
        <v>0.35</v>
      </c>
      <c r="U88">
        <v>0.35</v>
      </c>
      <c r="V88">
        <v>0.35</v>
      </c>
      <c r="W88">
        <v>0.35</v>
      </c>
      <c r="X88">
        <v>0.35</v>
      </c>
      <c r="Y88">
        <v>0.3</v>
      </c>
      <c r="Z88">
        <v>0.05</v>
      </c>
      <c r="AA88">
        <v>0.05</v>
      </c>
    </row>
    <row r="89" spans="1:27" x14ac:dyDescent="0.25">
      <c r="A89" t="s">
        <v>388</v>
      </c>
      <c r="B89" t="s">
        <v>446</v>
      </c>
      <c r="C89" t="s">
        <v>425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</row>
    <row r="90" spans="1:27" x14ac:dyDescent="0.25">
      <c r="A90" t="s">
        <v>388</v>
      </c>
      <c r="B90" t="s">
        <v>446</v>
      </c>
      <c r="C90" t="s">
        <v>426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</row>
    <row r="91" spans="1:27" x14ac:dyDescent="0.25">
      <c r="A91" t="s">
        <v>388</v>
      </c>
      <c r="B91" t="s">
        <v>446</v>
      </c>
      <c r="C91" t="s">
        <v>427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</row>
    <row r="92" spans="1:27" x14ac:dyDescent="0.25">
      <c r="A92" t="s">
        <v>388</v>
      </c>
      <c r="B92" t="s">
        <v>446</v>
      </c>
      <c r="C92" t="s">
        <v>428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</row>
    <row r="93" spans="1:27" x14ac:dyDescent="0.25">
      <c r="A93" t="s">
        <v>388</v>
      </c>
      <c r="B93" t="s">
        <v>446</v>
      </c>
      <c r="C93" t="s">
        <v>429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</row>
    <row r="94" spans="1:27" x14ac:dyDescent="0.25">
      <c r="A94" t="s">
        <v>388</v>
      </c>
      <c r="B94" t="s">
        <v>446</v>
      </c>
      <c r="C94" t="s">
        <v>430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</row>
    <row r="95" spans="1:27" x14ac:dyDescent="0.25">
      <c r="A95" t="s">
        <v>388</v>
      </c>
      <c r="B95" t="s">
        <v>446</v>
      </c>
      <c r="C95" t="s">
        <v>431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</row>
    <row r="96" spans="1:27" x14ac:dyDescent="0.25">
      <c r="A96" t="s">
        <v>388</v>
      </c>
      <c r="B96" t="s">
        <v>446</v>
      </c>
      <c r="C96" t="s">
        <v>432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</row>
    <row r="97" spans="1:27" x14ac:dyDescent="0.25">
      <c r="A97" t="s">
        <v>388</v>
      </c>
      <c r="B97" t="s">
        <v>446</v>
      </c>
      <c r="C97" t="s">
        <v>433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</row>
    <row r="98" spans="1:27" x14ac:dyDescent="0.25">
      <c r="A98" t="s">
        <v>388</v>
      </c>
      <c r="B98" t="s">
        <v>446</v>
      </c>
      <c r="C98" t="s">
        <v>434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1</v>
      </c>
      <c r="L98">
        <v>1</v>
      </c>
      <c r="M98">
        <v>1</v>
      </c>
      <c r="N98">
        <v>1</v>
      </c>
      <c r="O98">
        <v>1</v>
      </c>
      <c r="P98">
        <v>1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</row>
    <row r="99" spans="1:27" x14ac:dyDescent="0.25">
      <c r="A99" t="s">
        <v>388</v>
      </c>
      <c r="B99" t="s">
        <v>446</v>
      </c>
      <c r="C99" t="s">
        <v>435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1</v>
      </c>
      <c r="L99">
        <v>1</v>
      </c>
      <c r="M99">
        <v>1</v>
      </c>
      <c r="N99">
        <v>1</v>
      </c>
      <c r="O99">
        <v>1</v>
      </c>
      <c r="P99">
        <v>1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</row>
    <row r="100" spans="1:27" x14ac:dyDescent="0.25">
      <c r="A100" t="s">
        <v>388</v>
      </c>
      <c r="B100" t="s">
        <v>446</v>
      </c>
      <c r="C100" t="s">
        <v>436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1</v>
      </c>
      <c r="L100">
        <v>1</v>
      </c>
      <c r="M100">
        <v>1</v>
      </c>
      <c r="N100">
        <v>1</v>
      </c>
      <c r="O100">
        <v>1</v>
      </c>
      <c r="P100">
        <v>1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</row>
    <row r="101" spans="1:27" x14ac:dyDescent="0.25">
      <c r="A101" t="s">
        <v>388</v>
      </c>
      <c r="B101" t="s">
        <v>446</v>
      </c>
      <c r="C101" t="s">
        <v>437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1</v>
      </c>
      <c r="L101">
        <v>1</v>
      </c>
      <c r="M101">
        <v>1</v>
      </c>
      <c r="N101">
        <v>1</v>
      </c>
      <c r="O101">
        <v>1</v>
      </c>
      <c r="P101">
        <v>1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</row>
    <row r="102" spans="1:27" x14ac:dyDescent="0.25">
      <c r="A102" t="s">
        <v>388</v>
      </c>
      <c r="B102" t="s">
        <v>446</v>
      </c>
      <c r="C102" t="s">
        <v>438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1</v>
      </c>
      <c r="K102">
        <v>1</v>
      </c>
      <c r="L102">
        <v>1</v>
      </c>
      <c r="M102">
        <v>1</v>
      </c>
      <c r="N102">
        <v>1</v>
      </c>
      <c r="O102">
        <v>1</v>
      </c>
      <c r="P102">
        <v>1</v>
      </c>
      <c r="Q102">
        <v>1</v>
      </c>
      <c r="R102">
        <v>1</v>
      </c>
      <c r="S102">
        <v>1</v>
      </c>
      <c r="T102">
        <v>1</v>
      </c>
      <c r="U102">
        <v>1</v>
      </c>
      <c r="V102">
        <v>1</v>
      </c>
      <c r="W102">
        <v>1</v>
      </c>
      <c r="X102">
        <v>1</v>
      </c>
      <c r="Y102">
        <v>1</v>
      </c>
      <c r="Z102">
        <v>0</v>
      </c>
      <c r="AA102">
        <v>0</v>
      </c>
    </row>
    <row r="103" spans="1:27" x14ac:dyDescent="0.25">
      <c r="A103" t="s">
        <v>388</v>
      </c>
      <c r="B103" t="s">
        <v>446</v>
      </c>
      <c r="C103" t="s">
        <v>439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1</v>
      </c>
      <c r="K103">
        <v>1</v>
      </c>
      <c r="L103">
        <v>1</v>
      </c>
      <c r="M103">
        <v>1</v>
      </c>
      <c r="N103">
        <v>1</v>
      </c>
      <c r="O103">
        <v>1</v>
      </c>
      <c r="P103">
        <v>1</v>
      </c>
      <c r="Q103">
        <v>1</v>
      </c>
      <c r="R103">
        <v>1</v>
      </c>
      <c r="S103">
        <v>1</v>
      </c>
      <c r="T103">
        <v>1</v>
      </c>
      <c r="U103">
        <v>1</v>
      </c>
      <c r="V103">
        <v>1</v>
      </c>
      <c r="W103">
        <v>1</v>
      </c>
      <c r="X103">
        <v>1</v>
      </c>
      <c r="Y103">
        <v>1</v>
      </c>
      <c r="Z103">
        <v>0</v>
      </c>
      <c r="AA103">
        <v>0</v>
      </c>
    </row>
    <row r="104" spans="1:27" x14ac:dyDescent="0.25">
      <c r="A104" t="s">
        <v>388</v>
      </c>
      <c r="B104" t="s">
        <v>446</v>
      </c>
      <c r="C104" t="s">
        <v>440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1</v>
      </c>
      <c r="K104">
        <v>1</v>
      </c>
      <c r="L104">
        <v>1</v>
      </c>
      <c r="M104">
        <v>1</v>
      </c>
      <c r="N104">
        <v>1</v>
      </c>
      <c r="O104">
        <v>1</v>
      </c>
      <c r="P104">
        <v>1</v>
      </c>
      <c r="Q104">
        <v>1</v>
      </c>
      <c r="R104">
        <v>1</v>
      </c>
      <c r="S104">
        <v>1</v>
      </c>
      <c r="T104">
        <v>1</v>
      </c>
      <c r="U104">
        <v>1</v>
      </c>
      <c r="V104">
        <v>1</v>
      </c>
      <c r="W104">
        <v>1</v>
      </c>
      <c r="X104">
        <v>1</v>
      </c>
      <c r="Y104">
        <v>1</v>
      </c>
      <c r="Z104">
        <v>0</v>
      </c>
      <c r="AA104">
        <v>0</v>
      </c>
    </row>
    <row r="105" spans="1:27" x14ac:dyDescent="0.25">
      <c r="A105" t="s">
        <v>388</v>
      </c>
      <c r="B105" t="s">
        <v>446</v>
      </c>
      <c r="C105" t="s">
        <v>441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1</v>
      </c>
      <c r="K105">
        <v>1</v>
      </c>
      <c r="L105">
        <v>1</v>
      </c>
      <c r="M105">
        <v>1</v>
      </c>
      <c r="N105">
        <v>1</v>
      </c>
      <c r="O105">
        <v>1</v>
      </c>
      <c r="P105">
        <v>1</v>
      </c>
      <c r="Q105">
        <v>1</v>
      </c>
      <c r="R105">
        <v>1</v>
      </c>
      <c r="S105">
        <v>1</v>
      </c>
      <c r="T105">
        <v>1</v>
      </c>
      <c r="U105">
        <v>1</v>
      </c>
      <c r="V105">
        <v>1</v>
      </c>
      <c r="W105">
        <v>1</v>
      </c>
      <c r="X105">
        <v>1</v>
      </c>
      <c r="Y105">
        <v>1</v>
      </c>
      <c r="Z105">
        <v>0</v>
      </c>
      <c r="AA105">
        <v>0</v>
      </c>
    </row>
    <row r="106" spans="1:27" x14ac:dyDescent="0.25">
      <c r="A106" t="s">
        <v>388</v>
      </c>
      <c r="B106" t="s">
        <v>447</v>
      </c>
      <c r="C106" t="s">
        <v>425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</row>
    <row r="107" spans="1:27" x14ac:dyDescent="0.25">
      <c r="A107" t="s">
        <v>388</v>
      </c>
      <c r="B107" t="s">
        <v>447</v>
      </c>
      <c r="C107" t="s">
        <v>426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</row>
    <row r="108" spans="1:27" x14ac:dyDescent="0.25">
      <c r="A108" t="s">
        <v>388</v>
      </c>
      <c r="B108" t="s">
        <v>447</v>
      </c>
      <c r="C108" t="s">
        <v>427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</row>
    <row r="109" spans="1:27" x14ac:dyDescent="0.25">
      <c r="A109" t="s">
        <v>388</v>
      </c>
      <c r="B109" t="s">
        <v>447</v>
      </c>
      <c r="C109" t="s">
        <v>428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</row>
    <row r="110" spans="1:27" x14ac:dyDescent="0.25">
      <c r="A110" t="s">
        <v>388</v>
      </c>
      <c r="B110" t="s">
        <v>447</v>
      </c>
      <c r="C110" t="s">
        <v>429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</row>
    <row r="111" spans="1:27" x14ac:dyDescent="0.25">
      <c r="A111" t="s">
        <v>388</v>
      </c>
      <c r="B111" t="s">
        <v>447</v>
      </c>
      <c r="C111" t="s">
        <v>430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</row>
    <row r="112" spans="1:27" x14ac:dyDescent="0.25">
      <c r="A112" t="s">
        <v>388</v>
      </c>
      <c r="B112" t="s">
        <v>447</v>
      </c>
      <c r="C112" t="s">
        <v>431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</row>
    <row r="113" spans="1:27" x14ac:dyDescent="0.25">
      <c r="A113" t="s">
        <v>388</v>
      </c>
      <c r="B113" t="s">
        <v>447</v>
      </c>
      <c r="C113" t="s">
        <v>432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</row>
    <row r="114" spans="1:27" x14ac:dyDescent="0.25">
      <c r="A114" t="s">
        <v>388</v>
      </c>
      <c r="B114" t="s">
        <v>447</v>
      </c>
      <c r="C114" t="s">
        <v>433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</row>
    <row r="115" spans="1:27" x14ac:dyDescent="0.25">
      <c r="A115" t="s">
        <v>388</v>
      </c>
      <c r="B115" t="s">
        <v>447</v>
      </c>
      <c r="C115" t="s">
        <v>434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0.1</v>
      </c>
      <c r="M115">
        <v>0.1</v>
      </c>
      <c r="N115">
        <v>0.1</v>
      </c>
      <c r="O115">
        <v>0.1</v>
      </c>
      <c r="P115">
        <v>0.1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</row>
    <row r="116" spans="1:27" x14ac:dyDescent="0.25">
      <c r="A116" t="s">
        <v>388</v>
      </c>
      <c r="B116" t="s">
        <v>447</v>
      </c>
      <c r="C116" t="s">
        <v>435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0.1</v>
      </c>
      <c r="M116">
        <v>0.1</v>
      </c>
      <c r="N116">
        <v>0.1</v>
      </c>
      <c r="O116">
        <v>0.1</v>
      </c>
      <c r="P116">
        <v>0.1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</row>
    <row r="117" spans="1:27" x14ac:dyDescent="0.25">
      <c r="A117" t="s">
        <v>388</v>
      </c>
      <c r="B117" t="s">
        <v>447</v>
      </c>
      <c r="C117" t="s">
        <v>436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0.1</v>
      </c>
      <c r="M117">
        <v>0.1</v>
      </c>
      <c r="N117">
        <v>0.1</v>
      </c>
      <c r="O117">
        <v>0.1</v>
      </c>
      <c r="P117">
        <v>0.1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</row>
    <row r="118" spans="1:27" x14ac:dyDescent="0.25">
      <c r="A118" t="s">
        <v>388</v>
      </c>
      <c r="B118" t="s">
        <v>447</v>
      </c>
      <c r="C118" t="s">
        <v>437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0.1</v>
      </c>
      <c r="M118">
        <v>0.1</v>
      </c>
      <c r="N118">
        <v>0.1</v>
      </c>
      <c r="O118">
        <v>0.1</v>
      </c>
      <c r="P118">
        <v>0.1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</row>
    <row r="119" spans="1:27" x14ac:dyDescent="0.25">
      <c r="A119" t="s">
        <v>388</v>
      </c>
      <c r="B119" t="s">
        <v>447</v>
      </c>
      <c r="C119" t="s">
        <v>438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0.05</v>
      </c>
      <c r="L119">
        <v>0.75</v>
      </c>
      <c r="M119">
        <v>0.9</v>
      </c>
      <c r="N119">
        <v>0.9</v>
      </c>
      <c r="O119">
        <v>0.8</v>
      </c>
      <c r="P119">
        <v>0.8</v>
      </c>
      <c r="Q119">
        <v>0.8</v>
      </c>
      <c r="R119">
        <v>0.8</v>
      </c>
      <c r="S119">
        <v>0.45</v>
      </c>
      <c r="T119">
        <v>0.15</v>
      </c>
      <c r="U119">
        <v>0.05</v>
      </c>
      <c r="V119">
        <v>0.15</v>
      </c>
      <c r="W119">
        <v>0.2</v>
      </c>
      <c r="X119">
        <v>0.2</v>
      </c>
      <c r="Y119">
        <v>0.1</v>
      </c>
      <c r="Z119">
        <v>0</v>
      </c>
      <c r="AA119">
        <v>0</v>
      </c>
    </row>
    <row r="120" spans="1:27" x14ac:dyDescent="0.25">
      <c r="A120" t="s">
        <v>388</v>
      </c>
      <c r="B120" t="s">
        <v>447</v>
      </c>
      <c r="C120" t="s">
        <v>439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0.05</v>
      </c>
      <c r="L120">
        <v>0.75</v>
      </c>
      <c r="M120">
        <v>0.9</v>
      </c>
      <c r="N120">
        <v>0.9</v>
      </c>
      <c r="O120">
        <v>0.8</v>
      </c>
      <c r="P120">
        <v>0.8</v>
      </c>
      <c r="Q120">
        <v>0.8</v>
      </c>
      <c r="R120">
        <v>0.8</v>
      </c>
      <c r="S120">
        <v>0.45</v>
      </c>
      <c r="T120">
        <v>0.15</v>
      </c>
      <c r="U120">
        <v>0.05</v>
      </c>
      <c r="V120">
        <v>0.15</v>
      </c>
      <c r="W120">
        <v>0.2</v>
      </c>
      <c r="X120">
        <v>0.2</v>
      </c>
      <c r="Y120">
        <v>0.1</v>
      </c>
      <c r="Z120">
        <v>0</v>
      </c>
      <c r="AA120">
        <v>0</v>
      </c>
    </row>
    <row r="121" spans="1:27" x14ac:dyDescent="0.25">
      <c r="A121" t="s">
        <v>388</v>
      </c>
      <c r="B121" t="s">
        <v>447</v>
      </c>
      <c r="C121" t="s">
        <v>440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0.05</v>
      </c>
      <c r="L121">
        <v>0.75</v>
      </c>
      <c r="M121">
        <v>0.9</v>
      </c>
      <c r="N121">
        <v>0.9</v>
      </c>
      <c r="O121">
        <v>0.8</v>
      </c>
      <c r="P121">
        <v>0.8</v>
      </c>
      <c r="Q121">
        <v>0.8</v>
      </c>
      <c r="R121">
        <v>0.8</v>
      </c>
      <c r="S121">
        <v>0.45</v>
      </c>
      <c r="T121">
        <v>0.15</v>
      </c>
      <c r="U121">
        <v>0.05</v>
      </c>
      <c r="V121">
        <v>0.15</v>
      </c>
      <c r="W121">
        <v>0.2</v>
      </c>
      <c r="X121">
        <v>0.2</v>
      </c>
      <c r="Y121">
        <v>0.1</v>
      </c>
      <c r="Z121">
        <v>0</v>
      </c>
      <c r="AA121">
        <v>0</v>
      </c>
    </row>
    <row r="122" spans="1:27" x14ac:dyDescent="0.25">
      <c r="A122" t="s">
        <v>388</v>
      </c>
      <c r="B122" t="s">
        <v>447</v>
      </c>
      <c r="C122" t="s">
        <v>441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0.05</v>
      </c>
      <c r="L122">
        <v>0.75</v>
      </c>
      <c r="M122">
        <v>0.9</v>
      </c>
      <c r="N122">
        <v>0.9</v>
      </c>
      <c r="O122">
        <v>0.8</v>
      </c>
      <c r="P122">
        <v>0.8</v>
      </c>
      <c r="Q122">
        <v>0.8</v>
      </c>
      <c r="R122">
        <v>0.8</v>
      </c>
      <c r="S122">
        <v>0.45</v>
      </c>
      <c r="T122">
        <v>0.15</v>
      </c>
      <c r="U122">
        <v>0.05</v>
      </c>
      <c r="V122">
        <v>0.15</v>
      </c>
      <c r="W122">
        <v>0.2</v>
      </c>
      <c r="X122">
        <v>0.2</v>
      </c>
      <c r="Y122">
        <v>0.1</v>
      </c>
      <c r="Z122">
        <v>0</v>
      </c>
      <c r="AA122">
        <v>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6" t="str">
        <f>"Energy Consumption - "&amp;Prototype!A2</f>
        <v>Energy Consumption - Education - Relocatable Classroom</v>
      </c>
      <c r="B1" s="86"/>
      <c r="C1" s="86"/>
      <c r="D1" s="86"/>
      <c r="E1" s="86"/>
      <c r="F1" s="86"/>
      <c r="G1" s="86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331</v>
      </c>
      <c r="E2" s="9" t="s">
        <v>332</v>
      </c>
      <c r="F2" s="9" t="s">
        <v>333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Zones!$H$6</f>
        <v>961.29</v>
      </c>
      <c r="E3" s="38">
        <f>SUMIFS(Raw_totalendusesannual!$D:$D,
        Raw_totalendusesannual!$B:$B,$A3,
        Raw_totalendusesannual!$C:$C,$B3,
        Raw_totalendusesannual!$A:$A,$C3) / $D3</f>
        <v>18.908986882210364</v>
      </c>
      <c r="F3" s="38">
        <f>SUMIFS(Raw_totalendusesannual!$E:$E,
        Raw_totalendusesannual!$B:$B,$A3,
        Raw_totalendusesannual!$C:$C,$B3,
        Raw_totalendusesannual!$A:$A,$C3) / $D3</f>
        <v>32.298838019744302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Zones!$H$6</f>
        <v>961.29</v>
      </c>
      <c r="E4" s="38">
        <f>SUMIFS(Raw_totalendusesannual!$D:$D,
        Raw_totalendusesannual!$B:$B,$A4,
        Raw_totalendusesannual!$C:$C,$B4,
        Raw_totalendusesannual!$A:$A,$C4) / $D4</f>
        <v>15.026547659915323</v>
      </c>
      <c r="F4" s="38">
        <f>SUMIFS(Raw_totalendusesannual!$E:$E,
        Raw_totalendusesannual!$B:$B,$A4,
        Raw_totalendusesannual!$C:$C,$B4,
        Raw_totalendusesannual!$A:$A,$C4) / $D4</f>
        <v>31.612863964048312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Zones!$H$6</f>
        <v>961.29</v>
      </c>
      <c r="E5" s="38">
        <f>SUMIFS(Raw_totalendusesannual!$D:$D,
        Raw_totalendusesannual!$B:$B,$A5,
        Raw_totalendusesannual!$C:$C,$B5,
        Raw_totalendusesannual!$A:$A,$C5) / $D5</f>
        <v>25.989836573770663</v>
      </c>
      <c r="F5" s="38">
        <f>SUMIFS(Raw_totalendusesannual!$E:$E,
        Raw_totalendusesannual!$B:$B,$A5,
        Raw_totalendusesannual!$C:$C,$B5,
        Raw_totalendusesannual!$A:$A,$C5) / $D5</f>
        <v>28.729862996598321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Zones!$H$6</f>
        <v>961.29</v>
      </c>
      <c r="E6" s="38">
        <f>SUMIFS(Raw_totalendusesannual!$D:$D,
        Raw_totalendusesannual!$B:$B,$A6,
        Raw_totalendusesannual!$C:$C,$B6,
        Raw_totalendusesannual!$A:$A,$C6) / $D6</f>
        <v>18.288872244588003</v>
      </c>
      <c r="F6" s="38">
        <f>SUMIFS(Raw_totalendusesannual!$E:$E,
        Raw_totalendusesannual!$B:$B,$A6,
        Raw_totalendusesannual!$C:$C,$B6,
        Raw_totalendusesannual!$A:$A,$C6) / $D6</f>
        <v>31.223449739412665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Zones!$H$6</f>
        <v>961.29</v>
      </c>
      <c r="E7" s="38">
        <f>SUMIFS(Raw_totalendusesannual!$D:$D,
        Raw_totalendusesannual!$B:$B,$A7,
        Raw_totalendusesannual!$C:$C,$B7,
        Raw_totalendusesannual!$A:$A,$C7) / $D7</f>
        <v>29.729155613810612</v>
      </c>
      <c r="F7" s="38">
        <f>SUMIFS(Raw_totalendusesannual!$E:$E,
        Raw_totalendusesannual!$B:$B,$A7,
        Raw_totalendusesannual!$C:$C,$B7,
        Raw_totalendusesannual!$A:$A,$C7) / $D7</f>
        <v>13.072891635198536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Zones!$H$6</f>
        <v>961.29</v>
      </c>
      <c r="E8" s="38">
        <f>SUMIFS(Raw_totalendusesannual!$D:$D,
        Raw_totalendusesannual!$B:$B,$A8,
        Raw_totalendusesannual!$C:$C,$B8,
        Raw_totalendusesannual!$A:$A,$C8) / $D8</f>
        <v>22.53432366923613</v>
      </c>
      <c r="F8" s="38">
        <f>SUMIFS(Raw_totalendusesannual!$E:$E,
        Raw_totalendusesannual!$B:$B,$A8,
        Raw_totalendusesannual!$C:$C,$B8,
        Raw_totalendusesannual!$A:$A,$C8) / $D8</f>
        <v>13.070623849202635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Zones!$H$6</f>
        <v>961.29</v>
      </c>
      <c r="E9" s="38">
        <f>SUMIFS(Raw_totalendusesannual!$D:$D,
        Raw_totalendusesannual!$B:$B,$A9,
        Raw_totalendusesannual!$C:$C,$B9,
        Raw_totalendusesannual!$A:$A,$C9) / $D9</f>
        <v>26.890418084032916</v>
      </c>
      <c r="F9" s="38">
        <f>SUMIFS(Raw_totalendusesannual!$E:$E,
        Raw_totalendusesannual!$B:$B,$A9,
        Raw_totalendusesannual!$C:$C,$B9,
        Raw_totalendusesannual!$A:$A,$C9) / $D9</f>
        <v>13.073297340032665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Zones!$H$6</f>
        <v>961.29</v>
      </c>
      <c r="E10" s="38">
        <f>SUMIFS(Raw_totalendusesannual!$D:$D,
        Raw_totalendusesannual!$B:$B,$A10,
        Raw_totalendusesannual!$C:$C,$B10,
        Raw_totalendusesannual!$A:$A,$C10) / $D10</f>
        <v>18.900238221556453</v>
      </c>
      <c r="F10" s="38">
        <f>SUMIFS(Raw_totalendusesannual!$E:$E,
        Raw_totalendusesannual!$B:$B,$A10,
        Raw_totalendusesannual!$C:$C,$B10,
        Raw_totalendusesannual!$A:$A,$C10) / $D10</f>
        <v>13.071383245430619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Zones!$H$6</f>
        <v>961.29</v>
      </c>
      <c r="E11" s="38">
        <f>SUMIFS(Raw_totalendusesannual!$D:$D,
        Raw_totalendusesannual!$B:$B,$A11,
        Raw_totalendusesannual!$C:$C,$B11,
        Raw_totalendusesannual!$A:$A,$C11) / $D11</f>
        <v>19.187508452184044</v>
      </c>
      <c r="F11" s="38">
        <f>SUMIFS(Raw_totalendusesannual!$E:$E,
        Raw_totalendusesannual!$B:$B,$A11,
        Raw_totalendusesannual!$C:$C,$B11,
        Raw_totalendusesannual!$A:$A,$C11) / $D11</f>
        <v>34.366809183493018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Zones!$H$6</f>
        <v>961.29</v>
      </c>
      <c r="E12" s="38">
        <f>SUMIFS(Raw_totalendusesannual!$D:$D,
        Raw_totalendusesannual!$B:$B,$A12,
        Raw_totalendusesannual!$C:$C,$B12,
        Raw_totalendusesannual!$A:$A,$C12) / $D12</f>
        <v>13.711980775832476</v>
      </c>
      <c r="F12" s="38">
        <f>SUMIFS(Raw_totalendusesannual!$E:$E,
        Raw_totalendusesannual!$B:$B,$A12,
        Raw_totalendusesannual!$C:$C,$B12,
        Raw_totalendusesannual!$A:$A,$C12) / $D12</f>
        <v>35.707923727491185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Zones!$H$6</f>
        <v>961.29</v>
      </c>
      <c r="E13" s="38">
        <f>SUMIFS(Raw_totalendusesannual!$D:$D,
        Raw_totalendusesannual!$B:$B,$A13,
        Raw_totalendusesannual!$C:$C,$B13,
        Raw_totalendusesannual!$A:$A,$C13) / $D13</f>
        <v>27.425355511864268</v>
      </c>
      <c r="F13" s="38">
        <f>SUMIFS(Raw_totalendusesannual!$E:$E,
        Raw_totalendusesannual!$B:$B,$A13,
        Raw_totalendusesannual!$C:$C,$B13,
        Raw_totalendusesannual!$A:$A,$C13) / $D13</f>
        <v>28.358861529819308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Zones!$H$6</f>
        <v>961.29</v>
      </c>
      <c r="E14" s="38">
        <f>SUMIFS(Raw_totalendusesannual!$D:$D,
        Raw_totalendusesannual!$B:$B,$A14,
        Raw_totalendusesannual!$C:$C,$B14,
        Raw_totalendusesannual!$A:$A,$C14) / $D14</f>
        <v>20.828210009466449</v>
      </c>
      <c r="F14" s="38">
        <f>SUMIFS(Raw_totalendusesannual!$E:$E,
        Raw_totalendusesannual!$B:$B,$A14,
        Raw_totalendusesannual!$C:$C,$B14,
        Raw_totalendusesannual!$A:$A,$C14) / $D14</f>
        <v>26.348240385315567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Zones!$H$6</f>
        <v>961.29</v>
      </c>
      <c r="E15" s="38">
        <f>SUMIFS(Raw_totalendusesannual!$D:$D,
        Raw_totalendusesannual!$B:$B,$A15,
        Raw_totalendusesannual!$C:$C,$B15,
        Raw_totalendusesannual!$A:$A,$C15) / $D15</f>
        <v>31.775208313828294</v>
      </c>
      <c r="F15" s="38">
        <f>SUMIFS(Raw_totalendusesannual!$E:$E,
        Raw_totalendusesannual!$B:$B,$A15,
        Raw_totalendusesannual!$C:$C,$B15,
        Raw_totalendusesannual!$A:$A,$C15) / $D15</f>
        <v>20.003609732754946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Zones!$H$6</f>
        <v>961.29</v>
      </c>
      <c r="E16" s="38">
        <f>SUMIFS(Raw_totalendusesannual!$D:$D,
        Raw_totalendusesannual!$B:$B,$A16,
        Raw_totalendusesannual!$C:$C,$B16,
        Raw_totalendusesannual!$A:$A,$C16) / $D16</f>
        <v>21.842867396935372</v>
      </c>
      <c r="F16" s="38">
        <f>SUMIFS(Raw_totalendusesannual!$E:$E,
        Raw_totalendusesannual!$B:$B,$A16,
        Raw_totalendusesannual!$C:$C,$B16,
        Raw_totalendusesannual!$A:$A,$C16) / $D16</f>
        <v>20.559435758199921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Zones!$H$6</f>
        <v>961.29</v>
      </c>
      <c r="E17" s="38">
        <f>SUMIFS(Raw_totalendusesannual!$D:$D,
        Raw_totalendusesannual!$B:$B,$A17,
        Raw_totalendusesannual!$C:$C,$B17,
        Raw_totalendusesannual!$A:$A,$C17) / $D17</f>
        <v>33.778443549813275</v>
      </c>
      <c r="F17" s="38">
        <f>SUMIFS(Raw_totalendusesannual!$E:$E,
        Raw_totalendusesannual!$B:$B,$A17,
        Raw_totalendusesannual!$C:$C,$B17,
        Raw_totalendusesannual!$A:$A,$C17) / $D17</f>
        <v>12.167826566384754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Zones!$H$6</f>
        <v>961.29</v>
      </c>
      <c r="E18" s="38">
        <f>SUMIFS(Raw_totalendusesannual!$D:$D,
        Raw_totalendusesannual!$B:$B,$A18,
        Raw_totalendusesannual!$C:$C,$B18,
        Raw_totalendusesannual!$A:$A,$C18) / $D18</f>
        <v>23.898147281257476</v>
      </c>
      <c r="F18" s="38">
        <f>SUMIFS(Raw_totalendusesannual!$E:$E,
        Raw_totalendusesannual!$B:$B,$A18,
        Raw_totalendusesannual!$C:$C,$B18,
        Raw_totalendusesannual!$A:$A,$C18) / $D18</f>
        <v>12.165891666406601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Zones!$H$6</f>
        <v>961.29</v>
      </c>
      <c r="E19" s="38">
        <f>SUMIFS(Raw_totalendusesannual!$D:$D,
        Raw_totalendusesannual!$B:$B,$A19,
        Raw_totalendusesannual!$C:$C,$B19,
        Raw_totalendusesannual!$A:$A,$C19) / $D19</f>
        <v>32.283878954321793</v>
      </c>
      <c r="F19" s="38">
        <f>SUMIFS(Raw_totalendusesannual!$E:$E,
        Raw_totalendusesannual!$B:$B,$A19,
        Raw_totalendusesannual!$C:$C,$B19,
        Raw_totalendusesannual!$A:$A,$C19) / $D19</f>
        <v>12.167888982513082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Zones!$H$6</f>
        <v>961.29</v>
      </c>
      <c r="E20" s="38">
        <f>SUMIFS(Raw_totalendusesannual!$D:$D,
        Raw_totalendusesannual!$B:$B,$A20,
        Raw_totalendusesannual!$C:$C,$B20,
        Raw_totalendusesannual!$A:$A,$C20) / $D20</f>
        <v>22.071705728760314</v>
      </c>
      <c r="F20" s="38">
        <f>SUMIFS(Raw_totalendusesannual!$E:$E,
        Raw_totalendusesannual!$B:$B,$A20,
        Raw_totalendusesannual!$C:$C,$B20,
        Raw_totalendusesannual!$A:$A,$C20) / $D20</f>
        <v>12.166099720167692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Zones!$H$6</f>
        <v>961.29</v>
      </c>
      <c r="E21" s="38">
        <f>SUMIFS(Raw_totalendusesannual!$D:$D,
        Raw_totalendusesannual!$B:$B,$A21,
        Raw_totalendusesannual!$C:$C,$B21,
        Raw_totalendusesannual!$A:$A,$C21) / $D21</f>
        <v>23.735823736853604</v>
      </c>
      <c r="F21" s="38">
        <f>SUMIFS(Raw_totalendusesannual!$E:$E,
        Raw_totalendusesannual!$B:$B,$A21,
        Raw_totalendusesannual!$C:$C,$B21,
        Raw_totalendusesannual!$A:$A,$C21) / $D21</f>
        <v>23.96016810743896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Zones!$H$6</f>
        <v>961.29</v>
      </c>
      <c r="E22" s="38">
        <f>SUMIFS(Raw_totalendusesannual!$D:$D,
        Raw_totalendusesannual!$B:$B,$A22,
        Raw_totalendusesannual!$C:$C,$B22,
        Raw_totalendusesannual!$A:$A,$C22) / $D22</f>
        <v>16.64803545236089</v>
      </c>
      <c r="F22" s="38">
        <f>SUMIFS(Raw_totalendusesannual!$E:$E,
        Raw_totalendusesannual!$B:$B,$A22,
        Raw_totalendusesannual!$C:$C,$B22,
        Raw_totalendusesannual!$A:$A,$C22) / $D22</f>
        <v>23.416658864650628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Zones!$H$6</f>
        <v>961.29</v>
      </c>
      <c r="E23" s="38">
        <f>SUMIFS(Raw_totalendusesannual!$D:$D,
        Raw_totalendusesannual!$B:$B,$A23,
        Raw_totalendusesannual!$C:$C,$B23,
        Raw_totalendusesannual!$A:$A,$C23) / $D23</f>
        <v>21.792133487293118</v>
      </c>
      <c r="F23" s="38">
        <f>SUMIFS(Raw_totalendusesannual!$E:$E,
        Raw_totalendusesannual!$B:$B,$A23,
        Raw_totalendusesannual!$C:$C,$B23,
        Raw_totalendusesannual!$A:$A,$C23) / $D23</f>
        <v>20.708006948995624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Zones!$H$6</f>
        <v>961.29</v>
      </c>
      <c r="E24" s="38">
        <f>SUMIFS(Raw_totalendusesannual!$D:$D,
        Raw_totalendusesannual!$B:$B,$A24,
        Raw_totalendusesannual!$C:$C,$B24,
        Raw_totalendusesannual!$A:$A,$C24) / $D24</f>
        <v>16.447388405163895</v>
      </c>
      <c r="F24" s="38">
        <f>SUMIFS(Raw_totalendusesannual!$E:$E,
        Raw_totalendusesannual!$B:$B,$A24,
        Raw_totalendusesannual!$C:$C,$B24,
        Raw_totalendusesannual!$A:$A,$C24) / $D24</f>
        <v>21.109280238013504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Zones!$H$6</f>
        <v>961.29</v>
      </c>
      <c r="E25" s="38">
        <f>SUMIFS(Raw_totalendusesannual!$D:$D,
        Raw_totalendusesannual!$B:$B,$A25,
        Raw_totalendusesannual!$C:$C,$B25,
        Raw_totalendusesannual!$A:$A,$C25) / $D25</f>
        <v>28.824745914344266</v>
      </c>
      <c r="F25" s="38">
        <f>SUMIFS(Raw_totalendusesannual!$E:$E,
        Raw_totalendusesannual!$B:$B,$A25,
        Raw_totalendusesannual!$C:$C,$B25,
        Raw_totalendusesannual!$A:$A,$C25) / $D25</f>
        <v>17.246325250444716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Zones!$H$6</f>
        <v>961.29</v>
      </c>
      <c r="E26" s="38">
        <f>SUMIFS(Raw_totalendusesannual!$D:$D,
        Raw_totalendusesannual!$B:$B,$A26,
        Raw_totalendusesannual!$C:$C,$B26,
        Raw_totalendusesannual!$A:$A,$C26) / $D26</f>
        <v>20.720802255302772</v>
      </c>
      <c r="F26" s="38">
        <f>SUMIFS(Raw_totalendusesannual!$E:$E,
        Raw_totalendusesannual!$B:$B,$A26,
        Raw_totalendusesannual!$C:$C,$B26,
        Raw_totalendusesannual!$A:$A,$C26) / $D26</f>
        <v>18.837614039467798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Zones!$H$6</f>
        <v>961.29</v>
      </c>
      <c r="E27" s="38">
        <f>SUMIFS(Raw_totalendusesannual!$D:$D,
        Raw_totalendusesannual!$B:$B,$A27,
        Raw_totalendusesannual!$C:$C,$B27,
        Raw_totalendusesannual!$A:$A,$C27) / $D27</f>
        <v>30.03103121846685</v>
      </c>
      <c r="F27" s="38">
        <f>SUMIFS(Raw_totalendusesannual!$E:$E,
        Raw_totalendusesannual!$B:$B,$A27,
        Raw_totalendusesannual!$C:$C,$B27,
        Raw_totalendusesannual!$A:$A,$C27) / $D27</f>
        <v>12.138553402199129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Zones!$H$6</f>
        <v>961.29</v>
      </c>
      <c r="E28" s="38">
        <f>SUMIFS(Raw_totalendusesannual!$D:$D,
        Raw_totalendusesannual!$B:$B,$A28,
        Raw_totalendusesannual!$C:$C,$B28,
        Raw_totalendusesannual!$A:$A,$C28) / $D28</f>
        <v>22.28730143869176</v>
      </c>
      <c r="F28" s="38">
        <f>SUMIFS(Raw_totalendusesannual!$E:$E,
        Raw_totalendusesannual!$B:$B,$A28,
        Raw_totalendusesannual!$C:$C,$B28,
        Raw_totalendusesannual!$A:$A,$C28) / $D28</f>
        <v>12.136649710285138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Zones!$H$6</f>
        <v>961.29</v>
      </c>
      <c r="E29" s="38">
        <f>SUMIFS(Raw_totalendusesannual!$D:$D,
        Raw_totalendusesannual!$B:$B,$A29,
        Raw_totalendusesannual!$C:$C,$B29,
        Raw_totalendusesannual!$A:$A,$C29) / $D29</f>
        <v>28.989805365706502</v>
      </c>
      <c r="F29" s="38">
        <f>SUMIFS(Raw_totalendusesannual!$E:$E,
        Raw_totalendusesannual!$B:$B,$A29,
        Raw_totalendusesannual!$C:$C,$B29,
        Raw_totalendusesannual!$A:$A,$C29) / $D29</f>
        <v>12.1386054156394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Zones!$H$6</f>
        <v>961.29</v>
      </c>
      <c r="E30" s="38">
        <f>SUMIFS(Raw_totalendusesannual!$D:$D,
        Raw_totalendusesannual!$B:$B,$A30,
        Raw_totalendusesannual!$C:$C,$B30,
        Raw_totalendusesannual!$A:$A,$C30) / $D30</f>
        <v>20.857535187092346</v>
      </c>
      <c r="F30" s="38">
        <f>SUMIFS(Raw_totalendusesannual!$E:$E,
        Raw_totalendusesannual!$B:$B,$A30,
        Raw_totalendusesannual!$C:$C,$B30,
        Raw_totalendusesannual!$A:$A,$C30) / $D30</f>
        <v>12.136930582862613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Zones!$H$6</f>
        <v>961.29</v>
      </c>
      <c r="E31" s="38">
        <f>SUMIFS(Raw_totalendusesannual!$D:$D,
        Raw_totalendusesannual!$B:$B,$A31,
        Raw_totalendusesannual!$C:$C,$B31,
        Raw_totalendusesannual!$A:$A,$C31) / $D31</f>
        <v>21.528279707476411</v>
      </c>
      <c r="F31" s="38">
        <f>SUMIFS(Raw_totalendusesannual!$E:$E,
        Raw_totalendusesannual!$B:$B,$A31,
        Raw_totalendusesannual!$C:$C,$B31,
        Raw_totalendusesannual!$A:$A,$C31) / $D31</f>
        <v>20.248613841816727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Zones!$H$6</f>
        <v>961.29</v>
      </c>
      <c r="E32" s="38">
        <f>SUMIFS(Raw_totalendusesannual!$D:$D,
        Raw_totalendusesannual!$B:$B,$A32,
        Raw_totalendusesannual!$C:$C,$B32,
        Raw_totalendusesannual!$A:$A,$C32) / $D32</f>
        <v>15.469171633950214</v>
      </c>
      <c r="F32" s="38">
        <f>SUMIFS(Raw_totalendusesannual!$E:$E,
        Raw_totalendusesannual!$B:$B,$A32,
        Raw_totalendusesannual!$C:$C,$B32,
        Raw_totalendusesannual!$A:$A,$C32) / $D32</f>
        <v>21.556533408232688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Zones!$H$6</f>
        <v>961.29</v>
      </c>
      <c r="E33" s="38">
        <f>SUMIFS(Raw_totalendusesannual!$D:$D,
        Raw_totalendusesannual!$B:$B,$A33,
        Raw_totalendusesannual!$C:$C,$B33,
        Raw_totalendusesannual!$A:$A,$C33) / $D33</f>
        <v>27.43951357030657</v>
      </c>
      <c r="F33" s="38">
        <f>SUMIFS(Raw_totalendusesannual!$E:$E,
        Raw_totalendusesannual!$B:$B,$A33,
        Raw_totalendusesannual!$C:$C,$B33,
        Raw_totalendusesannual!$A:$A,$C33) / $D33</f>
        <v>19.574530058567134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Zones!$H$6</f>
        <v>961.29</v>
      </c>
      <c r="E34" s="38">
        <f>SUMIFS(Raw_totalendusesannual!$D:$D,
        Raw_totalendusesannual!$B:$B,$A34,
        Raw_totalendusesannual!$C:$C,$B34,
        Raw_totalendusesannual!$A:$A,$C34) / $D34</f>
        <v>20.29128566821667</v>
      </c>
      <c r="F34" s="38">
        <f>SUMIFS(Raw_totalendusesannual!$E:$E,
        Raw_totalendusesannual!$B:$B,$A34,
        Raw_totalendusesannual!$C:$C,$B34,
        Raw_totalendusesannual!$A:$A,$C34) / $D34</f>
        <v>19.56276461837739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Zones!$H$6</f>
        <v>961.29</v>
      </c>
      <c r="E35" s="38">
        <f>SUMIFS(Raw_totalendusesannual!$D:$D,
        Raw_totalendusesannual!$B:$B,$A35,
        Raw_totalendusesannual!$C:$C,$B35,
        Raw_totalendusesannual!$A:$A,$C35) / $D35</f>
        <v>32.430525647827402</v>
      </c>
      <c r="F35" s="38">
        <f>SUMIFS(Raw_totalendusesannual!$E:$E,
        Raw_totalendusesannual!$B:$B,$A35,
        Raw_totalendusesannual!$C:$C,$B35,
        Raw_totalendusesannual!$A:$A,$C35) / $D35</f>
        <v>16.034484910900979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Zones!$H$6</f>
        <v>961.29</v>
      </c>
      <c r="E36" s="38">
        <f>SUMIFS(Raw_totalendusesannual!$D:$D,
        Raw_totalendusesannual!$B:$B,$A36,
        Raw_totalendusesannual!$C:$C,$B36,
        Raw_totalendusesannual!$A:$A,$C36) / $D36</f>
        <v>22.294364863880826</v>
      </c>
      <c r="F36" s="38">
        <f>SUMIFS(Raw_totalendusesannual!$E:$E,
        Raw_totalendusesannual!$B:$B,$A36,
        Raw_totalendusesannual!$C:$C,$B36,
        Raw_totalendusesannual!$A:$A,$C36) / $D36</f>
        <v>16.769954956360724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Zones!$H$6</f>
        <v>961.29</v>
      </c>
      <c r="E37" s="38">
        <f>SUMIFS(Raw_totalendusesannual!$D:$D,
        Raw_totalendusesannual!$B:$B,$A37,
        Raw_totalendusesannual!$C:$C,$B37,
        Raw_totalendusesannual!$A:$A,$C37) / $D37</f>
        <v>33.432481353181664</v>
      </c>
      <c r="F37" s="38">
        <f>SUMIFS(Raw_totalendusesannual!$E:$E,
        Raw_totalendusesannual!$B:$B,$A37,
        Raw_totalendusesannual!$C:$C,$B37,
        Raw_totalendusesannual!$A:$A,$C37) / $D37</f>
        <v>11.781522745477432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Zones!$H$6</f>
        <v>961.29</v>
      </c>
      <c r="E38" s="38">
        <f>SUMIFS(Raw_totalendusesannual!$D:$D,
        Raw_totalendusesannual!$B:$B,$A38,
        Raw_totalendusesannual!$C:$C,$B38,
        Raw_totalendusesannual!$A:$A,$C38) / $D38</f>
        <v>23.46873472105192</v>
      </c>
      <c r="F38" s="38">
        <f>SUMIFS(Raw_totalendusesannual!$E:$E,
        Raw_totalendusesannual!$B:$B,$A38,
        Raw_totalendusesannual!$C:$C,$B38,
        Raw_totalendusesannual!$A:$A,$C38) / $D38</f>
        <v>11.77991032882897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Zones!$H$6</f>
        <v>961.29</v>
      </c>
      <c r="E39" s="38">
        <f>SUMIFS(Raw_totalendusesannual!$D:$D,
        Raw_totalendusesannual!$B:$B,$A39,
        Raw_totalendusesannual!$C:$C,$B39,
        Raw_totalendusesannual!$A:$A,$C39) / $D39</f>
        <v>32.514652186124891</v>
      </c>
      <c r="F39" s="38">
        <f>SUMIFS(Raw_totalendusesannual!$E:$E,
        Raw_totalendusesannual!$B:$B,$A39,
        Raw_totalendusesannual!$C:$C,$B39,
        Raw_totalendusesannual!$A:$A,$C39) / $D39</f>
        <v>11.781522745477432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Zones!$H$6</f>
        <v>961.29</v>
      </c>
      <c r="E40" s="38">
        <f>SUMIFS(Raw_totalendusesannual!$D:$D,
        Raw_totalendusesannual!$B:$B,$A40,
        Raw_totalendusesannual!$C:$C,$B40,
        Raw_totalendusesannual!$A:$A,$C40) / $D40</f>
        <v>22.298130636956593</v>
      </c>
      <c r="F40" s="38">
        <f>SUMIFS(Raw_totalendusesannual!$E:$E,
        Raw_totalendusesannual!$B:$B,$A40,
        Raw_totalendusesannual!$C:$C,$B40,
        Raw_totalendusesannual!$A:$A,$C40) / $D40</f>
        <v>11.780253617534772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Zones!$H$6</f>
        <v>961.29</v>
      </c>
      <c r="E41" s="38">
        <f>SUMIFS(Raw_totalendusesannual!$D:$D,
        Raw_totalendusesannual!$B:$B,$A41,
        Raw_totalendusesannual!$C:$C,$B41,
        Raw_totalendusesannual!$A:$A,$C41) / $D41</f>
        <v>24.689802244900086</v>
      </c>
      <c r="F41" s="38">
        <f>SUMIFS(Raw_totalendusesannual!$E:$E,
        Raw_totalendusesannual!$B:$B,$A41,
        Raw_totalendusesannual!$C:$C,$B41,
        Raw_totalendusesannual!$A:$A,$C41) / $D41</f>
        <v>18.59999583892478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Zones!$H$6</f>
        <v>961.29</v>
      </c>
      <c r="E42" s="38">
        <f>SUMIFS(Raw_totalendusesannual!$D:$D,
        Raw_totalendusesannual!$B:$B,$A42,
        Raw_totalendusesannual!$C:$C,$B42,
        Raw_totalendusesannual!$A:$A,$C42) / $D42</f>
        <v>17.295405132686287</v>
      </c>
      <c r="F42" s="38">
        <f>SUMIFS(Raw_totalendusesannual!$E:$E,
        Raw_totalendusesannual!$B:$B,$A42,
        Raw_totalendusesannual!$C:$C,$B42,
        Raw_totalendusesannual!$A:$A,$C42) / $D42</f>
        <v>18.830488198150405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Zones!$H$6</f>
        <v>961.29</v>
      </c>
      <c r="E43" s="38">
        <f>SUMIFS(Raw_totalendusesannual!$D:$D,
        Raw_totalendusesannual!$B:$B,$A43,
        Raw_totalendusesannual!$C:$C,$B43,
        Raw_totalendusesannual!$A:$A,$C43) / $D43</f>
        <v>22.276961166765492</v>
      </c>
      <c r="F43" s="38">
        <f>SUMIFS(Raw_totalendusesannual!$E:$E,
        Raw_totalendusesannual!$B:$B,$A43,
        Raw_totalendusesannual!$C:$C,$B43,
        Raw_totalendusesannual!$A:$A,$C43) / $D43</f>
        <v>19.968146969176836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Zones!$H$6</f>
        <v>961.29</v>
      </c>
      <c r="E44" s="38">
        <f>SUMIFS(Raw_totalendusesannual!$D:$D,
        Raw_totalendusesannual!$B:$B,$A44,
        Raw_totalendusesannual!$C:$C,$B44,
        Raw_totalendusesannual!$A:$A,$C44) / $D44</f>
        <v>16.99384160867168</v>
      </c>
      <c r="F44" s="38">
        <f>SUMIFS(Raw_totalendusesannual!$E:$E,
        Raw_totalendusesannual!$B:$B,$A44,
        Raw_totalendusesannual!$C:$C,$B44,
        Raw_totalendusesannual!$A:$A,$C44) / $D44</f>
        <v>20.629976385898118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Zones!$H$6</f>
        <v>961.29</v>
      </c>
      <c r="E45" s="38">
        <f>SUMIFS(Raw_totalendusesannual!$D:$D,
        Raw_totalendusesannual!$B:$B,$A45,
        Raw_totalendusesannual!$C:$C,$B45,
        Raw_totalendusesannual!$A:$A,$C45) / $D45</f>
        <v>29.14122689302916</v>
      </c>
      <c r="F45" s="38">
        <f>SUMIFS(Raw_totalendusesannual!$E:$E,
        Raw_totalendusesannual!$B:$B,$A45,
        Raw_totalendusesannual!$C:$C,$B45,
        Raw_totalendusesannual!$A:$A,$C45) / $D45</f>
        <v>16.627157257435321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Zones!$H$6</f>
        <v>961.29</v>
      </c>
      <c r="E46" s="38">
        <f>SUMIFS(Raw_totalendusesannual!$D:$D,
        Raw_totalendusesannual!$B:$B,$A46,
        Raw_totalendusesannual!$C:$C,$B46,
        Raw_totalendusesannual!$A:$A,$C46) / $D46</f>
        <v>20.856234851085521</v>
      </c>
      <c r="F46" s="38">
        <f>SUMIFS(Raw_totalendusesannual!$E:$E,
        Raw_totalendusesannual!$B:$B,$A46,
        Raw_totalendusesannual!$C:$C,$B46,
        Raw_totalendusesannual!$A:$A,$C46) / $D46</f>
        <v>18.239906791915033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Zones!$H$6</f>
        <v>961.29</v>
      </c>
      <c r="E47" s="38">
        <f>SUMIFS(Raw_totalendusesannual!$D:$D,
        Raw_totalendusesannual!$B:$B,$A47,
        Raw_totalendusesannual!$C:$C,$B47,
        Raw_totalendusesannual!$A:$A,$C47) / $D47</f>
        <v>30.23213598393825</v>
      </c>
      <c r="F47" s="38">
        <f>SUMIFS(Raw_totalendusesannual!$E:$E,
        Raw_totalendusesannual!$B:$B,$A47,
        Raw_totalendusesannual!$C:$C,$B47,
        Raw_totalendusesannual!$A:$A,$C47) / $D47</f>
        <v>12.139073536601858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Zones!$H$6</f>
        <v>961.29</v>
      </c>
      <c r="E48" s="38">
        <f>SUMIFS(Raw_totalendusesannual!$D:$D,
        Raw_totalendusesannual!$B:$B,$A48,
        Raw_totalendusesannual!$C:$C,$B48,
        Raw_totalendusesannual!$A:$A,$C48) / $D48</f>
        <v>22.302302114866482</v>
      </c>
      <c r="F48" s="38">
        <f>SUMIFS(Raw_totalendusesannual!$E:$E,
        Raw_totalendusesannual!$B:$B,$A48,
        Raw_totalendusesannual!$C:$C,$B48,
        Raw_totalendusesannual!$A:$A,$C48) / $D48</f>
        <v>12.137076220495377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Zones!$H$6</f>
        <v>961.29</v>
      </c>
      <c r="E49" s="38">
        <f>SUMIFS(Raw_totalendusesannual!$D:$D,
        Raw_totalendusesannual!$B:$B,$A49,
        Raw_totalendusesannual!$C:$C,$B49,
        Raw_totalendusesannual!$A:$A,$C49) / $D49</f>
        <v>29.181225228599072</v>
      </c>
      <c r="F49" s="38">
        <f>SUMIFS(Raw_totalendusesannual!$E:$E,
        Raw_totalendusesannual!$B:$B,$A49,
        Raw_totalendusesannual!$C:$C,$B49,
        Raw_totalendusesannual!$A:$A,$C49) / $D49</f>
        <v>12.139135952730186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Zones!$H$6</f>
        <v>961.29</v>
      </c>
      <c r="E50" s="38">
        <f>SUMIFS(Raw_totalendusesannual!$D:$D,
        Raw_totalendusesannual!$B:$B,$A50,
        Raw_totalendusesannual!$C:$C,$B50,
        Raw_totalendusesannual!$A:$A,$C50) / $D50</f>
        <v>20.865753310655474</v>
      </c>
      <c r="F50" s="38">
        <f>SUMIFS(Raw_totalendusesannual!$E:$E,
        Raw_totalendusesannual!$B:$B,$A50,
        Raw_totalendusesannual!$C:$C,$B50,
        Raw_totalendusesannual!$A:$A,$C50) / $D50</f>
        <v>12.13735709307285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Zones!$H$6</f>
        <v>961.29</v>
      </c>
      <c r="E51" s="38">
        <f>SUMIFS(Raw_totalendusesannual!$D:$D,
        Raw_totalendusesannual!$B:$B,$A51,
        Raw_totalendusesannual!$C:$C,$B51,
        Raw_totalendusesannual!$A:$A,$C51) / $D51</f>
        <v>22.089952043608069</v>
      </c>
      <c r="F51" s="38">
        <f>SUMIFS(Raw_totalendusesannual!$E:$E,
        Raw_totalendusesannual!$B:$B,$A51,
        Raw_totalendusesannual!$C:$C,$B51,
        Raw_totalendusesannual!$A:$A,$C51) / $D51</f>
        <v>19.24008363761196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Zones!$H$6</f>
        <v>961.29</v>
      </c>
      <c r="E52" s="38">
        <f>SUMIFS(Raw_totalendusesannual!$D:$D,
        Raw_totalendusesannual!$B:$B,$A52,
        Raw_totalendusesannual!$C:$C,$B52,
        Raw_totalendusesannual!$A:$A,$C52) / $D52</f>
        <v>15.85423753497904</v>
      </c>
      <c r="F52" s="38">
        <f>SUMIFS(Raw_totalendusesannual!$E:$E,
        Raw_totalendusesannual!$B:$B,$A52,
        Raw_totalendusesannual!$C:$C,$B52,
        Raw_totalendusesannual!$A:$A,$C52) / $D52</f>
        <v>20.613685776404623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Zones!$H$6</f>
        <v>961.29</v>
      </c>
      <c r="E53" s="38">
        <f>SUMIFS(Raw_totalendusesannual!$D:$D,
        Raw_totalendusesannual!$B:$B,$A53,
        Raw_totalendusesannual!$C:$C,$B53,
        Raw_totalendusesannual!$A:$A,$C53) / $D53</f>
        <v>27.126340646423035</v>
      </c>
      <c r="F53" s="38">
        <f>SUMIFS(Raw_totalendusesannual!$E:$E,
        Raw_totalendusesannual!$B:$B,$A53,
        Raw_totalendusesannual!$C:$C,$B53,
        Raw_totalendusesannual!$A:$A,$C53) / $D53</f>
        <v>14.097202717182121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Zones!$H$6</f>
        <v>961.29</v>
      </c>
      <c r="E54" s="38">
        <f>SUMIFS(Raw_totalendusesannual!$D:$D,
        Raw_totalendusesannual!$B:$B,$A54,
        Raw_totalendusesannual!$C:$C,$B54,
        Raw_totalendusesannual!$A:$A,$C54) / $D54</f>
        <v>20.588199190670871</v>
      </c>
      <c r="F54" s="38">
        <f>SUMIFS(Raw_totalendusesannual!$E:$E,
        Raw_totalendusesannual!$B:$B,$A54,
        Raw_totalendusesannual!$C:$C,$B54,
        Raw_totalendusesannual!$A:$A,$C54) / $D54</f>
        <v>14.670598882751305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Zones!$H$6</f>
        <v>961.29</v>
      </c>
      <c r="E55" s="38">
        <f>SUMIFS(Raw_totalendusesannual!$D:$D,
        Raw_totalendusesannual!$B:$B,$A55,
        Raw_totalendusesannual!$C:$C,$B55,
        Raw_totalendusesannual!$A:$A,$C55) / $D55</f>
        <v>31.100750033808737</v>
      </c>
      <c r="F55" s="38">
        <f>SUMIFS(Raw_totalendusesannual!$E:$E,
        Raw_totalendusesannual!$B:$B,$A55,
        Raw_totalendusesannual!$C:$C,$B55,
        Raw_totalendusesannual!$A:$A,$C55) / $D55</f>
        <v>12.417293428621957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Zones!$H$6</f>
        <v>961.29</v>
      </c>
      <c r="E56" s="38">
        <f>SUMIFS(Raw_totalendusesannual!$D:$D,
        Raw_totalendusesannual!$B:$B,$A56,
        Raw_totalendusesannual!$C:$C,$B56,
        Raw_totalendusesannual!$A:$A,$C56) / $D56</f>
        <v>22.620801215033968</v>
      </c>
      <c r="F56" s="38">
        <f>SUMIFS(Raw_totalendusesannual!$E:$E,
        Raw_totalendusesannual!$B:$B,$A56,
        Raw_totalendusesannual!$C:$C,$B56,
        Raw_totalendusesannual!$A:$A,$C56) / $D56</f>
        <v>13.003765773075763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Zones!$H$6</f>
        <v>961.29</v>
      </c>
      <c r="E57" s="38">
        <f>SUMIFS(Raw_totalendusesannual!$D:$D,
        Raw_totalendusesannual!$B:$B,$A57,
        Raw_totalendusesannual!$C:$C,$B57,
        Raw_totalendusesannual!$A:$A,$C57) / $D57</f>
        <v>31.17841650282433</v>
      </c>
      <c r="F57" s="38">
        <f>SUMIFS(Raw_totalendusesannual!$E:$E,
        Raw_totalendusesannual!$B:$B,$A57,
        Raw_totalendusesannual!$C:$C,$B57,
        Raw_totalendusesannual!$A:$A,$C57) / $D57</f>
        <v>11.347044076189286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Zones!$H$6</f>
        <v>961.29</v>
      </c>
      <c r="E58" s="38">
        <f>SUMIFS(Raw_totalendusesannual!$D:$D,
        Raw_totalendusesannual!$B:$B,$A58,
        Raw_totalendusesannual!$C:$C,$B58,
        Raw_totalendusesannual!$A:$A,$C58) / $D58</f>
        <v>22.837260348073944</v>
      </c>
      <c r="F58" s="38">
        <f>SUMIFS(Raw_totalendusesannual!$E:$E,
        Raw_totalendusesannual!$B:$B,$A58,
        Raw_totalendusesannual!$C:$C,$B58,
        Raw_totalendusesannual!$A:$A,$C58) / $D58</f>
        <v>11.345265216531953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Zones!$H$6</f>
        <v>961.29</v>
      </c>
      <c r="E59" s="38">
        <f>SUMIFS(Raw_totalendusesannual!$D:$D,
        Raw_totalendusesannual!$B:$B,$A59,
        Raw_totalendusesannual!$C:$C,$B59,
        Raw_totalendusesannual!$A:$A,$C59) / $D59</f>
        <v>31.097618824704305</v>
      </c>
      <c r="F59" s="38">
        <f>SUMIFS(Raw_totalendusesannual!$E:$E,
        Raw_totalendusesannual!$B:$B,$A59,
        Raw_totalendusesannual!$C:$C,$B59,
        Raw_totalendusesannual!$A:$A,$C59) / $D59</f>
        <v>11.347106492317616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Zones!$H$6</f>
        <v>961.29</v>
      </c>
      <c r="E60" s="38">
        <f>SUMIFS(Raw_totalendusesannual!$D:$D,
        Raw_totalendusesannual!$B:$B,$A60,
        Raw_totalendusesannual!$C:$C,$B60,
        Raw_totalendusesannual!$A:$A,$C60) / $D60</f>
        <v>22.611105909767087</v>
      </c>
      <c r="F60" s="38">
        <f>SUMIFS(Raw_totalendusesannual!$E:$E,
        Raw_totalendusesannual!$B:$B,$A60,
        Raw_totalendusesannual!$C:$C,$B60,
        Raw_totalendusesannual!$A:$A,$C60) / $D60</f>
        <v>11.345036357394752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Zones!$H$6</f>
        <v>961.29</v>
      </c>
      <c r="E61" s="38">
        <f>SUMIFS(Raw_totalendusesannual!$D:$D,
        Raw_totalendusesannual!$B:$B,$A61,
        Raw_totalendusesannual!$C:$C,$B61,
        Raw_totalendusesannual!$A:$A,$C61) / $D61</f>
        <v>24.331179976906032</v>
      </c>
      <c r="F61" s="38">
        <f>SUMIFS(Raw_totalendusesannual!$E:$E,
        Raw_totalendusesannual!$B:$B,$A61,
        Raw_totalendusesannual!$C:$C,$B61,
        Raw_totalendusesannual!$A:$A,$C61) / $D61</f>
        <v>13.423795108656076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Zones!$H$6</f>
        <v>961.29</v>
      </c>
      <c r="E62" s="38">
        <f>SUMIFS(Raw_totalendusesannual!$D:$D,
        Raw_totalendusesannual!$B:$B,$A62,
        Raw_totalendusesannual!$C:$C,$B62,
        Raw_totalendusesannual!$A:$A,$C62) / $D62</f>
        <v>17.62275692038823</v>
      </c>
      <c r="F62" s="38">
        <f>SUMIFS(Raw_totalendusesannual!$E:$E,
        Raw_totalendusesannual!$B:$B,$A62,
        Raw_totalendusesannual!$C:$C,$B62,
        Raw_totalendusesannual!$A:$A,$C62) / $D62</f>
        <v>14.032872494252516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Zones!$H$6</f>
        <v>961.29</v>
      </c>
      <c r="E63" s="38">
        <f>SUMIFS(Raw_totalendusesannual!$D:$D,
        Raw_totalendusesannual!$B:$B,$A63,
        Raw_totalendusesannual!$C:$C,$B63,
        Raw_totalendusesannual!$A:$A,$C63) / $D63</f>
        <v>30.190650063976534</v>
      </c>
      <c r="F63" s="38">
        <f>SUMIFS(Raw_totalendusesannual!$E:$E,
        Raw_totalendusesannual!$B:$B,$A63,
        Raw_totalendusesannual!$C:$C,$B63,
        Raw_totalendusesannual!$A:$A,$C63) / $D63</f>
        <v>14.168544351860522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Zones!$H$6</f>
        <v>961.29</v>
      </c>
      <c r="E64" s="38">
        <f>SUMIFS(Raw_totalendusesannual!$D:$D,
        Raw_totalendusesannual!$B:$B,$A64,
        Raw_totalendusesannual!$C:$C,$B64,
        Raw_totalendusesannual!$A:$A,$C64) / $D64</f>
        <v>23.071643312631984</v>
      </c>
      <c r="F64" s="38">
        <f>SUMIFS(Raw_totalendusesannual!$E:$E,
        Raw_totalendusesannual!$B:$B,$A64,
        Raw_totalendusesannual!$C:$C,$B64,
        Raw_totalendusesannual!$A:$A,$C64) / $D64</f>
        <v>15.186187310801111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Zones!$H$6</f>
        <v>961.29</v>
      </c>
      <c r="E65" s="38">
        <f>SUMIFS(Raw_totalendusesannual!$D:$D,
        Raw_totalendusesannual!$B:$B,$A65,
        Raw_totalendusesannual!$C:$C,$B65,
        Raw_totalendusesannual!$A:$A,$C65) / $D65</f>
        <v>31.689261305121246</v>
      </c>
      <c r="F65" s="38">
        <f>SUMIFS(Raw_totalendusesannual!$E:$E,
        Raw_totalendusesannual!$B:$B,$A65,
        Raw_totalendusesannual!$C:$C,$B65,
        Raw_totalendusesannual!$A:$A,$C65) / $D65</f>
        <v>12.250153439648807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Zones!$H$6</f>
        <v>961.29</v>
      </c>
      <c r="E66" s="38">
        <f>SUMIFS(Raw_totalendusesannual!$D:$D,
        Raw_totalendusesannual!$B:$B,$A66,
        Raw_totalendusesannual!$C:$C,$B66,
        Raw_totalendusesannual!$A:$A,$C66) / $D66</f>
        <v>23.063508410573295</v>
      </c>
      <c r="F66" s="38">
        <f>SUMIFS(Raw_totalendusesannual!$E:$E,
        Raw_totalendusesannual!$B:$B,$A66,
        Raw_totalendusesannual!$C:$C,$B66,
        Raw_totalendusesannual!$A:$A,$C66) / $D66</f>
        <v>12.759219382288384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Zones!$H$6</f>
        <v>961.29</v>
      </c>
      <c r="E67" s="38">
        <f>SUMIFS(Raw_totalendusesannual!$D:$D,
        Raw_totalendusesannual!$B:$B,$A67,
        Raw_totalendusesannual!$C:$C,$B67,
        Raw_totalendusesannual!$A:$A,$C67) / $D67</f>
        <v>31.793641877061035</v>
      </c>
      <c r="F67" s="38">
        <f>SUMIFS(Raw_totalendusesannual!$E:$E,
        Raw_totalendusesannual!$B:$B,$A67,
        Raw_totalendusesannual!$C:$C,$B67,
        Raw_totalendusesannual!$A:$A,$C67) / $D67</f>
        <v>11.222024571149186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Zones!$H$6</f>
        <v>961.29</v>
      </c>
      <c r="E68" s="38">
        <f>SUMIFS(Raw_totalendusesannual!$D:$D,
        Raw_totalendusesannual!$B:$B,$A68,
        Raw_totalendusesannual!$C:$C,$B68,
        Raw_totalendusesannual!$A:$A,$C68) / $D68</f>
        <v>23.298858825120412</v>
      </c>
      <c r="F68" s="38">
        <f>SUMIFS(Raw_totalendusesannual!$E:$E,
        Raw_totalendusesannual!$B:$B,$A68,
        Raw_totalendusesannual!$C:$C,$B68,
        Raw_totalendusesannual!$A:$A,$C68) / $D68</f>
        <v>11.219777590529393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Zones!$H$6</f>
        <v>961.29</v>
      </c>
      <c r="E69" s="38">
        <f>SUMIFS(Raw_totalendusesannual!$D:$D,
        Raw_totalendusesannual!$B:$B,$A69,
        Raw_totalendusesannual!$C:$C,$B69,
        Raw_totalendusesannual!$A:$A,$C69) / $D69</f>
        <v>31.685370699788827</v>
      </c>
      <c r="F69" s="38">
        <f>SUMIFS(Raw_totalendusesannual!$E:$E,
        Raw_totalendusesannual!$B:$B,$A69,
        Raw_totalendusesannual!$C:$C,$B69,
        Raw_totalendusesannual!$A:$A,$C69) / $D69</f>
        <v>11.222086987277514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Zones!$H$6</f>
        <v>961.29</v>
      </c>
      <c r="E70" s="38">
        <f>SUMIFS(Raw_totalendusesannual!$D:$D,
        Raw_totalendusesannual!$B:$B,$A70,
        Raw_totalendusesannual!$C:$C,$B70,
        Raw_totalendusesannual!$A:$A,$C70) / $D70</f>
        <v>23.053365789720065</v>
      </c>
      <c r="F70" s="38">
        <f>SUMIFS(Raw_totalendusesannual!$E:$E,
        Raw_totalendusesannual!$B:$B,$A70,
        Raw_totalendusesannual!$C:$C,$B70,
        Raw_totalendusesannual!$A:$A,$C70) / $D70</f>
        <v>11.219829603969666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Zones!$H$6</f>
        <v>961.29</v>
      </c>
      <c r="E71" s="38">
        <f>SUMIFS(Raw_totalendusesannual!$D:$D,
        Raw_totalendusesannual!$B:$B,$A71,
        Raw_totalendusesannual!$C:$C,$B71,
        Raw_totalendusesannual!$A:$A,$C71) / $D71</f>
        <v>24.81146168169855</v>
      </c>
      <c r="F71" s="38">
        <f>SUMIFS(Raw_totalendusesannual!$E:$E,
        Raw_totalendusesannual!$B:$B,$A71,
        Raw_totalendusesannual!$C:$C,$B71,
        Raw_totalendusesannual!$A:$A,$C71) / $D71</f>
        <v>13.120182255094717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Zones!$H$6</f>
        <v>961.29</v>
      </c>
      <c r="E72" s="38">
        <f>SUMIFS(Raw_totalendusesannual!$D:$D,
        Raw_totalendusesannual!$B:$B,$A72,
        Raw_totalendusesannual!$C:$C,$B72,
        Raw_totalendusesannual!$A:$A,$C72) / $D72</f>
        <v>17.968729519707892</v>
      </c>
      <c r="F72" s="38">
        <f>SUMIFS(Raw_totalendusesannual!$E:$E,
        Raw_totalendusesannual!$B:$B,$A72,
        Raw_totalendusesannual!$C:$C,$B72,
        Raw_totalendusesannual!$A:$A,$C72) / $D72</f>
        <v>13.760717369368246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Zones!$H$6</f>
        <v>961.29</v>
      </c>
      <c r="E73" s="38">
        <f>SUMIFS(Raw_totalendusesannual!$D:$D,
        Raw_totalendusesannual!$B:$B,$A73,
        Raw_totalendusesannual!$C:$C,$B73,
        Raw_totalendusesannual!$A:$A,$C73) / $D73</f>
        <v>31.808330472594118</v>
      </c>
      <c r="F73" s="38">
        <f>SUMIFS(Raw_totalendusesannual!$E:$E,
        Raw_totalendusesannual!$B:$B,$A73,
        Raw_totalendusesannual!$C:$C,$B73,
        Raw_totalendusesannual!$A:$A,$C73) / $D73</f>
        <v>15.201645705250238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Zones!$H$6</f>
        <v>961.29</v>
      </c>
      <c r="E74" s="38">
        <f>SUMIFS(Raw_totalendusesannual!$D:$D,
        Raw_totalendusesannual!$B:$B,$A74,
        Raw_totalendusesannual!$C:$C,$B74,
        Raw_totalendusesannual!$A:$A,$C74) / $D74</f>
        <v>24.193594024695983</v>
      </c>
      <c r="F74" s="38">
        <f>SUMIFS(Raw_totalendusesannual!$E:$E,
        Raw_totalendusesannual!$B:$B,$A74,
        Raw_totalendusesannual!$C:$C,$B74,
        Raw_totalendusesannual!$A:$A,$C74) / $D74</f>
        <v>15.665283109155405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Zones!$H$6</f>
        <v>961.29</v>
      </c>
      <c r="E75" s="38">
        <f>SUMIFS(Raw_totalendusesannual!$D:$D,
        Raw_totalendusesannual!$B:$B,$A75,
        Raw_totalendusesannual!$C:$C,$B75,
        Raw_totalendusesannual!$A:$A,$C75) / $D75</f>
        <v>34.068678546536425</v>
      </c>
      <c r="F75" s="38">
        <f>SUMIFS(Raw_totalendusesannual!$E:$E,
        Raw_totalendusesannual!$B:$B,$A75,
        Raw_totalendusesannual!$C:$C,$B75,
        Raw_totalendusesannual!$A:$A,$C75) / $D75</f>
        <v>12.631890480500161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Zones!$H$6</f>
        <v>961.29</v>
      </c>
      <c r="E76" s="38">
        <f>SUMIFS(Raw_totalendusesannual!$D:$D,
        Raw_totalendusesannual!$B:$B,$A76,
        Raw_totalendusesannual!$C:$C,$B76,
        Raw_totalendusesannual!$A:$A,$C76) / $D76</f>
        <v>24.560944147967835</v>
      </c>
      <c r="F76" s="38">
        <f>SUMIFS(Raw_totalendusesannual!$E:$E,
        Raw_totalendusesannual!$B:$B,$A76,
        Raw_totalendusesannual!$C:$C,$B76,
        Raw_totalendusesannual!$A:$A,$C76) / $D76</f>
        <v>13.226924237222899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Zones!$H$6</f>
        <v>961.29</v>
      </c>
      <c r="E77" s="38">
        <f>SUMIFS(Raw_totalendusesannual!$D:$D,
        Raw_totalendusesannual!$B:$B,$A77,
        Raw_totalendusesannual!$C:$C,$B77,
        Raw_totalendusesannual!$A:$A,$C77) / $D77</f>
        <v>34.317739703939502</v>
      </c>
      <c r="F77" s="38">
        <f>SUMIFS(Raw_totalendusesannual!$E:$E,
        Raw_totalendusesannual!$B:$B,$A77,
        Raw_totalendusesannual!$C:$C,$B77,
        Raw_totalendusesannual!$A:$A,$C77) / $D77</f>
        <v>11.206701411644769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Zones!$H$6</f>
        <v>961.29</v>
      </c>
      <c r="E78" s="38">
        <f>SUMIFS(Raw_totalendusesannual!$D:$D,
        Raw_totalendusesannual!$B:$B,$A78,
        Raw_totalendusesannual!$C:$C,$B78,
        Raw_totalendusesannual!$A:$A,$C78) / $D78</f>
        <v>24.962758376764558</v>
      </c>
      <c r="F78" s="38">
        <f>SUMIFS(Raw_totalendusesannual!$E:$E,
        Raw_totalendusesannual!$B:$B,$A78,
        Raw_totalendusesannual!$C:$C,$B78,
        Raw_totalendusesannual!$A:$A,$C78) / $D78</f>
        <v>11.204704095538286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Zones!$H$6</f>
        <v>961.29</v>
      </c>
      <c r="E79" s="38">
        <f>SUMIFS(Raw_totalendusesannual!$D:$D,
        Raw_totalendusesannual!$B:$B,$A79,
        Raw_totalendusesannual!$C:$C,$B79,
        Raw_totalendusesannual!$A:$A,$C79) / $D79</f>
        <v>34.060543644477733</v>
      </c>
      <c r="F79" s="38">
        <f>SUMIFS(Raw_totalendusesannual!$E:$E,
        Raw_totalendusesannual!$B:$B,$A79,
        Raw_totalendusesannual!$C:$C,$B79,
        Raw_totalendusesannual!$A:$A,$C79) / $D79</f>
        <v>11.20681584121337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Zones!$H$6</f>
        <v>961.29</v>
      </c>
      <c r="E80" s="38">
        <f>SUMIFS(Raw_totalendusesannual!$D:$D,
        Raw_totalendusesannual!$B:$B,$A80,
        Raw_totalendusesannual!$C:$C,$B80,
        Raw_totalendusesannual!$A:$A,$C80) / $D80</f>
        <v>24.54265622236786</v>
      </c>
      <c r="F80" s="38">
        <f>SUMIFS(Raw_totalendusesannual!$E:$E,
        Raw_totalendusesannual!$B:$B,$A80,
        Raw_totalendusesannual!$C:$C,$B80,
        Raw_totalendusesannual!$A:$A,$C80) / $D80</f>
        <v>11.204818525106887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Zones!$H$6</f>
        <v>961.29</v>
      </c>
      <c r="E81" s="38">
        <f>SUMIFS(Raw_totalendusesannual!$D:$D,
        Raw_totalendusesannual!$B:$B,$A81,
        Raw_totalendusesannual!$C:$C,$B81,
        Raw_totalendusesannual!$A:$A,$C81) / $D81</f>
        <v>26.457499817952961</v>
      </c>
      <c r="F81" s="38">
        <f>SUMIFS(Raw_totalendusesannual!$E:$E,
        Raw_totalendusesannual!$B:$B,$A81,
        Raw_totalendusesannual!$C:$C,$B81,
        Raw_totalendusesannual!$A:$A,$C81) / $D81</f>
        <v>13.808933828501285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Zones!$H$6</f>
        <v>961.29</v>
      </c>
      <c r="E82" s="38">
        <f>SUMIFS(Raw_totalendusesannual!$D:$D,
        Raw_totalendusesannual!$B:$B,$A82,
        Raw_totalendusesannual!$C:$C,$B82,
        Raw_totalendusesannual!$A:$A,$C82) / $D82</f>
        <v>19.164071195997046</v>
      </c>
      <c r="F82" s="38">
        <f>SUMIFS(Raw_totalendusesannual!$E:$E,
        Raw_totalendusesannual!$B:$B,$A82,
        Raw_totalendusesannual!$C:$C,$B82,
        Raw_totalendusesannual!$A:$A,$C82) / $D82</f>
        <v>14.381612208594701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Zones!$H$6</f>
        <v>961.29</v>
      </c>
      <c r="E83" s="38">
        <f>SUMIFS(Raw_totalendusesannual!$D:$D,
        Raw_totalendusesannual!$B:$B,$A83,
        Raw_totalendusesannual!$C:$C,$B83,
        Raw_totalendusesannual!$A:$A,$C83) / $D83</f>
        <v>34.948142600047859</v>
      </c>
      <c r="F83" s="38">
        <f>SUMIFS(Raw_totalendusesannual!$E:$E,
        Raw_totalendusesannual!$B:$B,$A83,
        Raw_totalendusesannual!$C:$C,$B83,
        Raw_totalendusesannual!$A:$A,$C83) / $D83</f>
        <v>16.06694129763131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Zones!$H$6</f>
        <v>961.29</v>
      </c>
      <c r="E84" s="38">
        <f>SUMIFS(Raw_totalendusesannual!$D:$D,
        Raw_totalendusesannual!$B:$B,$A84,
        Raw_totalendusesannual!$C:$C,$B84,
        Raw_totalendusesannual!$A:$A,$C84) / $D84</f>
        <v>25.399494429360548</v>
      </c>
      <c r="F84" s="38">
        <f>SUMIFS(Raw_totalendusesannual!$E:$E,
        Raw_totalendusesannual!$B:$B,$A84,
        Raw_totalendusesannual!$C:$C,$B84,
        Raw_totalendusesannual!$A:$A,$C84) / $D84</f>
        <v>16.054738944543271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Zones!$H$6</f>
        <v>961.29</v>
      </c>
      <c r="E85" s="38">
        <f>SUMIFS(Raw_totalendusesannual!$D:$D,
        Raw_totalendusesannual!$B:$B,$A85,
        Raw_totalendusesannual!$C:$C,$B85,
        Raw_totalendusesannual!$A:$A,$C85) / $D85</f>
        <v>36.289329962862404</v>
      </c>
      <c r="F85" s="38">
        <f>SUMIFS(Raw_totalendusesannual!$E:$E,
        Raw_totalendusesannual!$B:$B,$A85,
        Raw_totalendusesannual!$C:$C,$B85,
        Raw_totalendusesannual!$A:$A,$C85) / $D85</f>
        <v>12.103433927326822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Zones!$H$6</f>
        <v>961.29</v>
      </c>
      <c r="E86" s="38">
        <f>SUMIFS(Raw_totalendusesannual!$D:$D,
        Raw_totalendusesannual!$B:$B,$A86,
        Raw_totalendusesannual!$C:$C,$B86,
        Raw_totalendusesannual!$A:$A,$C86) / $D86</f>
        <v>24.320964537236424</v>
      </c>
      <c r="F86" s="38">
        <f>SUMIFS(Raw_totalendusesannual!$E:$E,
        Raw_totalendusesannual!$B:$B,$A86,
        Raw_totalendusesannual!$C:$C,$B86,
        Raw_totalendusesannual!$A:$A,$C86) / $D86</f>
        <v>12.473644789813688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Zones!$H$6</f>
        <v>961.29</v>
      </c>
      <c r="E87" s="38">
        <f>SUMIFS(Raw_totalendusesannual!$D:$D,
        Raw_totalendusesannual!$B:$B,$A87,
        Raw_totalendusesannual!$C:$C,$B87,
        Raw_totalendusesannual!$A:$A,$C87) / $D87</f>
        <v>36.439399140737969</v>
      </c>
      <c r="F87" s="38">
        <f>SUMIFS(Raw_totalendusesannual!$E:$E,
        Raw_totalendusesannual!$B:$B,$A87,
        Raw_totalendusesannual!$C:$C,$B87,
        Raw_totalendusesannual!$A:$A,$C87) / $D87</f>
        <v>11.080267141029243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Zones!$H$6</f>
        <v>961.29</v>
      </c>
      <c r="E88" s="38">
        <f>SUMIFS(Raw_totalendusesannual!$D:$D,
        Raw_totalendusesannual!$B:$B,$A88,
        Raw_totalendusesannual!$C:$C,$B88,
        Raw_totalendusesannual!$A:$A,$C88) / $D88</f>
        <v>24.563981732879778</v>
      </c>
      <c r="F88" s="38">
        <f>SUMIFS(Raw_totalendusesannual!$E:$E,
        Raw_totalendusesannual!$B:$B,$A88,
        Raw_totalendusesannual!$C:$C,$B88,
        Raw_totalendusesannual!$A:$A,$C88) / $D88</f>
        <v>11.078550697500235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Zones!$H$6</f>
        <v>961.29</v>
      </c>
      <c r="E89" s="38">
        <f>SUMIFS(Raw_totalendusesannual!$D:$D,
        Raw_totalendusesannual!$B:$B,$A89,
        Raw_totalendusesannual!$C:$C,$B89,
        Raw_totalendusesannual!$A:$A,$C89) / $D89</f>
        <v>36.284763182806437</v>
      </c>
      <c r="F89" s="38">
        <f>SUMIFS(Raw_totalendusesannual!$E:$E,
        Raw_totalendusesannual!$B:$B,$A89,
        Raw_totalendusesannual!$C:$C,$B89,
        Raw_totalendusesannual!$A:$A,$C89) / $D89</f>
        <v>11.080287946405353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Zones!$H$6</f>
        <v>961.29</v>
      </c>
      <c r="E90" s="38">
        <f>SUMIFS(Raw_totalendusesannual!$D:$D,
        Raw_totalendusesannual!$B:$B,$A90,
        Raw_totalendusesannual!$C:$C,$B90,
        Raw_totalendusesannual!$A:$A,$C90) / $D90</f>
        <v>24.30078332241051</v>
      </c>
      <c r="F90" s="38">
        <f>SUMIFS(Raw_totalendusesannual!$E:$E,
        Raw_totalendusesannual!$B:$B,$A90,
        Raw_totalendusesannual!$C:$C,$B90,
        Raw_totalendusesannual!$A:$A,$C90) / $D90</f>
        <v>11.07867552975689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Zones!$H$6</f>
        <v>961.29</v>
      </c>
      <c r="E91" s="38">
        <f>SUMIFS(Raw_totalendusesannual!$D:$D,
        Raw_totalendusesannual!$B:$B,$A91,
        Raw_totalendusesannual!$C:$C,$B91,
        Raw_totalendusesannual!$A:$A,$C91) / $D91</f>
        <v>28.212599735771725</v>
      </c>
      <c r="F91" s="38">
        <f>SUMIFS(Raw_totalendusesannual!$E:$E,
        Raw_totalendusesannual!$B:$B,$A91,
        Raw_totalendusesannual!$C:$C,$B91,
        Raw_totalendusesannual!$A:$A,$C91) / $D91</f>
        <v>13.137835616723363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Zones!$H$6</f>
        <v>961.29</v>
      </c>
      <c r="E92" s="38">
        <f>SUMIFS(Raw_totalendusesannual!$D:$D,
        Raw_totalendusesannual!$B:$B,$A92,
        Raw_totalendusesannual!$C:$C,$B92,
        Raw_totalendusesannual!$A:$A,$C92) / $D92</f>
        <v>19.41666926733868</v>
      </c>
      <c r="F92" s="38">
        <f>SUMIFS(Raw_totalendusesannual!$E:$E,
        Raw_totalendusesannual!$B:$B,$A92,
        Raw_totalendusesannual!$C:$C,$B92,
        Raw_totalendusesannual!$A:$A,$C92) / $D92</f>
        <v>13.377232676923716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Zones!$H$6</f>
        <v>961.29</v>
      </c>
      <c r="E93" s="38">
        <f>SUMIFS(Raw_totalendusesannual!$D:$D,
        Raw_totalendusesannual!$B:$B,$A93,
        Raw_totalendusesannual!$C:$C,$B93,
        Raw_totalendusesannual!$A:$A,$C93) / $D93</f>
        <v>37.230835647931421</v>
      </c>
      <c r="F93" s="38">
        <f>SUMIFS(Raw_totalendusesannual!$E:$E,
        Raw_totalendusesannual!$B:$B,$A93,
        Raw_totalendusesannual!$C:$C,$B93,
        Raw_totalendusesannual!$A:$A,$C93) / $D93</f>
        <v>17.086633586118651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Zones!$H$6</f>
        <v>961.29</v>
      </c>
      <c r="E94" s="38">
        <f>SUMIFS(Raw_totalendusesannual!$D:$D,
        Raw_totalendusesannual!$B:$B,$A94,
        Raw_totalendusesannual!$C:$C,$B94,
        Raw_totalendusesannual!$A:$A,$C94) / $D94</f>
        <v>27.836719408295103</v>
      </c>
      <c r="F94" s="38">
        <f>SUMIFS(Raw_totalendusesannual!$E:$E,
        Raw_totalendusesannual!$B:$B,$A94,
        Raw_totalendusesannual!$C:$C,$B94,
        Raw_totalendusesannual!$A:$A,$C94) / $D94</f>
        <v>16.846633170011131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Zones!$H$6</f>
        <v>961.29</v>
      </c>
      <c r="E95" s="38">
        <f>SUMIFS(Raw_totalendusesannual!$D:$D,
        Raw_totalendusesannual!$B:$B,$A95,
        Raw_totalendusesannual!$C:$C,$B95,
        Raw_totalendusesannual!$A:$A,$C95) / $D95</f>
        <v>38.351964547639113</v>
      </c>
      <c r="F95" s="38">
        <f>SUMIFS(Raw_totalendusesannual!$E:$E,
        Raw_totalendusesannual!$B:$B,$A95,
        Raw_totalendusesannual!$C:$C,$B95,
        Raw_totalendusesannual!$A:$A,$C95) / $D95</f>
        <v>13.674884790229797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Zones!$H$6</f>
        <v>961.29</v>
      </c>
      <c r="E96" s="38">
        <f>SUMIFS(Raw_totalendusesannual!$D:$D,
        Raw_totalendusesannual!$B:$B,$A96,
        Raw_totalendusesannual!$C:$C,$B96,
        Raw_totalendusesannual!$A:$A,$C96) / $D96</f>
        <v>27.183784289860501</v>
      </c>
      <c r="F96" s="38">
        <f>SUMIFS(Raw_totalendusesannual!$E:$E,
        Raw_totalendusesannual!$B:$B,$A96,
        Raw_totalendusesannual!$C:$C,$B96,
        Raw_totalendusesannual!$A:$A,$C96) / $D96</f>
        <v>14.137128233935648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Zones!$H$6</f>
        <v>961.29</v>
      </c>
      <c r="E97" s="38">
        <f>SUMIFS(Raw_totalendusesannual!$D:$D,
        Raw_totalendusesannual!$B:$B,$A97,
        Raw_totalendusesannual!$C:$C,$B97,
        Raw_totalendusesannual!$A:$A,$C97) / $D97</f>
        <v>39.059524181048381</v>
      </c>
      <c r="F97" s="38">
        <f>SUMIFS(Raw_totalendusesannual!$E:$E,
        Raw_totalendusesannual!$B:$B,$A97,
        Raw_totalendusesannual!$C:$C,$B97,
        Raw_totalendusesannual!$A:$A,$C97) / $D97</f>
        <v>10.978456033038936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Zones!$H$6</f>
        <v>961.29</v>
      </c>
      <c r="E98" s="38">
        <f>SUMIFS(Raw_totalendusesannual!$D:$D,
        Raw_totalendusesannual!$B:$B,$A98,
        Raw_totalendusesannual!$C:$C,$B98,
        Raw_totalendusesannual!$A:$A,$C98) / $D98</f>
        <v>27.986590935097631</v>
      </c>
      <c r="F98" s="38">
        <f>SUMIFS(Raw_totalendusesannual!$E:$E,
        Raw_totalendusesannual!$B:$B,$A98,
        Raw_totalendusesannual!$C:$C,$B98,
        Raw_totalendusesannual!$A:$A,$C98) / $D98</f>
        <v>10.976313079299691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Zones!$H$6</f>
        <v>961.29</v>
      </c>
      <c r="E99" s="38">
        <f>SUMIFS(Raw_totalendusesannual!$D:$D,
        Raw_totalendusesannual!$B:$B,$A99,
        Raw_totalendusesannual!$C:$C,$B99,
        Raw_totalendusesannual!$A:$A,$C99) / $D99</f>
        <v>38.355158172871874</v>
      </c>
      <c r="F99" s="38">
        <f>SUMIFS(Raw_totalendusesannual!$E:$E,
        Raw_totalendusesannual!$B:$B,$A99,
        Raw_totalendusesannual!$C:$C,$B99,
        Raw_totalendusesannual!$A:$A,$C99) / $D99</f>
        <v>10.978528851855319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Zones!$H$6</f>
        <v>961.29</v>
      </c>
      <c r="E100" s="38">
        <f>SUMIFS(Raw_totalendusesannual!$D:$D,
        Raw_totalendusesannual!$B:$B,$A100,
        Raw_totalendusesannual!$C:$C,$B100,
        Raw_totalendusesannual!$A:$A,$C100) / $D100</f>
        <v>27.153793340199108</v>
      </c>
      <c r="F100" s="38">
        <f>SUMIFS(Raw_totalendusesannual!$E:$E,
        Raw_totalendusesannual!$B:$B,$A100,
        Raw_totalendusesannual!$C:$C,$B100,
        Raw_totalendusesannual!$A:$A,$C100) / $D100</f>
        <v>10.976427508868293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Zones!$H$6</f>
        <v>961.29</v>
      </c>
      <c r="E101" s="38">
        <f>SUMIFS(Raw_totalendusesannual!$D:$D,
        Raw_totalendusesannual!$B:$B,$A101,
        Raw_totalendusesannual!$C:$C,$B101,
        Raw_totalendusesannual!$A:$A,$C101) / $D101</f>
        <v>30.206087653049551</v>
      </c>
      <c r="F101" s="38">
        <f>SUMIFS(Raw_totalendusesannual!$E:$E,
        Raw_totalendusesannual!$B:$B,$A101,
        Raw_totalendusesannual!$C:$C,$B101,
        Raw_totalendusesannual!$A:$A,$C101) / $D101</f>
        <v>15.258933308366883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Zones!$H$6</f>
        <v>961.29</v>
      </c>
      <c r="E102" s="38">
        <f>SUMIFS(Raw_totalendusesannual!$D:$D,
        Raw_totalendusesannual!$B:$B,$A102,
        Raw_totalendusesannual!$C:$C,$B102,
        Raw_totalendusesannual!$A:$A,$C102) / $D102</f>
        <v>21.864796263354453</v>
      </c>
      <c r="F102" s="38">
        <f>SUMIFS(Raw_totalendusesannual!$E:$E,
        Raw_totalendusesannual!$B:$B,$A102,
        Raw_totalendusesannual!$C:$C,$B102,
        Raw_totalendusesannual!$A:$A,$C102) / $D102</f>
        <v>15.454753508306547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Zones!$H$6</f>
        <v>961.29</v>
      </c>
      <c r="E103" s="38">
        <f>SUMIFS(Raw_totalendusesannual!$D:$D,
        Raw_totalendusesannual!$B:$B,$A103,
        Raw_totalendusesannual!$C:$C,$B103,
        Raw_totalendusesannual!$A:$A,$C103) / $D103</f>
        <v>39.364260524919644</v>
      </c>
      <c r="F103" s="38">
        <f>SUMIFS(Raw_totalendusesannual!$E:$E,
        Raw_totalendusesannual!$B:$B,$A103,
        Raw_totalendusesannual!$C:$C,$B103,
        Raw_totalendusesannual!$A:$A,$C103) / $D103</f>
        <v>24.345795753622735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Zones!$H$6</f>
        <v>961.29</v>
      </c>
      <c r="E104" s="38">
        <f>SUMIFS(Raw_totalendusesannual!$D:$D,
        Raw_totalendusesannual!$B:$B,$A104,
        Raw_totalendusesannual!$C:$C,$B104,
        Raw_totalendusesannual!$A:$A,$C104) / $D104</f>
        <v>28.033871152305757</v>
      </c>
      <c r="F104" s="38">
        <f>SUMIFS(Raw_totalendusesannual!$E:$E,
        Raw_totalendusesannual!$B:$B,$A104,
        Raw_totalendusesannual!$C:$C,$B104,
        Raw_totalendusesannual!$A:$A,$C104) / $D104</f>
        <v>22.124697021710411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Zones!$H$6</f>
        <v>961.29</v>
      </c>
      <c r="E105" s="38">
        <f>SUMIFS(Raw_totalendusesannual!$D:$D,
        Raw_totalendusesannual!$B:$B,$A105,
        Raw_totalendusesannual!$C:$C,$B105,
        Raw_totalendusesannual!$A:$A,$C105) / $D105</f>
        <v>43.609035774844223</v>
      </c>
      <c r="F105" s="38">
        <f>SUMIFS(Raw_totalendusesannual!$E:$E,
        Raw_totalendusesannual!$B:$B,$A105,
        Raw_totalendusesannual!$C:$C,$B105,
        Raw_totalendusesannual!$A:$A,$C105) / $D105</f>
        <v>18.477400160201395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Zones!$H$6</f>
        <v>961.29</v>
      </c>
      <c r="E106" s="38">
        <f>SUMIFS(Raw_totalendusesannual!$D:$D,
        Raw_totalendusesannual!$B:$B,$A106,
        Raw_totalendusesannual!$C:$C,$B106,
        Raw_totalendusesannual!$A:$A,$C106) / $D106</f>
        <v>28.68478814925777</v>
      </c>
      <c r="F106" s="38">
        <f>SUMIFS(Raw_totalendusesannual!$E:$E,
        Raw_totalendusesannual!$B:$B,$A106,
        Raw_totalendusesannual!$C:$C,$B106,
        Raw_totalendusesannual!$A:$A,$C106) / $D106</f>
        <v>18.592984427175981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Zones!$H$6</f>
        <v>961.29</v>
      </c>
      <c r="E107" s="38">
        <f>SUMIFS(Raw_totalendusesannual!$D:$D,
        Raw_totalendusesannual!$B:$B,$A107,
        Raw_totalendusesannual!$C:$C,$B107,
        Raw_totalendusesannual!$A:$A,$C107) / $D107</f>
        <v>45.537683737477764</v>
      </c>
      <c r="F107" s="38">
        <f>SUMIFS(Raw_totalendusesannual!$E:$E,
        Raw_totalendusesannual!$B:$B,$A107,
        Raw_totalendusesannual!$C:$C,$B107,
        Raw_totalendusesannual!$A:$A,$C107) / $D107</f>
        <v>11.157111797688522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Zones!$H$6</f>
        <v>961.29</v>
      </c>
      <c r="E108" s="38">
        <f>SUMIFS(Raw_totalendusesannual!$D:$D,
        Raw_totalendusesannual!$B:$B,$A108,
        Raw_totalendusesannual!$C:$C,$B108,
        Raw_totalendusesannual!$A:$A,$C108) / $D108</f>
        <v>30.53048507734399</v>
      </c>
      <c r="F108" s="38">
        <f>SUMIFS(Raw_totalendusesannual!$E:$E,
        Raw_totalendusesannual!$B:$B,$A108,
        Raw_totalendusesannual!$C:$C,$B108,
        Raw_totalendusesannual!$A:$A,$C108) / $D108</f>
        <v>11.154989649325387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Zones!$H$6</f>
        <v>961.29</v>
      </c>
      <c r="E109" s="38">
        <f>SUMIFS(Raw_totalendusesannual!$D:$D,
        Raw_totalendusesannual!$B:$B,$A109,
        Raw_totalendusesannual!$C:$C,$B109,
        Raw_totalendusesannual!$A:$A,$C109) / $D109</f>
        <v>44.254949078841967</v>
      </c>
      <c r="F109" s="38">
        <f>SUMIFS(Raw_totalendusesannual!$E:$E,
        Raw_totalendusesannual!$B:$B,$A109,
        Raw_totalendusesannual!$C:$C,$B109,
        Raw_totalendusesannual!$A:$A,$C109) / $D109</f>
        <v>11.157215824569068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Zones!$H$6</f>
        <v>961.29</v>
      </c>
      <c r="E110" s="38">
        <f>SUMIFS(Raw_totalendusesannual!$D:$D,
        Raw_totalendusesannual!$B:$B,$A110,
        Raw_totalendusesannual!$C:$C,$B110,
        Raw_totalendusesannual!$A:$A,$C110) / $D110</f>
        <v>29.028149673875731</v>
      </c>
      <c r="F110" s="38">
        <f>SUMIFS(Raw_totalendusesannual!$E:$E,
        Raw_totalendusesannual!$B:$B,$A110,
        Raw_totalendusesannual!$C:$C,$B110,
        Raw_totalendusesannual!$A:$A,$C110) / $D110</f>
        <v>11.15527052190286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Zones!$H$6</f>
        <v>961.29</v>
      </c>
      <c r="E111" s="38">
        <f>SUMIFS(Raw_totalendusesannual!$D:$D,
        Raw_totalendusesannual!$B:$B,$A111,
        Raw_totalendusesannual!$C:$C,$B111,
        Raw_totalendusesannual!$A:$A,$C111) / $D111</f>
        <v>33.415660206597387</v>
      </c>
      <c r="F111" s="38">
        <f>SUMIFS(Raw_totalendusesannual!$E:$E,
        Raw_totalendusesannual!$B:$B,$A111,
        Raw_totalendusesannual!$C:$C,$B111,
        Raw_totalendusesannual!$A:$A,$C111) / $D111</f>
        <v>22.4883958014751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Zones!$H$6</f>
        <v>961.29</v>
      </c>
      <c r="E112" s="38">
        <f>SUMIFS(Raw_totalendusesannual!$D:$D,
        Raw_totalendusesannual!$B:$B,$A112,
        Raw_totalendusesannual!$C:$C,$B112,
        Raw_totalendusesannual!$A:$A,$C112) / $D112</f>
        <v>22.969957036898336</v>
      </c>
      <c r="F112" s="38">
        <f>SUMIFS(Raw_totalendusesannual!$E:$E,
        Raw_totalendusesannual!$B:$B,$A112,
        Raw_totalendusesannual!$C:$C,$B112,
        Raw_totalendusesannual!$A:$A,$C112) / $D112</f>
        <v>21.238908133861791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Zones!$H$6</f>
        <v>961.29</v>
      </c>
      <c r="E113" s="38">
        <f>SUMIFS(Raw_totalendusesannual!$D:$D,
        Raw_totalendusesannual!$B:$B,$A113,
        Raw_totalendusesannual!$C:$C,$B113,
        Raw_totalendusesannual!$A:$A,$C113) / $D113</f>
        <v>36.435050817131149</v>
      </c>
      <c r="F113" s="38">
        <f>SUMIFS(Raw_totalendusesannual!$E:$E,
        Raw_totalendusesannual!$B:$B,$A113,
        Raw_totalendusesannual!$C:$C,$B113,
        Raw_totalendusesannual!$A:$A,$C113) / $D113</f>
        <v>25.697396207179938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Zones!$H$6</f>
        <v>961.29</v>
      </c>
      <c r="E114" s="38">
        <f>SUMIFS(Raw_totalendusesannual!$D:$D,
        Raw_totalendusesannual!$B:$B,$A114,
        Raw_totalendusesannual!$C:$C,$B114,
        Raw_totalendusesannual!$A:$A,$C114) / $D114</f>
        <v>26.936345951793943</v>
      </c>
      <c r="F114" s="38">
        <f>SUMIFS(Raw_totalendusesannual!$E:$E,
        Raw_totalendusesannual!$B:$B,$A114,
        Raw_totalendusesannual!$C:$C,$B114,
        Raw_totalendusesannual!$A:$A,$C114) / $D114</f>
        <v>23.440189745030118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Zones!$H$6</f>
        <v>961.29</v>
      </c>
      <c r="E115" s="38">
        <f>SUMIFS(Raw_totalendusesannual!$D:$D,
        Raw_totalendusesannual!$B:$B,$A115,
        Raw_totalendusesannual!$C:$C,$B115,
        Raw_totalendusesannual!$A:$A,$C115) / $D115</f>
        <v>39.037168804419068</v>
      </c>
      <c r="F115" s="38">
        <f>SUMIFS(Raw_totalendusesannual!$E:$E,
        Raw_totalendusesannual!$B:$B,$A115,
        Raw_totalendusesannual!$C:$C,$B115,
        Raw_totalendusesannual!$A:$A,$C115) / $D115</f>
        <v>17.867906667082778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Zones!$H$6</f>
        <v>961.29</v>
      </c>
      <c r="E116" s="38">
        <f>SUMIFS(Raw_totalendusesannual!$D:$D,
        Raw_totalendusesannual!$B:$B,$A116,
        Raw_totalendusesannual!$C:$C,$B116,
        Raw_totalendusesannual!$A:$A,$C116) / $D116</f>
        <v>26.493940434208202</v>
      </c>
      <c r="F116" s="38">
        <f>SUMIFS(Raw_totalendusesannual!$E:$E,
        Raw_totalendusesannual!$B:$B,$A116,
        Raw_totalendusesannual!$C:$C,$B116,
        Raw_totalendusesannual!$A:$A,$C116) / $D116</f>
        <v>18.232260816194906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Zones!$H$6</f>
        <v>961.29</v>
      </c>
      <c r="E117" s="38">
        <f>SUMIFS(Raw_totalendusesannual!$D:$D,
        Raw_totalendusesannual!$B:$B,$A117,
        Raw_totalendusesannual!$C:$C,$B117,
        Raw_totalendusesannual!$A:$A,$C117) / $D117</f>
        <v>40.712792185500739</v>
      </c>
      <c r="F117" s="38">
        <f>SUMIFS(Raw_totalendusesannual!$E:$E,
        Raw_totalendusesannual!$B:$B,$A117,
        Raw_totalendusesannual!$C:$C,$B117,
        Raw_totalendusesannual!$A:$A,$C117) / $D117</f>
        <v>11.433219944033539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Zones!$H$6</f>
        <v>961.29</v>
      </c>
      <c r="E118" s="38">
        <f>SUMIFS(Raw_totalendusesannual!$D:$D,
        Raw_totalendusesannual!$B:$B,$A118,
        Raw_totalendusesannual!$C:$C,$B118,
        Raw_totalendusesannual!$A:$A,$C118) / $D118</f>
        <v>28.17972724151921</v>
      </c>
      <c r="F118" s="38">
        <f>SUMIFS(Raw_totalendusesannual!$E:$E,
        Raw_totalendusesannual!$B:$B,$A118,
        Raw_totalendusesannual!$C:$C,$B118,
        Raw_totalendusesannual!$A:$A,$C118) / $D118</f>
        <v>11.431461889752313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Zones!$H$6</f>
        <v>961.29</v>
      </c>
      <c r="E119" s="38">
        <f>SUMIFS(Raw_totalendusesannual!$D:$D,
        Raw_totalendusesannual!$B:$B,$A119,
        Raw_totalendusesannual!$C:$C,$B119,
        Raw_totalendusesannual!$A:$A,$C119) / $D119</f>
        <v>39.523473665595191</v>
      </c>
      <c r="F119" s="38">
        <f>SUMIFS(Raw_totalendusesannual!$E:$E,
        Raw_totalendusesannual!$B:$B,$A119,
        Raw_totalendusesannual!$C:$C,$B119,
        Raw_totalendusesannual!$A:$A,$C119) / $D119</f>
        <v>11.43333437360214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Zones!$H$6</f>
        <v>961.29</v>
      </c>
      <c r="E120" s="38">
        <f>SUMIFS(Raw_totalendusesannual!$D:$D,
        Raw_totalendusesannual!$B:$B,$A120,
        Raw_totalendusesannual!$C:$C,$B120,
        Raw_totalendusesannual!$A:$A,$C120) / $D120</f>
        <v>26.755526428029004</v>
      </c>
      <c r="F120" s="38">
        <f>SUMIFS(Raw_totalendusesannual!$E:$E,
        Raw_totalendusesannual!$B:$B,$A120,
        Raw_totalendusesannual!$C:$C,$B120,
        Raw_totalendusesannual!$A:$A,$C120) / $D120</f>
        <v>11.431493097816476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Zones!$H$6</f>
        <v>961.29</v>
      </c>
      <c r="E121" s="38">
        <f>SUMIFS(Raw_totalendusesannual!$D:$D,
        Raw_totalendusesannual!$B:$B,$A121,
        Raw_totalendusesannual!$C:$C,$B121,
        Raw_totalendusesannual!$A:$A,$C121) / $D121</f>
        <v>29.965619115979571</v>
      </c>
      <c r="F121" s="38">
        <f>SUMIFS(Raw_totalendusesannual!$E:$E,
        Raw_totalendusesannual!$B:$B,$A121,
        Raw_totalendusesannual!$C:$C,$B121,
        Raw_totalendusesannual!$A:$A,$C121) / $D121</f>
        <v>21.385034692964663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Zones!$H$6</f>
        <v>961.29</v>
      </c>
      <c r="E122" s="38">
        <f>SUMIFS(Raw_totalendusesannual!$D:$D,
        Raw_totalendusesannual!$B:$B,$A122,
        Raw_totalendusesannual!$C:$C,$B122,
        Raw_totalendusesannual!$A:$A,$C122) / $D122</f>
        <v>20.99297818556315</v>
      </c>
      <c r="F122" s="38">
        <f>SUMIFS(Raw_totalendusesannual!$E:$E,
        Raw_totalendusesannual!$B:$B,$A122,
        Raw_totalendusesannual!$C:$C,$B122,
        Raw_totalendusesannual!$A:$A,$C122) / $D122</f>
        <v>20.656055924850982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Zones!$H$6</f>
        <v>961.29</v>
      </c>
      <c r="E123" s="38">
        <f>SUMIFS(Raw_totalendusesannual!$D:$D,
        Raw_totalendusesannual!$B:$B,$A123,
        Raw_totalendusesannual!$C:$C,$B123,
        Raw_totalendusesannual!$A:$A,$C123) / $D123</f>
        <v>41.761861665054255</v>
      </c>
      <c r="F123" s="38">
        <f>SUMIFS(Raw_totalendusesannual!$E:$E,
        Raw_totalendusesannual!$B:$B,$A123,
        Raw_totalendusesannual!$C:$C,$B123,
        Raw_totalendusesannual!$A:$A,$C123) / $D123</f>
        <v>20.583465967606031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Zones!$H$6</f>
        <v>961.29</v>
      </c>
      <c r="E124" s="38">
        <f>SUMIFS(Raw_totalendusesannual!$D:$D,
        Raw_totalendusesannual!$B:$B,$A124,
        Raw_totalendusesannual!$C:$C,$B124,
        Raw_totalendusesannual!$A:$A,$C124) / $D124</f>
        <v>30.101540638100889</v>
      </c>
      <c r="F124" s="38">
        <f>SUMIFS(Raw_totalendusesannual!$E:$E,
        Raw_totalendusesannual!$B:$B,$A124,
        Raw_totalendusesannual!$C:$C,$B124,
        Raw_totalendusesannual!$A:$A,$C124) / $D124</f>
        <v>19.499661912638228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Zones!$H$6</f>
        <v>961.29</v>
      </c>
      <c r="E125" s="38">
        <f>SUMIFS(Raw_totalendusesannual!$D:$D,
        Raw_totalendusesannual!$B:$B,$A125,
        Raw_totalendusesannual!$C:$C,$B125,
        Raw_totalendusesannual!$A:$A,$C125) / $D125</f>
        <v>45.192803420403834</v>
      </c>
      <c r="F125" s="38">
        <f>SUMIFS(Raw_totalendusesannual!$E:$E,
        Raw_totalendusesannual!$B:$B,$A125,
        Raw_totalendusesannual!$C:$C,$B125,
        Raw_totalendusesannual!$A:$A,$C125) / $D125</f>
        <v>15.685225062156061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Zones!$H$6</f>
        <v>961.29</v>
      </c>
      <c r="E126" s="38">
        <f>SUMIFS(Raw_totalendusesannual!$D:$D,
        Raw_totalendusesannual!$B:$B,$A126,
        Raw_totalendusesannual!$C:$C,$B126,
        Raw_totalendusesannual!$A:$A,$C126) / $D126</f>
        <v>30.481321973597979</v>
      </c>
      <c r="F126" s="38">
        <f>SUMIFS(Raw_totalendusesannual!$E:$E,
        Raw_totalendusesannual!$B:$B,$A126,
        Raw_totalendusesannual!$C:$C,$B126,
        Raw_totalendusesannual!$A:$A,$C126) / $D126</f>
        <v>16.191648722029775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Zones!$H$6</f>
        <v>961.29</v>
      </c>
      <c r="E127" s="38">
        <f>SUMIFS(Raw_totalendusesannual!$D:$D,
        Raw_totalendusesannual!$B:$B,$A127,
        Raw_totalendusesannual!$C:$C,$B127,
        Raw_totalendusesannual!$A:$A,$C127) / $D127</f>
        <v>46.436143099376878</v>
      </c>
      <c r="F127" s="38">
        <f>SUMIFS(Raw_totalendusesannual!$E:$E,
        Raw_totalendusesannual!$B:$B,$A127,
        Raw_totalendusesannual!$C:$C,$B127,
        Raw_totalendusesannual!$A:$A,$C127) / $D127</f>
        <v>10.890095600703223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Zones!$H$6</f>
        <v>961.29</v>
      </c>
      <c r="E128" s="38">
        <f>SUMIFS(Raw_totalendusesannual!$D:$D,
        Raw_totalendusesannual!$B:$B,$A128,
        Raw_totalendusesannual!$C:$C,$B128,
        Raw_totalendusesannual!$A:$A,$C128) / $D128</f>
        <v>31.795992884561372</v>
      </c>
      <c r="F128" s="38">
        <f>SUMIFS(Raw_totalendusesannual!$E:$E,
        Raw_totalendusesannual!$B:$B,$A128,
        Raw_totalendusesannual!$C:$C,$B128,
        Raw_totalendusesannual!$A:$A,$C128) / $D128</f>
        <v>10.887723787826776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Zones!$H$6</f>
        <v>961.29</v>
      </c>
      <c r="E129" s="38">
        <f>SUMIFS(Raw_totalendusesannual!$D:$D,
        Raw_totalendusesannual!$B:$B,$A129,
        Raw_totalendusesannual!$C:$C,$B129,
        Raw_totalendusesannual!$A:$A,$C129) / $D129</f>
        <v>45.583205900404664</v>
      </c>
      <c r="F129" s="38">
        <f>SUMIFS(Raw_totalendusesannual!$E:$E,
        Raw_totalendusesannual!$B:$B,$A129,
        Raw_totalendusesannual!$C:$C,$B129,
        Raw_totalendusesannual!$A:$A,$C129) / $D129</f>
        <v>10.890106003391276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Zones!$H$6</f>
        <v>961.29</v>
      </c>
      <c r="E130" s="38">
        <f>SUMIFS(Raw_totalendusesannual!$D:$D,
        Raw_totalendusesannual!$B:$B,$A130,
        Raw_totalendusesannual!$C:$C,$B130,
        Raw_totalendusesannual!$A:$A,$C130) / $D130</f>
        <v>30.698852583507581</v>
      </c>
      <c r="F130" s="38">
        <f>SUMIFS(Raw_totalendusesannual!$E:$E,
        Raw_totalendusesannual!$B:$B,$A130,
        Raw_totalendusesannual!$C:$C,$B130,
        Raw_totalendusesannual!$A:$A,$C130) / $D130</f>
        <v>10.887911036211758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Zones!$H$6</f>
        <v>961.29</v>
      </c>
      <c r="E131" s="38">
        <f>SUMIFS(Raw_totalendusesannual!$D:$D,
        Raw_totalendusesannual!$B:$B,$A131,
        Raw_totalendusesannual!$C:$C,$B131,
        Raw_totalendusesannual!$A:$A,$C131) / $D131</f>
        <v>35.035660414651147</v>
      </c>
      <c r="F131" s="38">
        <f>SUMIFS(Raw_totalendusesannual!$E:$E,
        Raw_totalendusesannual!$B:$B,$A131,
        Raw_totalendusesannual!$C:$C,$B131,
        Raw_totalendusesannual!$A:$A,$C131) / $D131</f>
        <v>18.821593899863725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Zones!$H$6</f>
        <v>961.29</v>
      </c>
      <c r="E132" s="38">
        <f>SUMIFS(Raw_totalendusesannual!$D:$D,
        Raw_totalendusesannual!$B:$B,$A132,
        Raw_totalendusesannual!$C:$C,$B132,
        Raw_totalendusesannual!$A:$A,$C132) / $D132</f>
        <v>24.572428715580106</v>
      </c>
      <c r="F132" s="38">
        <f>SUMIFS(Raw_totalendusesannual!$E:$E,
        Raw_totalendusesannual!$B:$B,$A132,
        Raw_totalendusesannual!$C:$C,$B132,
        Raw_totalendusesannual!$A:$A,$C132) / $D132</f>
        <v>18.374434353837032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Zones!$H$6</f>
        <v>961.29</v>
      </c>
      <c r="E133" s="38">
        <f>SUMIFS(Raw_totalendusesannual!$D:$D,
        Raw_totalendusesannual!$B:$B,$A133,
        Raw_totalendusesannual!$C:$C,$B133,
        Raw_totalendusesannual!$A:$A,$C133) / $D133</f>
        <v>47.792944896961373</v>
      </c>
      <c r="F133" s="38">
        <f>SUMIFS(Raw_totalendusesannual!$E:$E,
        Raw_totalendusesannual!$B:$B,$A133,
        Raw_totalendusesannual!$C:$C,$B133,
        Raw_totalendusesannual!$A:$A,$C133) / $D133</f>
        <v>17.711668695190838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Zones!$H$6</f>
        <v>961.29</v>
      </c>
      <c r="E134" s="38">
        <f>SUMIFS(Raw_totalendusesannual!$D:$D,
        Raw_totalendusesannual!$B:$B,$A134,
        Raw_totalendusesannual!$C:$C,$B134,
        Raw_totalendusesannual!$A:$A,$C134) / $D134</f>
        <v>34.462295457146134</v>
      </c>
      <c r="F134" s="38">
        <f>SUMIFS(Raw_totalendusesannual!$E:$E,
        Raw_totalendusesannual!$B:$B,$A134,
        Raw_totalendusesannual!$C:$C,$B134,
        Raw_totalendusesannual!$A:$A,$C134) / $D134</f>
        <v>17.361992738923739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Zones!$H$6</f>
        <v>961.29</v>
      </c>
      <c r="E135" s="38">
        <f>SUMIFS(Raw_totalendusesannual!$D:$D,
        Raw_totalendusesannual!$B:$B,$A135,
        Raw_totalendusesannual!$C:$C,$B135,
        Raw_totalendusesannual!$A:$A,$C135) / $D135</f>
        <v>50.623308262855126</v>
      </c>
      <c r="F135" s="38">
        <f>SUMIFS(Raw_totalendusesannual!$E:$E,
        Raw_totalendusesannual!$B:$B,$A135,
        Raw_totalendusesannual!$C:$C,$B135,
        Raw_totalendusesannual!$A:$A,$C135) / $D135</f>
        <v>13.258902100302718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Zones!$H$6</f>
        <v>961.29</v>
      </c>
      <c r="E136" s="38">
        <f>SUMIFS(Raw_totalendusesannual!$D:$D,
        Raw_totalendusesannual!$B:$B,$A136,
        Raw_totalendusesannual!$C:$C,$B136,
        Raw_totalendusesannual!$A:$A,$C136) / $D136</f>
        <v>34.573801870403308</v>
      </c>
      <c r="F136" s="38">
        <f>SUMIFS(Raw_totalendusesannual!$E:$E,
        Raw_totalendusesannual!$B:$B,$A136,
        Raw_totalendusesannual!$C:$C,$B136,
        Raw_totalendusesannual!$A:$A,$C136) / $D136</f>
        <v>13.773907977821469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Zones!$H$6</f>
        <v>961.29</v>
      </c>
      <c r="E137" s="38">
        <f>SUMIFS(Raw_totalendusesannual!$D:$D,
        Raw_totalendusesannual!$B:$B,$A137,
        Raw_totalendusesannual!$C:$C,$B137,
        Raw_totalendusesannual!$A:$A,$C137) / $D137</f>
        <v>51.36313703460975</v>
      </c>
      <c r="F137" s="38">
        <f>SUMIFS(Raw_totalendusesannual!$E:$E,
        Raw_totalendusesannual!$B:$B,$A137,
        Raw_totalendusesannual!$C:$C,$B137,
        Raw_totalendusesannual!$A:$A,$C137) / $D137</f>
        <v>10.425823632826722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Zones!$H$6</f>
        <v>961.29</v>
      </c>
      <c r="E138" s="38">
        <f>SUMIFS(Raw_totalendusesannual!$D:$D,
        Raw_totalendusesannual!$B:$B,$A138,
        Raw_totalendusesannual!$C:$C,$B138,
        Raw_totalendusesannual!$A:$A,$C138) / $D138</f>
        <v>35.427019941952999</v>
      </c>
      <c r="F138" s="38">
        <f>SUMIFS(Raw_totalendusesannual!$E:$E,
        Raw_totalendusesannual!$B:$B,$A138,
        Raw_totalendusesannual!$C:$C,$B138,
        Raw_totalendusesannual!$A:$A,$C138) / $D138</f>
        <v>10.423597457583041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Zones!$H$6</f>
        <v>961.29</v>
      </c>
      <c r="E139" s="38">
        <f>SUMIFS(Raw_totalendusesannual!$D:$D,
        Raw_totalendusesannual!$B:$B,$A139,
        Raw_totalendusesannual!$C:$C,$B139,
        Raw_totalendusesannual!$A:$A,$C139) / $D139</f>
        <v>50.694171373883016</v>
      </c>
      <c r="F139" s="38">
        <f>SUMIFS(Raw_totalendusesannual!$E:$E,
        Raw_totalendusesannual!$B:$B,$A139,
        Raw_totalendusesannual!$C:$C,$B139,
        Raw_totalendusesannual!$A:$A,$C139) / $D139</f>
        <v>10.425553162937303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Zones!$H$6</f>
        <v>961.29</v>
      </c>
      <c r="E140" s="38">
        <f>SUMIFS(Raw_totalendusesannual!$D:$D,
        Raw_totalendusesannual!$B:$B,$A140,
        Raw_totalendusesannual!$C:$C,$B140,
        Raw_totalendusesannual!$A:$A,$C140) / $D140</f>
        <v>34.582904222451077</v>
      </c>
      <c r="F140" s="38">
        <f>SUMIFS(Raw_totalendusesannual!$E:$E,
        Raw_totalendusesannual!$B:$B,$A140,
        Raw_totalendusesannual!$C:$C,$B140,
        Raw_totalendusesannual!$A:$A,$C140) / $D140</f>
        <v>10.42371188715164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Zones!$H$6</f>
        <v>961.29</v>
      </c>
      <c r="E141" s="38">
        <f>SUMIFS(Raw_totalendusesannual!$D:$D,
        Raw_totalendusesannual!$B:$B,$A141,
        Raw_totalendusesannual!$C:$C,$B141,
        Raw_totalendusesannual!$A:$A,$C141) / $D141</f>
        <v>39.537330046083909</v>
      </c>
      <c r="F141" s="38">
        <f>SUMIFS(Raw_totalendusesannual!$E:$E,
        Raw_totalendusesannual!$B:$B,$A141,
        Raw_totalendusesannual!$C:$C,$B141,
        Raw_totalendusesannual!$A:$A,$C141) / $D141</f>
        <v>15.51117768831466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Zones!$H$6</f>
        <v>961.29</v>
      </c>
      <c r="E142" s="38">
        <f>SUMIFS(Raw_totalendusesannual!$D:$D,
        Raw_totalendusesannual!$B:$B,$A142,
        Raw_totalendusesannual!$C:$C,$B142,
        Raw_totalendusesannual!$A:$A,$C142) / $D142</f>
        <v>28.068148009445643</v>
      </c>
      <c r="F142" s="38">
        <f>SUMIFS(Raw_totalendusesannual!$E:$E,
        Raw_totalendusesannual!$B:$B,$A142,
        Raw_totalendusesannual!$C:$C,$B142,
        Raw_totalendusesannual!$A:$A,$C142) / $D142</f>
        <v>15.556710253929616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Zones!$H$6</f>
        <v>961.29</v>
      </c>
      <c r="E143" s="38">
        <f>SUMIFS(Raw_totalendusesannual!$D:$D,
        Raw_totalendusesannual!$B:$B,$A143,
        Raw_totalendusesannual!$C:$C,$B143,
        Raw_totalendusesannual!$A:$A,$C143) / $D143</f>
        <v>58.669725056954725</v>
      </c>
      <c r="F143" s="38">
        <f>SUMIFS(Raw_totalendusesannual!$E:$E,
        Raw_totalendusesannual!$B:$B,$A143,
        Raw_totalendusesannual!$C:$C,$B143,
        Raw_totalendusesannual!$A:$A,$C143) / $D143</f>
        <v>14.991022480208885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Zones!$H$6</f>
        <v>961.29</v>
      </c>
      <c r="E144" s="38">
        <f>SUMIFS(Raw_totalendusesannual!$D:$D,
        Raw_totalendusesannual!$B:$B,$A144,
        Raw_totalendusesannual!$C:$C,$B144,
        Raw_totalendusesannual!$A:$A,$C144) / $D144</f>
        <v>43.253835991220136</v>
      </c>
      <c r="F144" s="38">
        <f>SUMIFS(Raw_totalendusesannual!$E:$E,
        Raw_totalendusesannual!$B:$B,$A144,
        Raw_totalendusesannual!$C:$C,$B144,
        Raw_totalendusesannual!$A:$A,$C144) / $D144</f>
        <v>14.915738226757796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Zones!$H$6</f>
        <v>961.29</v>
      </c>
      <c r="E145" s="38">
        <f>SUMIFS(Raw_totalendusesannual!$D:$D,
        Raw_totalendusesannual!$B:$B,$A145,
        Raw_totalendusesannual!$C:$C,$B145,
        Raw_totalendusesannual!$A:$A,$C145) / $D145</f>
        <v>55.987027847995918</v>
      </c>
      <c r="F145" s="38">
        <f>SUMIFS(Raw_totalendusesannual!$E:$E,
        Raw_totalendusesannual!$B:$B,$A145,
        Raw_totalendusesannual!$C:$C,$B145,
        Raw_totalendusesannual!$A:$A,$C145) / $D145</f>
        <v>10.348510855204985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Zones!$H$6</f>
        <v>961.29</v>
      </c>
      <c r="E146" s="38">
        <f>SUMIFS(Raw_totalendusesannual!$D:$D,
        Raw_totalendusesannual!$B:$B,$A146,
        Raw_totalendusesannual!$C:$C,$B146,
        Raw_totalendusesannual!$A:$A,$C146) / $D146</f>
        <v>38.021179872879152</v>
      </c>
      <c r="F146" s="38">
        <f>SUMIFS(Raw_totalendusesannual!$E:$E,
        Raw_totalendusesannual!$B:$B,$A146,
        Raw_totalendusesannual!$C:$C,$B146,
        Raw_totalendusesannual!$A:$A,$C146) / $D146</f>
        <v>10.562868645257934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Zones!$H$6</f>
        <v>961.29</v>
      </c>
      <c r="E147" s="38">
        <f>SUMIFS(Raw_totalendusesannual!$D:$D,
        Raw_totalendusesannual!$B:$B,$A147,
        Raw_totalendusesannual!$C:$C,$B147,
        Raw_totalendusesannual!$A:$A,$C147) / $D147</f>
        <v>56.204308793392215</v>
      </c>
      <c r="F147" s="38">
        <f>SUMIFS(Raw_totalendusesannual!$E:$E,
        Raw_totalendusesannual!$B:$B,$A147,
        Raw_totalendusesannual!$C:$C,$B147,
        Raw_totalendusesannual!$A:$A,$C147) / $D147</f>
        <v>9.4889679493181038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Zones!$H$6</f>
        <v>961.29</v>
      </c>
      <c r="E148" s="38">
        <f>SUMIFS(Raw_totalendusesannual!$D:$D,
        Raw_totalendusesannual!$B:$B,$A148,
        Raw_totalendusesannual!$C:$C,$B148,
        Raw_totalendusesannual!$A:$A,$C148) / $D148</f>
        <v>38.285210498392786</v>
      </c>
      <c r="F148" s="38">
        <f>SUMIFS(Raw_totalendusesannual!$E:$E,
        Raw_totalendusesannual!$B:$B,$A148,
        Raw_totalendusesannual!$C:$C,$B148,
        Raw_totalendusesannual!$A:$A,$C148) / $D148</f>
        <v>9.4864088880566744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Zones!$H$6</f>
        <v>961.29</v>
      </c>
      <c r="E149" s="38">
        <f>SUMIFS(Raw_totalendusesannual!$D:$D,
        Raw_totalendusesannual!$B:$B,$A149,
        Raw_totalendusesannual!$C:$C,$B149,
        Raw_totalendusesannual!$A:$A,$C149) / $D149</f>
        <v>55.975740931456691</v>
      </c>
      <c r="F149" s="38">
        <f>SUMIFS(Raw_totalendusesannual!$E:$E,
        Raw_totalendusesannual!$B:$B,$A149,
        Raw_totalendusesannual!$C:$C,$B149,
        Raw_totalendusesannual!$A:$A,$C149) / $D149</f>
        <v>9.4889783520061588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Zones!$H$6</f>
        <v>961.29</v>
      </c>
      <c r="E150" s="38">
        <f>SUMIFS(Raw_totalendusesannual!$D:$D,
        Raw_totalendusesannual!$B:$B,$A150,
        Raw_totalendusesannual!$C:$C,$B150,
        Raw_totalendusesannual!$A:$A,$C150) / $D150</f>
        <v>37.988806707653261</v>
      </c>
      <c r="F150" s="38">
        <f>SUMIFS(Raw_totalendusesannual!$E:$E,
        Raw_totalendusesannual!$B:$B,$A150,
        Raw_totalendusesannual!$C:$C,$B150,
        Raw_totalendusesannual!$A:$A,$C150) / $D150</f>
        <v>9.4866897606341478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Zones!$H$6</f>
        <v>961.29</v>
      </c>
      <c r="E151" s="38">
        <f>SUMIFS(Raw_totalendusesannual!$D:$D,
        Raw_totalendusesannual!$B:$B,$A151,
        Raw_totalendusesannual!$C:$C,$B151,
        Raw_totalendusesannual!$A:$A,$C151) / $D151</f>
        <v>45.66627136452059</v>
      </c>
      <c r="F151" s="38">
        <f>SUMIFS(Raw_totalendusesannual!$E:$E,
        Raw_totalendusesannual!$B:$B,$A151,
        Raw_totalendusesannual!$C:$C,$B151,
        Raw_totalendusesannual!$A:$A,$C151) / $D151</f>
        <v>11.072069822842222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Zones!$H$6</f>
        <v>961.29</v>
      </c>
      <c r="E152" s="38">
        <f>SUMIFS(Raw_totalendusesannual!$D:$D,
        Raw_totalendusesannual!$B:$B,$A152,
        Raw_totalendusesannual!$C:$C,$B152,
        Raw_totalendusesannual!$A:$A,$C152) / $D152</f>
        <v>32.606965639921356</v>
      </c>
      <c r="F152" s="38">
        <f>SUMIFS(Raw_totalendusesannual!$E:$E,
        Raw_totalendusesannual!$B:$B,$A152,
        Raw_totalendusesannual!$C:$C,$B152,
        Raw_totalendusesannual!$A:$A,$C152) / $D152</f>
        <v>11.180403416242758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Zones!$H$6</f>
        <v>961.29</v>
      </c>
      <c r="E153" s="38">
        <f>SUMIFS(Raw_totalendusesannual!$D:$D,
        Raw_totalendusesannual!$B:$B,$A153,
        Raw_totalendusesannual!$C:$C,$B153,
        Raw_totalendusesannual!$A:$A,$C153) / $D153</f>
        <v>39.287811170406435</v>
      </c>
      <c r="F153" s="38">
        <f>SUMIFS(Raw_totalendusesannual!$E:$E,
        Raw_totalendusesannual!$B:$B,$A153,
        Raw_totalendusesannual!$C:$C,$B153,
        Raw_totalendusesannual!$A:$A,$C153) / $D153</f>
        <v>34.825546921324467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Zones!$H$6</f>
        <v>961.29</v>
      </c>
      <c r="E154" s="38">
        <f>SUMIFS(Raw_totalendusesannual!$D:$D,
        Raw_totalendusesannual!$B:$B,$A154,
        Raw_totalendusesannual!$C:$C,$B154,
        Raw_totalendusesannual!$A:$A,$C154) / $D154</f>
        <v>28.896087549022671</v>
      </c>
      <c r="F154" s="38">
        <f>SUMIFS(Raw_totalendusesannual!$E:$E,
        Raw_totalendusesannual!$B:$B,$A154,
        Raw_totalendusesannual!$C:$C,$B154,
        Raw_totalendusesannual!$A:$A,$C154) / $D154</f>
        <v>29.592287447076327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Zones!$H$6</f>
        <v>961.29</v>
      </c>
      <c r="E155" s="38">
        <f>SUMIFS(Raw_totalendusesannual!$D:$D,
        Raw_totalendusesannual!$B:$B,$A155,
        Raw_totalendusesannual!$C:$C,$B155,
        Raw_totalendusesannual!$A:$A,$C155) / $D155</f>
        <v>43.589301875604654</v>
      </c>
      <c r="F155" s="38">
        <f>SUMIFS(Raw_totalendusesannual!$E:$E,
        Raw_totalendusesannual!$B:$B,$A155,
        Raw_totalendusesannual!$C:$C,$B155,
        Raw_totalendusesannual!$A:$A,$C155) / $D155</f>
        <v>22.269783312007824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Zones!$H$6</f>
        <v>961.29</v>
      </c>
      <c r="E156" s="38">
        <f>SUMIFS(Raw_totalendusesannual!$D:$D,
        Raw_totalendusesannual!$B:$B,$A156,
        Raw_totalendusesannual!$C:$C,$B156,
        Raw_totalendusesannual!$A:$A,$C156) / $D156</f>
        <v>29.560174349051799</v>
      </c>
      <c r="F156" s="38">
        <f>SUMIFS(Raw_totalendusesannual!$E:$E,
        Raw_totalendusesannual!$B:$B,$A156,
        Raw_totalendusesannual!$C:$C,$B156,
        Raw_totalendusesannual!$A:$A,$C156) / $D156</f>
        <v>22.269335996421479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Zones!$H$6</f>
        <v>961.29</v>
      </c>
      <c r="E157" s="38">
        <f>SUMIFS(Raw_totalendusesannual!$D:$D,
        Raw_totalendusesannual!$B:$B,$A157,
        Raw_totalendusesannual!$C:$C,$B157,
        Raw_totalendusesannual!$A:$A,$C157) / $D157</f>
        <v>46.916684871370762</v>
      </c>
      <c r="F157" s="38">
        <f>SUMIFS(Raw_totalendusesannual!$E:$E,
        Raw_totalendusesannual!$B:$B,$A157,
        Raw_totalendusesannual!$C:$C,$B157,
        Raw_totalendusesannual!$A:$A,$C157) / $D157</f>
        <v>11.952511729030782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Zones!$H$6</f>
        <v>961.29</v>
      </c>
      <c r="E158" s="38">
        <f>SUMIFS(Raw_totalendusesannual!$D:$D,
        Raw_totalendusesannual!$B:$B,$A158,
        Raw_totalendusesannual!$C:$C,$B158,
        Raw_totalendusesannual!$A:$A,$C158) / $D158</f>
        <v>32.600370335694741</v>
      </c>
      <c r="F158" s="38">
        <f>SUMIFS(Raw_totalendusesannual!$E:$E,
        Raw_totalendusesannual!$B:$B,$A158,
        Raw_totalendusesannual!$C:$C,$B158,
        Raw_totalendusesannual!$A:$A,$C158) / $D158</f>
        <v>11.950420788731808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Zones!$H$6</f>
        <v>961.29</v>
      </c>
      <c r="E159" s="38">
        <f>SUMIFS(Raw_totalendusesannual!$D:$D,
        Raw_totalendusesannual!$B:$B,$A159,
        Raw_totalendusesannual!$C:$C,$B159,
        Raw_totalendusesannual!$A:$A,$C159) / $D159</f>
        <v>44.468776331804136</v>
      </c>
      <c r="F159" s="38">
        <f>SUMIFS(Raw_totalendusesannual!$E:$E,
        Raw_totalendusesannual!$B:$B,$A159,
        Raw_totalendusesannual!$C:$C,$B159,
        Raw_totalendusesannual!$A:$A,$C159) / $D159</f>
        <v>11.952646963975491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Zones!$H$6</f>
        <v>961.29</v>
      </c>
      <c r="E160" s="38">
        <f>SUMIFS(Raw_totalendusesannual!$D:$D,
        Raw_totalendusesannual!$B:$B,$A160,
        Raw_totalendusesannual!$C:$C,$B160,
        Raw_totalendusesannual!$A:$A,$C160) / $D160</f>
        <v>30.236286656472032</v>
      </c>
      <c r="F160" s="38">
        <f>SUMIFS(Raw_totalendusesannual!$E:$E,
        Raw_totalendusesannual!$B:$B,$A160,
        Raw_totalendusesannual!$C:$C,$B160,
        Raw_totalendusesannual!$A:$A,$C160) / $D160</f>
        <v>11.95078488281372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Zones!$H$6</f>
        <v>961.29</v>
      </c>
      <c r="E161" s="38">
        <f>SUMIFS(Raw_totalendusesannual!$D:$D,
        Raw_totalendusesannual!$B:$B,$A161,
        Raw_totalendusesannual!$C:$C,$B161,
        Raw_totalendusesannual!$A:$A,$C161) / $D161</f>
        <v>32.621030074171166</v>
      </c>
      <c r="F161" s="38">
        <f>SUMIFS(Raw_totalendusesannual!$E:$E,
        Raw_totalendusesannual!$B:$B,$A161,
        Raw_totalendusesannual!$C:$C,$B161,
        Raw_totalendusesannual!$A:$A,$C161) / $D161</f>
        <v>27.562182067846333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Zones!$H$6</f>
        <v>961.29</v>
      </c>
      <c r="E162" s="38">
        <f>SUMIFS(Raw_totalendusesannual!$D:$D,
        Raw_totalendusesannual!$B:$B,$A162,
        Raw_totalendusesannual!$C:$C,$B162,
        Raw_totalendusesannual!$A:$A,$C162) / $D162</f>
        <v>22.957629851553641</v>
      </c>
      <c r="F162" s="38">
        <f>SUMIFS(Raw_totalendusesannual!$E:$E,
        Raw_totalendusesannual!$B:$B,$A162,
        Raw_totalendusesannual!$C:$C,$B162,
        Raw_totalendusesannual!$A:$A,$C162) / $D162</f>
        <v>25.835928804002954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D66A4E-4584-4631-9E58-00165590AEB4}">
  <dimension ref="A1:H140"/>
  <sheetViews>
    <sheetView workbookViewId="0"/>
  </sheetViews>
  <sheetFormatPr defaultRowHeight="15" x14ac:dyDescent="0.25"/>
  <sheetData>
    <row r="1" spans="1:8" x14ac:dyDescent="0.25">
      <c r="A1" t="s">
        <v>451</v>
      </c>
    </row>
    <row r="3" spans="1:8" x14ac:dyDescent="0.25">
      <c r="A3" s="114" t="s">
        <v>452</v>
      </c>
      <c r="B3" s="114"/>
      <c r="C3" s="114"/>
      <c r="F3" s="114" t="s">
        <v>453</v>
      </c>
      <c r="G3" s="114"/>
      <c r="H3" s="114"/>
    </row>
    <row r="4" spans="1:8" x14ac:dyDescent="0.25">
      <c r="A4" s="114" t="s">
        <v>168</v>
      </c>
      <c r="B4" s="114" t="s">
        <v>39</v>
      </c>
      <c r="C4" s="114" t="s">
        <v>40</v>
      </c>
      <c r="F4" s="114" t="s">
        <v>168</v>
      </c>
      <c r="G4" s="114" t="s">
        <v>39</v>
      </c>
      <c r="H4" s="114" t="s">
        <v>40</v>
      </c>
    </row>
    <row r="5" spans="1:8" x14ac:dyDescent="0.25">
      <c r="A5" s="114" t="s">
        <v>73</v>
      </c>
      <c r="B5" s="114">
        <v>18.908986882210364</v>
      </c>
      <c r="C5" s="114">
        <v>15.026547659915323</v>
      </c>
      <c r="F5" s="114" t="s">
        <v>73</v>
      </c>
      <c r="G5" s="114">
        <v>32.298838019744302</v>
      </c>
      <c r="H5" s="114">
        <v>31.612863964048312</v>
      </c>
    </row>
    <row r="6" spans="1:8" x14ac:dyDescent="0.25">
      <c r="A6" s="114" t="s">
        <v>74</v>
      </c>
      <c r="B6" s="114">
        <v>27.425355511864268</v>
      </c>
      <c r="C6" s="114">
        <v>20.828210009466449</v>
      </c>
      <c r="F6" s="114" t="s">
        <v>74</v>
      </c>
      <c r="G6" s="114">
        <v>28.358861529819308</v>
      </c>
      <c r="H6" s="114">
        <v>26.348240385315567</v>
      </c>
    </row>
    <row r="7" spans="1:8" x14ac:dyDescent="0.25">
      <c r="A7" s="114" t="s">
        <v>75</v>
      </c>
      <c r="B7" s="114">
        <v>21.792133487293118</v>
      </c>
      <c r="C7" s="114">
        <v>16.447388405163895</v>
      </c>
      <c r="F7" s="114" t="s">
        <v>75</v>
      </c>
      <c r="G7" s="114">
        <v>20.708006948995624</v>
      </c>
      <c r="H7" s="114">
        <v>21.109280238013504</v>
      </c>
    </row>
    <row r="8" spans="1:8" x14ac:dyDescent="0.25">
      <c r="A8" s="114" t="s">
        <v>76</v>
      </c>
      <c r="B8" s="114">
        <v>27.43951357030657</v>
      </c>
      <c r="C8" s="114">
        <v>20.29128566821667</v>
      </c>
      <c r="F8" s="114" t="s">
        <v>76</v>
      </c>
      <c r="G8" s="114">
        <v>19.574530058567134</v>
      </c>
      <c r="H8" s="114">
        <v>19.56276461837739</v>
      </c>
    </row>
    <row r="9" spans="1:8" x14ac:dyDescent="0.25">
      <c r="A9" s="114" t="s">
        <v>77</v>
      </c>
      <c r="B9" s="114">
        <v>22.276961166765492</v>
      </c>
      <c r="C9" s="114">
        <v>16.99384160867168</v>
      </c>
      <c r="F9" s="114" t="s">
        <v>77</v>
      </c>
      <c r="G9" s="114">
        <v>19.968146969176836</v>
      </c>
      <c r="H9" s="114">
        <v>20.629976385898118</v>
      </c>
    </row>
    <row r="10" spans="1:8" x14ac:dyDescent="0.25">
      <c r="A10" s="114" t="s">
        <v>78</v>
      </c>
      <c r="B10" s="114">
        <v>27.126340646423035</v>
      </c>
      <c r="C10" s="114">
        <v>20.588199190670871</v>
      </c>
      <c r="F10" s="114" t="s">
        <v>78</v>
      </c>
      <c r="G10" s="114">
        <v>14.097202717182121</v>
      </c>
      <c r="H10" s="114">
        <v>14.670598882751305</v>
      </c>
    </row>
    <row r="11" spans="1:8" x14ac:dyDescent="0.25">
      <c r="A11" s="114" t="s">
        <v>79</v>
      </c>
      <c r="B11" s="114">
        <v>30.190650063976534</v>
      </c>
      <c r="C11" s="114">
        <v>23.071643312631984</v>
      </c>
      <c r="F11" s="114" t="s">
        <v>79</v>
      </c>
      <c r="G11" s="114">
        <v>14.168544351860522</v>
      </c>
      <c r="H11" s="114">
        <v>15.186187310801111</v>
      </c>
    </row>
    <row r="12" spans="1:8" x14ac:dyDescent="0.25">
      <c r="A12" s="114" t="s">
        <v>80</v>
      </c>
      <c r="B12" s="114">
        <v>31.808330472594118</v>
      </c>
      <c r="C12" s="114">
        <v>24.193594024695983</v>
      </c>
      <c r="F12" s="114" t="s">
        <v>80</v>
      </c>
      <c r="G12" s="114">
        <v>15.201645705250238</v>
      </c>
      <c r="H12" s="114">
        <v>15.665283109155405</v>
      </c>
    </row>
    <row r="13" spans="1:8" x14ac:dyDescent="0.25">
      <c r="A13" s="114" t="s">
        <v>81</v>
      </c>
      <c r="B13" s="114">
        <v>34.948142600047859</v>
      </c>
      <c r="C13" s="114">
        <v>25.399494429360548</v>
      </c>
      <c r="F13" s="114" t="s">
        <v>81</v>
      </c>
      <c r="G13" s="114">
        <v>16.06694129763131</v>
      </c>
      <c r="H13" s="114">
        <v>16.054738944543271</v>
      </c>
    </row>
    <row r="14" spans="1:8" x14ac:dyDescent="0.25">
      <c r="A14" s="114" t="s">
        <v>20</v>
      </c>
      <c r="B14" s="114">
        <v>37.230835647931421</v>
      </c>
      <c r="C14" s="114">
        <v>27.836719408295103</v>
      </c>
      <c r="F14" s="114" t="s">
        <v>20</v>
      </c>
      <c r="G14" s="114">
        <v>17.086633586118651</v>
      </c>
      <c r="H14" s="114">
        <v>16.846633170011131</v>
      </c>
    </row>
    <row r="15" spans="1:8" x14ac:dyDescent="0.25">
      <c r="A15" s="114" t="s">
        <v>21</v>
      </c>
      <c r="B15" s="114">
        <v>39.364260524919644</v>
      </c>
      <c r="C15" s="114">
        <v>28.033871152305757</v>
      </c>
      <c r="F15" s="114" t="s">
        <v>21</v>
      </c>
      <c r="G15" s="114">
        <v>24.345795753622735</v>
      </c>
      <c r="H15" s="114">
        <v>22.124697021710411</v>
      </c>
    </row>
    <row r="16" spans="1:8" x14ac:dyDescent="0.25">
      <c r="A16" s="114" t="s">
        <v>22</v>
      </c>
      <c r="B16" s="114">
        <v>36.435050817131149</v>
      </c>
      <c r="C16" s="114">
        <v>26.936345951793943</v>
      </c>
      <c r="F16" s="114" t="s">
        <v>22</v>
      </c>
      <c r="G16" s="114">
        <v>25.697396207179938</v>
      </c>
      <c r="H16" s="114">
        <v>23.440189745030118</v>
      </c>
    </row>
    <row r="17" spans="1:8" x14ac:dyDescent="0.25">
      <c r="A17" s="114" t="s">
        <v>23</v>
      </c>
      <c r="B17" s="114">
        <v>41.761861665054255</v>
      </c>
      <c r="C17" s="114">
        <v>30.101540638100889</v>
      </c>
      <c r="F17" s="114" t="s">
        <v>23</v>
      </c>
      <c r="G17" s="114">
        <v>20.583465967606031</v>
      </c>
      <c r="H17" s="114">
        <v>19.499661912638228</v>
      </c>
    </row>
    <row r="18" spans="1:8" x14ac:dyDescent="0.25">
      <c r="A18" s="114" t="s">
        <v>24</v>
      </c>
      <c r="B18" s="114">
        <v>47.792944896961373</v>
      </c>
      <c r="C18" s="114">
        <v>34.462295457146134</v>
      </c>
      <c r="F18" s="114" t="s">
        <v>24</v>
      </c>
      <c r="G18" s="114">
        <v>17.711668695190838</v>
      </c>
      <c r="H18" s="114">
        <v>17.361992738923739</v>
      </c>
    </row>
    <row r="19" spans="1:8" x14ac:dyDescent="0.25">
      <c r="A19" s="114" t="s">
        <v>25</v>
      </c>
      <c r="B19" s="114">
        <v>58.669725056954725</v>
      </c>
      <c r="C19" s="114">
        <v>43.253835991220136</v>
      </c>
      <c r="F19" s="114" t="s">
        <v>25</v>
      </c>
      <c r="G19" s="114">
        <v>14.991022480208885</v>
      </c>
      <c r="H19" s="114">
        <v>14.915738226757796</v>
      </c>
    </row>
    <row r="20" spans="1:8" x14ac:dyDescent="0.25">
      <c r="A20" s="114" t="s">
        <v>26</v>
      </c>
      <c r="B20" s="114">
        <v>39.287811170406435</v>
      </c>
      <c r="C20" s="114">
        <v>28.896087549022671</v>
      </c>
      <c r="F20" s="114" t="s">
        <v>26</v>
      </c>
      <c r="G20" s="114">
        <v>34.825546921324467</v>
      </c>
      <c r="H20" s="114">
        <v>29.592287447076327</v>
      </c>
    </row>
    <row r="33" spans="1:8" x14ac:dyDescent="0.25">
      <c r="A33" s="114" t="s">
        <v>454</v>
      </c>
      <c r="B33" s="114"/>
      <c r="C33" s="114"/>
      <c r="F33" s="114" t="s">
        <v>455</v>
      </c>
      <c r="G33" s="114"/>
      <c r="H33" s="114"/>
    </row>
    <row r="34" spans="1:8" x14ac:dyDescent="0.25">
      <c r="A34" s="114" t="s">
        <v>168</v>
      </c>
      <c r="B34" s="114" t="s">
        <v>39</v>
      </c>
      <c r="C34" s="114" t="s">
        <v>40</v>
      </c>
      <c r="F34" s="114" t="s">
        <v>168</v>
      </c>
      <c r="G34" s="114" t="s">
        <v>39</v>
      </c>
      <c r="H34" s="114" t="s">
        <v>40</v>
      </c>
    </row>
    <row r="35" spans="1:8" x14ac:dyDescent="0.25">
      <c r="A35" s="114" t="s">
        <v>73</v>
      </c>
      <c r="B35" s="114">
        <v>25.989836573770663</v>
      </c>
      <c r="C35" s="114">
        <v>18.288872244588003</v>
      </c>
      <c r="F35" s="114" t="s">
        <v>73</v>
      </c>
      <c r="G35" s="114">
        <v>28.729862996598321</v>
      </c>
      <c r="H35" s="114">
        <v>31.223449739412665</v>
      </c>
    </row>
    <row r="36" spans="1:8" x14ac:dyDescent="0.25">
      <c r="A36" s="114" t="s">
        <v>74</v>
      </c>
      <c r="B36" s="114">
        <v>31.775208313828294</v>
      </c>
      <c r="C36" s="114">
        <v>21.842867396935372</v>
      </c>
      <c r="F36" s="114" t="s">
        <v>74</v>
      </c>
      <c r="G36" s="114">
        <v>20.003609732754946</v>
      </c>
      <c r="H36" s="114">
        <v>20.559435758199921</v>
      </c>
    </row>
    <row r="37" spans="1:8" x14ac:dyDescent="0.25">
      <c r="A37" s="114" t="s">
        <v>75</v>
      </c>
      <c r="B37" s="114">
        <v>28.824745914344266</v>
      </c>
      <c r="C37" s="114">
        <v>20.720802255302772</v>
      </c>
      <c r="F37" s="114" t="s">
        <v>75</v>
      </c>
      <c r="G37" s="114">
        <v>17.246325250444716</v>
      </c>
      <c r="H37" s="114">
        <v>18.837614039467798</v>
      </c>
    </row>
    <row r="38" spans="1:8" x14ac:dyDescent="0.25">
      <c r="A38" s="114" t="s">
        <v>76</v>
      </c>
      <c r="B38" s="114">
        <v>32.430525647827402</v>
      </c>
      <c r="C38" s="114">
        <v>22.294364863880826</v>
      </c>
      <c r="F38" s="114" t="s">
        <v>76</v>
      </c>
      <c r="G38" s="114">
        <v>16.034484910900979</v>
      </c>
      <c r="H38" s="114">
        <v>16.769954956360724</v>
      </c>
    </row>
    <row r="39" spans="1:8" x14ac:dyDescent="0.25">
      <c r="A39" s="114" t="s">
        <v>77</v>
      </c>
      <c r="B39" s="114">
        <v>29.14122689302916</v>
      </c>
      <c r="C39" s="114">
        <v>20.856234851085521</v>
      </c>
      <c r="F39" s="114" t="s">
        <v>77</v>
      </c>
      <c r="G39" s="114">
        <v>16.627157257435321</v>
      </c>
      <c r="H39" s="114">
        <v>18.239906791915033</v>
      </c>
    </row>
    <row r="40" spans="1:8" x14ac:dyDescent="0.25">
      <c r="A40" s="114" t="s">
        <v>78</v>
      </c>
      <c r="B40" s="114">
        <v>31.100750033808737</v>
      </c>
      <c r="C40" s="114">
        <v>22.620801215033968</v>
      </c>
      <c r="F40" s="114" t="s">
        <v>78</v>
      </c>
      <c r="G40" s="114">
        <v>12.417293428621957</v>
      </c>
      <c r="H40" s="114">
        <v>13.003765773075763</v>
      </c>
    </row>
    <row r="41" spans="1:8" x14ac:dyDescent="0.25">
      <c r="A41" s="114" t="s">
        <v>79</v>
      </c>
      <c r="B41" s="114">
        <v>31.689261305121246</v>
      </c>
      <c r="C41" s="114">
        <v>23.063508410573295</v>
      </c>
      <c r="F41" s="114" t="s">
        <v>79</v>
      </c>
      <c r="G41" s="114">
        <v>12.250153439648807</v>
      </c>
      <c r="H41" s="114">
        <v>12.759219382288384</v>
      </c>
    </row>
    <row r="42" spans="1:8" x14ac:dyDescent="0.25">
      <c r="A42" s="114" t="s">
        <v>80</v>
      </c>
      <c r="B42" s="114">
        <v>34.068678546536425</v>
      </c>
      <c r="C42" s="114">
        <v>24.560944147967835</v>
      </c>
      <c r="F42" s="114" t="s">
        <v>80</v>
      </c>
      <c r="G42" s="114">
        <v>12.631890480500161</v>
      </c>
      <c r="H42" s="114">
        <v>13.226924237222899</v>
      </c>
    </row>
    <row r="43" spans="1:8" x14ac:dyDescent="0.25">
      <c r="A43" s="114" t="s">
        <v>81</v>
      </c>
      <c r="B43" s="114">
        <v>36.289329962862404</v>
      </c>
      <c r="C43" s="114">
        <v>24.320964537236424</v>
      </c>
      <c r="F43" s="114" t="s">
        <v>81</v>
      </c>
      <c r="G43" s="114">
        <v>12.103433927326822</v>
      </c>
      <c r="H43" s="114">
        <v>12.473644789813688</v>
      </c>
    </row>
    <row r="44" spans="1:8" x14ac:dyDescent="0.25">
      <c r="A44" s="114" t="s">
        <v>20</v>
      </c>
      <c r="B44" s="114">
        <v>38.351964547639113</v>
      </c>
      <c r="C44" s="114">
        <v>27.183784289860501</v>
      </c>
      <c r="F44" s="114" t="s">
        <v>20</v>
      </c>
      <c r="G44" s="114">
        <v>13.674884790229797</v>
      </c>
      <c r="H44" s="114">
        <v>14.137128233935648</v>
      </c>
    </row>
    <row r="45" spans="1:8" x14ac:dyDescent="0.25">
      <c r="A45" s="114" t="s">
        <v>21</v>
      </c>
      <c r="B45" s="114">
        <v>43.609035774844223</v>
      </c>
      <c r="C45" s="114">
        <v>28.68478814925777</v>
      </c>
      <c r="F45" s="114" t="s">
        <v>21</v>
      </c>
      <c r="G45" s="114">
        <v>18.477400160201395</v>
      </c>
      <c r="H45" s="114">
        <v>18.592984427175981</v>
      </c>
    </row>
    <row r="46" spans="1:8" x14ac:dyDescent="0.25">
      <c r="A46" s="114" t="s">
        <v>22</v>
      </c>
      <c r="B46" s="114">
        <v>39.037168804419068</v>
      </c>
      <c r="C46" s="114">
        <v>26.493940434208202</v>
      </c>
      <c r="F46" s="114" t="s">
        <v>22</v>
      </c>
      <c r="G46" s="114">
        <v>17.867906667082778</v>
      </c>
      <c r="H46" s="114">
        <v>18.232260816194906</v>
      </c>
    </row>
    <row r="47" spans="1:8" x14ac:dyDescent="0.25">
      <c r="A47" s="114" t="s">
        <v>23</v>
      </c>
      <c r="B47" s="114">
        <v>45.192803420403834</v>
      </c>
      <c r="C47" s="114">
        <v>30.481321973597979</v>
      </c>
      <c r="F47" s="114" t="s">
        <v>23</v>
      </c>
      <c r="G47" s="114">
        <v>15.685225062156061</v>
      </c>
      <c r="H47" s="114">
        <v>16.191648722029775</v>
      </c>
    </row>
    <row r="48" spans="1:8" x14ac:dyDescent="0.25">
      <c r="A48" s="114" t="s">
        <v>24</v>
      </c>
      <c r="B48" s="114">
        <v>50.623308262855126</v>
      </c>
      <c r="C48" s="114">
        <v>34.573801870403308</v>
      </c>
      <c r="F48" s="114" t="s">
        <v>24</v>
      </c>
      <c r="G48" s="114">
        <v>13.258902100302718</v>
      </c>
      <c r="H48" s="114">
        <v>13.773907977821469</v>
      </c>
    </row>
    <row r="49" spans="1:8" x14ac:dyDescent="0.25">
      <c r="A49" s="114" t="s">
        <v>25</v>
      </c>
      <c r="B49" s="114">
        <v>55.987027847995918</v>
      </c>
      <c r="C49" s="114">
        <v>38.021179872879152</v>
      </c>
      <c r="F49" s="114" t="s">
        <v>25</v>
      </c>
      <c r="G49" s="114">
        <v>10.348510855204985</v>
      </c>
      <c r="H49" s="114">
        <v>10.562868645257934</v>
      </c>
    </row>
    <row r="50" spans="1:8" x14ac:dyDescent="0.25">
      <c r="A50" s="114" t="s">
        <v>26</v>
      </c>
      <c r="B50" s="114">
        <v>43.589301875604654</v>
      </c>
      <c r="C50" s="114">
        <v>29.560174349051799</v>
      </c>
      <c r="F50" s="114" t="s">
        <v>26</v>
      </c>
      <c r="G50" s="114">
        <v>22.269783312007824</v>
      </c>
      <c r="H50" s="114">
        <v>22.269335996421479</v>
      </c>
    </row>
    <row r="63" spans="1:8" x14ac:dyDescent="0.25">
      <c r="A63" s="114" t="s">
        <v>456</v>
      </c>
      <c r="B63" s="114"/>
      <c r="C63" s="114"/>
      <c r="F63" s="114" t="s">
        <v>457</v>
      </c>
      <c r="G63" s="114"/>
      <c r="H63" s="114"/>
    </row>
    <row r="64" spans="1:8" x14ac:dyDescent="0.25">
      <c r="A64" s="114" t="s">
        <v>168</v>
      </c>
      <c r="B64" s="114" t="s">
        <v>39</v>
      </c>
      <c r="C64" s="114" t="s">
        <v>40</v>
      </c>
      <c r="F64" s="114" t="s">
        <v>168</v>
      </c>
      <c r="G64" s="114" t="s">
        <v>39</v>
      </c>
      <c r="H64" s="114" t="s">
        <v>40</v>
      </c>
    </row>
    <row r="65" spans="1:8" x14ac:dyDescent="0.25">
      <c r="A65" s="114" t="s">
        <v>73</v>
      </c>
      <c r="B65" s="114">
        <v>29.729155613810612</v>
      </c>
      <c r="C65" s="114">
        <v>22.53432366923613</v>
      </c>
      <c r="F65" s="114" t="s">
        <v>73</v>
      </c>
      <c r="G65" s="114">
        <v>13.072891635198536</v>
      </c>
      <c r="H65" s="114">
        <v>13.070623849202635</v>
      </c>
    </row>
    <row r="66" spans="1:8" x14ac:dyDescent="0.25">
      <c r="A66" s="114" t="s">
        <v>74</v>
      </c>
      <c r="B66" s="114">
        <v>33.778443549813275</v>
      </c>
      <c r="C66" s="114">
        <v>23.898147281257476</v>
      </c>
      <c r="F66" s="114" t="s">
        <v>74</v>
      </c>
      <c r="G66" s="114">
        <v>12.167826566384754</v>
      </c>
      <c r="H66" s="114">
        <v>12.165891666406601</v>
      </c>
    </row>
    <row r="67" spans="1:8" x14ac:dyDescent="0.25">
      <c r="A67" s="114" t="s">
        <v>75</v>
      </c>
      <c r="B67" s="114">
        <v>30.03103121846685</v>
      </c>
      <c r="C67" s="114">
        <v>22.28730143869176</v>
      </c>
      <c r="F67" s="114" t="s">
        <v>75</v>
      </c>
      <c r="G67" s="114">
        <v>12.138553402199129</v>
      </c>
      <c r="H67" s="114">
        <v>12.136649710285138</v>
      </c>
    </row>
    <row r="68" spans="1:8" x14ac:dyDescent="0.25">
      <c r="A68" s="114" t="s">
        <v>76</v>
      </c>
      <c r="B68" s="114">
        <v>33.432481353181664</v>
      </c>
      <c r="C68" s="114">
        <v>23.46873472105192</v>
      </c>
      <c r="F68" s="114" t="s">
        <v>76</v>
      </c>
      <c r="G68" s="114">
        <v>11.781522745477432</v>
      </c>
      <c r="H68" s="114">
        <v>11.77991032882897</v>
      </c>
    </row>
    <row r="69" spans="1:8" x14ac:dyDescent="0.25">
      <c r="A69" s="114" t="s">
        <v>77</v>
      </c>
      <c r="B69" s="114">
        <v>30.23213598393825</v>
      </c>
      <c r="C69" s="114">
        <v>22.302302114866482</v>
      </c>
      <c r="F69" s="114" t="s">
        <v>77</v>
      </c>
      <c r="G69" s="114">
        <v>12.139073536601858</v>
      </c>
      <c r="H69" s="114">
        <v>12.137076220495377</v>
      </c>
    </row>
    <row r="70" spans="1:8" x14ac:dyDescent="0.25">
      <c r="A70" s="114" t="s">
        <v>78</v>
      </c>
      <c r="B70" s="114">
        <v>31.17841650282433</v>
      </c>
      <c r="C70" s="114">
        <v>22.837260348073944</v>
      </c>
      <c r="F70" s="114" t="s">
        <v>78</v>
      </c>
      <c r="G70" s="114">
        <v>11.347044076189286</v>
      </c>
      <c r="H70" s="114">
        <v>11.345265216531953</v>
      </c>
    </row>
    <row r="71" spans="1:8" x14ac:dyDescent="0.25">
      <c r="A71" s="114" t="s">
        <v>79</v>
      </c>
      <c r="B71" s="114">
        <v>31.793641877061035</v>
      </c>
      <c r="C71" s="114">
        <v>23.298858825120412</v>
      </c>
      <c r="F71" s="114" t="s">
        <v>79</v>
      </c>
      <c r="G71" s="114">
        <v>11.222024571149186</v>
      </c>
      <c r="H71" s="114">
        <v>11.219777590529393</v>
      </c>
    </row>
    <row r="72" spans="1:8" x14ac:dyDescent="0.25">
      <c r="A72" s="114" t="s">
        <v>80</v>
      </c>
      <c r="B72" s="114">
        <v>34.317739703939502</v>
      </c>
      <c r="C72" s="114">
        <v>24.962758376764558</v>
      </c>
      <c r="F72" s="114" t="s">
        <v>80</v>
      </c>
      <c r="G72" s="114">
        <v>11.206701411644769</v>
      </c>
      <c r="H72" s="114">
        <v>11.204704095538286</v>
      </c>
    </row>
    <row r="73" spans="1:8" x14ac:dyDescent="0.25">
      <c r="A73" s="114" t="s">
        <v>81</v>
      </c>
      <c r="B73" s="114">
        <v>36.439399140737969</v>
      </c>
      <c r="C73" s="114">
        <v>24.563981732879778</v>
      </c>
      <c r="F73" s="114" t="s">
        <v>81</v>
      </c>
      <c r="G73" s="114">
        <v>11.080267141029243</v>
      </c>
      <c r="H73" s="114">
        <v>11.078550697500235</v>
      </c>
    </row>
    <row r="74" spans="1:8" x14ac:dyDescent="0.25">
      <c r="A74" s="114" t="s">
        <v>20</v>
      </c>
      <c r="B74" s="114">
        <v>39.059524181048381</v>
      </c>
      <c r="C74" s="114">
        <v>27.986590935097631</v>
      </c>
      <c r="F74" s="114" t="s">
        <v>20</v>
      </c>
      <c r="G74" s="114">
        <v>10.978456033038936</v>
      </c>
      <c r="H74" s="114">
        <v>10.976313079299691</v>
      </c>
    </row>
    <row r="75" spans="1:8" x14ac:dyDescent="0.25">
      <c r="A75" s="114" t="s">
        <v>21</v>
      </c>
      <c r="B75" s="114">
        <v>45.537683737477764</v>
      </c>
      <c r="C75" s="114">
        <v>30.53048507734399</v>
      </c>
      <c r="F75" s="114" t="s">
        <v>21</v>
      </c>
      <c r="G75" s="114">
        <v>11.157111797688522</v>
      </c>
      <c r="H75" s="114">
        <v>11.154989649325387</v>
      </c>
    </row>
    <row r="76" spans="1:8" x14ac:dyDescent="0.25">
      <c r="A76" s="114" t="s">
        <v>22</v>
      </c>
      <c r="B76" s="114">
        <v>40.712792185500739</v>
      </c>
      <c r="C76" s="114">
        <v>28.17972724151921</v>
      </c>
      <c r="F76" s="114" t="s">
        <v>22</v>
      </c>
      <c r="G76" s="114">
        <v>11.433219944033539</v>
      </c>
      <c r="H76" s="114">
        <v>11.431461889752313</v>
      </c>
    </row>
    <row r="77" spans="1:8" x14ac:dyDescent="0.25">
      <c r="A77" s="114" t="s">
        <v>23</v>
      </c>
      <c r="B77" s="114">
        <v>46.436143099376878</v>
      </c>
      <c r="C77" s="114">
        <v>31.795992884561372</v>
      </c>
      <c r="F77" s="114" t="s">
        <v>23</v>
      </c>
      <c r="G77" s="114">
        <v>10.890095600703223</v>
      </c>
      <c r="H77" s="114">
        <v>10.887723787826776</v>
      </c>
    </row>
    <row r="78" spans="1:8" x14ac:dyDescent="0.25">
      <c r="A78" s="114" t="s">
        <v>24</v>
      </c>
      <c r="B78" s="114">
        <v>51.36313703460975</v>
      </c>
      <c r="C78" s="114">
        <v>35.427019941952999</v>
      </c>
      <c r="F78" s="114" t="s">
        <v>24</v>
      </c>
      <c r="G78" s="114">
        <v>10.425823632826722</v>
      </c>
      <c r="H78" s="114">
        <v>10.423597457583041</v>
      </c>
    </row>
    <row r="79" spans="1:8" x14ac:dyDescent="0.25">
      <c r="A79" s="114" t="s">
        <v>25</v>
      </c>
      <c r="B79" s="114">
        <v>56.204308793392215</v>
      </c>
      <c r="C79" s="114">
        <v>38.285210498392786</v>
      </c>
      <c r="F79" s="114" t="s">
        <v>25</v>
      </c>
      <c r="G79" s="114">
        <v>9.4889679493181038</v>
      </c>
      <c r="H79" s="114">
        <v>9.4864088880566744</v>
      </c>
    </row>
    <row r="80" spans="1:8" x14ac:dyDescent="0.25">
      <c r="A80" s="114" t="s">
        <v>26</v>
      </c>
      <c r="B80" s="114">
        <v>46.916684871370762</v>
      </c>
      <c r="C80" s="114">
        <v>32.600370335694741</v>
      </c>
      <c r="F80" s="114" t="s">
        <v>26</v>
      </c>
      <c r="G80" s="114">
        <v>11.952511729030782</v>
      </c>
      <c r="H80" s="114">
        <v>11.950420788731808</v>
      </c>
    </row>
    <row r="93" spans="1:8" x14ac:dyDescent="0.25">
      <c r="A93" s="114" t="s">
        <v>458</v>
      </c>
      <c r="B93" s="114"/>
      <c r="C93" s="114"/>
      <c r="F93" s="114" t="s">
        <v>459</v>
      </c>
      <c r="G93" s="114"/>
      <c r="H93" s="114"/>
    </row>
    <row r="94" spans="1:8" x14ac:dyDescent="0.25">
      <c r="A94" s="114" t="s">
        <v>168</v>
      </c>
      <c r="B94" s="114" t="s">
        <v>39</v>
      </c>
      <c r="C94" s="114" t="s">
        <v>40</v>
      </c>
      <c r="F94" s="114" t="s">
        <v>168</v>
      </c>
      <c r="G94" s="114" t="s">
        <v>39</v>
      </c>
      <c r="H94" s="114" t="s">
        <v>40</v>
      </c>
    </row>
    <row r="95" spans="1:8" x14ac:dyDescent="0.25">
      <c r="A95" s="114" t="s">
        <v>73</v>
      </c>
      <c r="B95" s="114">
        <v>26.890418084032916</v>
      </c>
      <c r="C95" s="114">
        <v>18.900238221556453</v>
      </c>
      <c r="F95" s="114" t="s">
        <v>73</v>
      </c>
      <c r="G95" s="114">
        <v>13.073297340032665</v>
      </c>
      <c r="H95" s="114">
        <v>13.071383245430619</v>
      </c>
    </row>
    <row r="96" spans="1:8" x14ac:dyDescent="0.25">
      <c r="A96" s="114" t="s">
        <v>74</v>
      </c>
      <c r="B96" s="114">
        <v>32.283878954321793</v>
      </c>
      <c r="C96" s="114">
        <v>22.071705728760314</v>
      </c>
      <c r="F96" s="114" t="s">
        <v>74</v>
      </c>
      <c r="G96" s="114">
        <v>12.167888982513082</v>
      </c>
      <c r="H96" s="114">
        <v>12.166099720167692</v>
      </c>
    </row>
    <row r="97" spans="1:8" x14ac:dyDescent="0.25">
      <c r="A97" s="114" t="s">
        <v>75</v>
      </c>
      <c r="B97" s="114">
        <v>28.989805365706502</v>
      </c>
      <c r="C97" s="114">
        <v>20.857535187092346</v>
      </c>
      <c r="F97" s="114" t="s">
        <v>75</v>
      </c>
      <c r="G97" s="114">
        <v>12.1386054156394</v>
      </c>
      <c r="H97" s="114">
        <v>12.136930582862613</v>
      </c>
    </row>
    <row r="98" spans="1:8" x14ac:dyDescent="0.25">
      <c r="A98" s="114" t="s">
        <v>76</v>
      </c>
      <c r="B98" s="114">
        <v>32.514652186124891</v>
      </c>
      <c r="C98" s="114">
        <v>22.298130636956593</v>
      </c>
      <c r="F98" s="114" t="s">
        <v>76</v>
      </c>
      <c r="G98" s="114">
        <v>11.781522745477432</v>
      </c>
      <c r="H98" s="114">
        <v>11.780253617534772</v>
      </c>
    </row>
    <row r="99" spans="1:8" x14ac:dyDescent="0.25">
      <c r="A99" s="114" t="s">
        <v>77</v>
      </c>
      <c r="B99" s="114">
        <v>29.181225228599072</v>
      </c>
      <c r="C99" s="114">
        <v>20.865753310655474</v>
      </c>
      <c r="F99" s="114" t="s">
        <v>77</v>
      </c>
      <c r="G99" s="114">
        <v>12.139135952730186</v>
      </c>
      <c r="H99" s="114">
        <v>12.13735709307285</v>
      </c>
    </row>
    <row r="100" spans="1:8" x14ac:dyDescent="0.25">
      <c r="A100" s="114" t="s">
        <v>78</v>
      </c>
      <c r="B100" s="114">
        <v>31.097618824704305</v>
      </c>
      <c r="C100" s="114">
        <v>22.611105909767087</v>
      </c>
      <c r="F100" s="114" t="s">
        <v>78</v>
      </c>
      <c r="G100" s="114">
        <v>11.347106492317616</v>
      </c>
      <c r="H100" s="114">
        <v>11.345036357394752</v>
      </c>
    </row>
    <row r="101" spans="1:8" x14ac:dyDescent="0.25">
      <c r="A101" s="114" t="s">
        <v>79</v>
      </c>
      <c r="B101" s="114">
        <v>31.685370699788827</v>
      </c>
      <c r="C101" s="114">
        <v>23.053365789720065</v>
      </c>
      <c r="F101" s="114" t="s">
        <v>79</v>
      </c>
      <c r="G101" s="114">
        <v>11.222086987277514</v>
      </c>
      <c r="H101" s="114">
        <v>11.219829603969666</v>
      </c>
    </row>
    <row r="102" spans="1:8" x14ac:dyDescent="0.25">
      <c r="A102" s="114" t="s">
        <v>80</v>
      </c>
      <c r="B102" s="114">
        <v>34.060543644477733</v>
      </c>
      <c r="C102" s="114">
        <v>24.54265622236786</v>
      </c>
      <c r="F102" s="114" t="s">
        <v>80</v>
      </c>
      <c r="G102" s="114">
        <v>11.20681584121337</v>
      </c>
      <c r="H102" s="114">
        <v>11.204818525106887</v>
      </c>
    </row>
    <row r="103" spans="1:8" x14ac:dyDescent="0.25">
      <c r="A103" s="114" t="s">
        <v>81</v>
      </c>
      <c r="B103" s="114">
        <v>36.284763182806437</v>
      </c>
      <c r="C103" s="114">
        <v>24.30078332241051</v>
      </c>
      <c r="F103" s="114" t="s">
        <v>81</v>
      </c>
      <c r="G103" s="114">
        <v>11.080287946405353</v>
      </c>
      <c r="H103" s="114">
        <v>11.07867552975689</v>
      </c>
    </row>
    <row r="104" spans="1:8" x14ac:dyDescent="0.25">
      <c r="A104" s="114" t="s">
        <v>20</v>
      </c>
      <c r="B104" s="114">
        <v>38.355158172871874</v>
      </c>
      <c r="C104" s="114">
        <v>27.153793340199108</v>
      </c>
      <c r="F104" s="114" t="s">
        <v>20</v>
      </c>
      <c r="G104" s="114">
        <v>10.978528851855319</v>
      </c>
      <c r="H104" s="114">
        <v>10.976427508868293</v>
      </c>
    </row>
    <row r="105" spans="1:8" x14ac:dyDescent="0.25">
      <c r="A105" s="114" t="s">
        <v>21</v>
      </c>
      <c r="B105" s="114">
        <v>44.254949078841967</v>
      </c>
      <c r="C105" s="114">
        <v>29.028149673875731</v>
      </c>
      <c r="F105" s="114" t="s">
        <v>21</v>
      </c>
      <c r="G105" s="114">
        <v>11.157215824569068</v>
      </c>
      <c r="H105" s="114">
        <v>11.15527052190286</v>
      </c>
    </row>
    <row r="106" spans="1:8" x14ac:dyDescent="0.25">
      <c r="A106" s="114" t="s">
        <v>22</v>
      </c>
      <c r="B106" s="114">
        <v>39.523473665595191</v>
      </c>
      <c r="C106" s="114">
        <v>26.755526428029004</v>
      </c>
      <c r="F106" s="114" t="s">
        <v>22</v>
      </c>
      <c r="G106" s="114">
        <v>11.43333437360214</v>
      </c>
      <c r="H106" s="114">
        <v>11.431493097816476</v>
      </c>
    </row>
    <row r="107" spans="1:8" x14ac:dyDescent="0.25">
      <c r="A107" s="114" t="s">
        <v>23</v>
      </c>
      <c r="B107" s="114">
        <v>45.583205900404664</v>
      </c>
      <c r="C107" s="114">
        <v>30.698852583507581</v>
      </c>
      <c r="F107" s="114" t="s">
        <v>23</v>
      </c>
      <c r="G107" s="114">
        <v>10.890106003391276</v>
      </c>
      <c r="H107" s="114">
        <v>10.887911036211758</v>
      </c>
    </row>
    <row r="108" spans="1:8" x14ac:dyDescent="0.25">
      <c r="A108" s="114" t="s">
        <v>24</v>
      </c>
      <c r="B108" s="114">
        <v>50.694171373883016</v>
      </c>
      <c r="C108" s="114">
        <v>34.582904222451077</v>
      </c>
      <c r="F108" s="114" t="s">
        <v>24</v>
      </c>
      <c r="G108" s="114">
        <v>10.425553162937303</v>
      </c>
      <c r="H108" s="114">
        <v>10.42371188715164</v>
      </c>
    </row>
    <row r="109" spans="1:8" x14ac:dyDescent="0.25">
      <c r="A109" s="114" t="s">
        <v>25</v>
      </c>
      <c r="B109" s="114">
        <v>55.975740931456691</v>
      </c>
      <c r="C109" s="114">
        <v>37.988806707653261</v>
      </c>
      <c r="F109" s="114" t="s">
        <v>25</v>
      </c>
      <c r="G109" s="114">
        <v>9.4889783520061588</v>
      </c>
      <c r="H109" s="114">
        <v>9.4866897606341478</v>
      </c>
    </row>
    <row r="110" spans="1:8" x14ac:dyDescent="0.25">
      <c r="A110" s="114" t="s">
        <v>26</v>
      </c>
      <c r="B110" s="114">
        <v>44.468776331804136</v>
      </c>
      <c r="C110" s="114">
        <v>30.236286656472032</v>
      </c>
      <c r="F110" s="114" t="s">
        <v>26</v>
      </c>
      <c r="G110" s="114">
        <v>11.952646963975491</v>
      </c>
      <c r="H110" s="114">
        <v>11.95078488281372</v>
      </c>
    </row>
    <row r="123" spans="1:8" x14ac:dyDescent="0.25">
      <c r="A123" s="114" t="s">
        <v>460</v>
      </c>
      <c r="B123" s="114"/>
      <c r="C123" s="114"/>
      <c r="F123" s="114" t="s">
        <v>461</v>
      </c>
      <c r="G123" s="114"/>
      <c r="H123" s="114"/>
    </row>
    <row r="124" spans="1:8" x14ac:dyDescent="0.25">
      <c r="A124" s="114" t="s">
        <v>168</v>
      </c>
      <c r="B124" s="114" t="s">
        <v>39</v>
      </c>
      <c r="C124" s="114" t="s">
        <v>40</v>
      </c>
      <c r="F124" s="114" t="s">
        <v>168</v>
      </c>
      <c r="G124" s="114" t="s">
        <v>39</v>
      </c>
      <c r="H124" s="114" t="s">
        <v>40</v>
      </c>
    </row>
    <row r="125" spans="1:8" x14ac:dyDescent="0.25">
      <c r="A125" s="114" t="s">
        <v>73</v>
      </c>
      <c r="B125" s="114">
        <v>19.187508452184044</v>
      </c>
      <c r="C125" s="114">
        <v>13.711980775832476</v>
      </c>
      <c r="F125" s="114" t="s">
        <v>73</v>
      </c>
      <c r="G125" s="114">
        <v>34.366809183493018</v>
      </c>
      <c r="H125" s="114">
        <v>35.707923727491185</v>
      </c>
    </row>
    <row r="126" spans="1:8" x14ac:dyDescent="0.25">
      <c r="A126" s="114" t="s">
        <v>74</v>
      </c>
      <c r="B126" s="114">
        <v>23.735823736853604</v>
      </c>
      <c r="C126" s="114">
        <v>16.64803545236089</v>
      </c>
      <c r="F126" s="114" t="s">
        <v>74</v>
      </c>
      <c r="G126" s="114">
        <v>23.96016810743896</v>
      </c>
      <c r="H126" s="114">
        <v>23.416658864650628</v>
      </c>
    </row>
    <row r="127" spans="1:8" x14ac:dyDescent="0.25">
      <c r="A127" s="114" t="s">
        <v>75</v>
      </c>
      <c r="B127" s="114">
        <v>21.528279707476411</v>
      </c>
      <c r="C127" s="114">
        <v>15.469171633950214</v>
      </c>
      <c r="F127" s="114" t="s">
        <v>75</v>
      </c>
      <c r="G127" s="114">
        <v>20.248613841816727</v>
      </c>
      <c r="H127" s="114">
        <v>21.556533408232688</v>
      </c>
    </row>
    <row r="128" spans="1:8" x14ac:dyDescent="0.25">
      <c r="A128" s="114" t="s">
        <v>76</v>
      </c>
      <c r="B128" s="114">
        <v>24.689802244900086</v>
      </c>
      <c r="C128" s="114">
        <v>17.295405132686287</v>
      </c>
      <c r="F128" s="114" t="s">
        <v>76</v>
      </c>
      <c r="G128" s="114">
        <v>18.59999583892478</v>
      </c>
      <c r="H128" s="114">
        <v>18.830488198150405</v>
      </c>
    </row>
    <row r="129" spans="1:8" x14ac:dyDescent="0.25">
      <c r="A129" s="114" t="s">
        <v>77</v>
      </c>
      <c r="B129" s="114">
        <v>22.089952043608069</v>
      </c>
      <c r="C129" s="114">
        <v>15.85423753497904</v>
      </c>
      <c r="F129" s="114" t="s">
        <v>77</v>
      </c>
      <c r="G129" s="114">
        <v>19.24008363761196</v>
      </c>
      <c r="H129" s="114">
        <v>20.613685776404623</v>
      </c>
    </row>
    <row r="130" spans="1:8" x14ac:dyDescent="0.25">
      <c r="A130" s="114" t="s">
        <v>78</v>
      </c>
      <c r="B130" s="114">
        <v>24.331179976906032</v>
      </c>
      <c r="C130" s="114">
        <v>17.62275692038823</v>
      </c>
      <c r="F130" s="114" t="s">
        <v>78</v>
      </c>
      <c r="G130" s="114">
        <v>13.423795108656076</v>
      </c>
      <c r="H130" s="114">
        <v>14.032872494252516</v>
      </c>
    </row>
    <row r="131" spans="1:8" x14ac:dyDescent="0.25">
      <c r="A131" s="114" t="s">
        <v>79</v>
      </c>
      <c r="B131" s="114">
        <v>24.81146168169855</v>
      </c>
      <c r="C131" s="114">
        <v>17.968729519707892</v>
      </c>
      <c r="F131" s="114" t="s">
        <v>79</v>
      </c>
      <c r="G131" s="114">
        <v>13.120182255094717</v>
      </c>
      <c r="H131" s="114">
        <v>13.760717369368246</v>
      </c>
    </row>
    <row r="132" spans="1:8" x14ac:dyDescent="0.25">
      <c r="A132" s="114" t="s">
        <v>80</v>
      </c>
      <c r="B132" s="114">
        <v>26.457499817952961</v>
      </c>
      <c r="C132" s="114">
        <v>19.164071195997046</v>
      </c>
      <c r="F132" s="114" t="s">
        <v>80</v>
      </c>
      <c r="G132" s="114">
        <v>13.808933828501285</v>
      </c>
      <c r="H132" s="114">
        <v>14.381612208594701</v>
      </c>
    </row>
    <row r="133" spans="1:8" x14ac:dyDescent="0.25">
      <c r="A133" s="114" t="s">
        <v>81</v>
      </c>
      <c r="B133" s="114">
        <v>28.212599735771725</v>
      </c>
      <c r="C133" s="114">
        <v>19.41666926733868</v>
      </c>
      <c r="F133" s="114" t="s">
        <v>81</v>
      </c>
      <c r="G133" s="114">
        <v>13.137835616723363</v>
      </c>
      <c r="H133" s="114">
        <v>13.377232676923716</v>
      </c>
    </row>
    <row r="134" spans="1:8" x14ac:dyDescent="0.25">
      <c r="A134" s="114" t="s">
        <v>20</v>
      </c>
      <c r="B134" s="114">
        <v>30.206087653049551</v>
      </c>
      <c r="C134" s="114">
        <v>21.864796263354453</v>
      </c>
      <c r="F134" s="114" t="s">
        <v>20</v>
      </c>
      <c r="G134" s="114">
        <v>15.258933308366883</v>
      </c>
      <c r="H134" s="114">
        <v>15.454753508306547</v>
      </c>
    </row>
    <row r="135" spans="1:8" x14ac:dyDescent="0.25">
      <c r="A135" s="114" t="s">
        <v>21</v>
      </c>
      <c r="B135" s="114">
        <v>33.415660206597387</v>
      </c>
      <c r="C135" s="114">
        <v>22.969957036898336</v>
      </c>
      <c r="F135" s="114" t="s">
        <v>21</v>
      </c>
      <c r="G135" s="114">
        <v>22.4883958014751</v>
      </c>
      <c r="H135" s="114">
        <v>21.238908133861791</v>
      </c>
    </row>
    <row r="136" spans="1:8" x14ac:dyDescent="0.25">
      <c r="A136" s="114" t="s">
        <v>22</v>
      </c>
      <c r="B136" s="114">
        <v>29.965619115979571</v>
      </c>
      <c r="C136" s="114">
        <v>20.99297818556315</v>
      </c>
      <c r="F136" s="114" t="s">
        <v>22</v>
      </c>
      <c r="G136" s="114">
        <v>21.385034692964663</v>
      </c>
      <c r="H136" s="114">
        <v>20.656055924850982</v>
      </c>
    </row>
    <row r="137" spans="1:8" x14ac:dyDescent="0.25">
      <c r="A137" s="114" t="s">
        <v>23</v>
      </c>
      <c r="B137" s="114">
        <v>35.035660414651147</v>
      </c>
      <c r="C137" s="114">
        <v>24.572428715580106</v>
      </c>
      <c r="F137" s="114" t="s">
        <v>23</v>
      </c>
      <c r="G137" s="114">
        <v>18.821593899863725</v>
      </c>
      <c r="H137" s="114">
        <v>18.374434353837032</v>
      </c>
    </row>
    <row r="138" spans="1:8" x14ac:dyDescent="0.25">
      <c r="A138" s="114" t="s">
        <v>24</v>
      </c>
      <c r="B138" s="114">
        <v>39.537330046083909</v>
      </c>
      <c r="C138" s="114">
        <v>28.068148009445643</v>
      </c>
      <c r="F138" s="114" t="s">
        <v>24</v>
      </c>
      <c r="G138" s="114">
        <v>15.51117768831466</v>
      </c>
      <c r="H138" s="114">
        <v>15.556710253929616</v>
      </c>
    </row>
    <row r="139" spans="1:8" x14ac:dyDescent="0.25">
      <c r="A139" s="114" t="s">
        <v>25</v>
      </c>
      <c r="B139" s="114">
        <v>45.66627136452059</v>
      </c>
      <c r="C139" s="114">
        <v>32.606965639921356</v>
      </c>
      <c r="F139" s="114" t="s">
        <v>25</v>
      </c>
      <c r="G139" s="114">
        <v>11.072069822842222</v>
      </c>
      <c r="H139" s="114">
        <v>11.180403416242758</v>
      </c>
    </row>
    <row r="140" spans="1:8" x14ac:dyDescent="0.25">
      <c r="A140" s="114" t="s">
        <v>26</v>
      </c>
      <c r="B140" s="114">
        <v>32.621030074171166</v>
      </c>
      <c r="C140" s="114">
        <v>22.957629851553641</v>
      </c>
      <c r="F140" s="114" t="s">
        <v>26</v>
      </c>
      <c r="G140" s="114">
        <v>27.562182067846333</v>
      </c>
      <c r="H140" s="114">
        <v>25.835928804002954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18177.02</v>
      </c>
      <c r="E2">
        <v>31048.55</v>
      </c>
    </row>
    <row r="3" spans="1:5" x14ac:dyDescent="0.25">
      <c r="A3" t="s">
        <v>39</v>
      </c>
      <c r="B3" t="s">
        <v>74</v>
      </c>
      <c r="C3" t="s">
        <v>67</v>
      </c>
      <c r="D3">
        <v>26363.72</v>
      </c>
      <c r="E3">
        <v>27261.09</v>
      </c>
    </row>
    <row r="4" spans="1:5" x14ac:dyDescent="0.25">
      <c r="A4" t="s">
        <v>39</v>
      </c>
      <c r="B4" t="s">
        <v>75</v>
      </c>
      <c r="C4" t="s">
        <v>67</v>
      </c>
      <c r="D4">
        <v>20948.560000000001</v>
      </c>
      <c r="E4">
        <v>19906.400000000001</v>
      </c>
    </row>
    <row r="5" spans="1:5" x14ac:dyDescent="0.25">
      <c r="A5" t="s">
        <v>39</v>
      </c>
      <c r="B5" t="s">
        <v>76</v>
      </c>
      <c r="C5" t="s">
        <v>67</v>
      </c>
      <c r="D5">
        <v>26377.33</v>
      </c>
      <c r="E5">
        <v>18816.8</v>
      </c>
    </row>
    <row r="6" spans="1:5" x14ac:dyDescent="0.25">
      <c r="A6" t="s">
        <v>39</v>
      </c>
      <c r="B6" t="s">
        <v>77</v>
      </c>
      <c r="C6" t="s">
        <v>67</v>
      </c>
      <c r="D6">
        <v>21414.62</v>
      </c>
      <c r="E6">
        <v>19195.18</v>
      </c>
    </row>
    <row r="7" spans="1:5" x14ac:dyDescent="0.25">
      <c r="A7" t="s">
        <v>39</v>
      </c>
      <c r="B7" t="s">
        <v>78</v>
      </c>
      <c r="C7" t="s">
        <v>67</v>
      </c>
      <c r="D7">
        <v>26076.28</v>
      </c>
      <c r="E7">
        <v>13551.5</v>
      </c>
    </row>
    <row r="8" spans="1:5" x14ac:dyDescent="0.25">
      <c r="A8" t="s">
        <v>39</v>
      </c>
      <c r="B8" t="s">
        <v>79</v>
      </c>
      <c r="C8" t="s">
        <v>67</v>
      </c>
      <c r="D8">
        <v>29021.97</v>
      </c>
      <c r="E8">
        <v>13620.08</v>
      </c>
    </row>
    <row r="9" spans="1:5" x14ac:dyDescent="0.25">
      <c r="A9" t="s">
        <v>39</v>
      </c>
      <c r="B9" t="s">
        <v>80</v>
      </c>
      <c r="C9" t="s">
        <v>67</v>
      </c>
      <c r="D9">
        <v>30577.03</v>
      </c>
      <c r="E9">
        <v>14613.19</v>
      </c>
    </row>
    <row r="10" spans="1:5" x14ac:dyDescent="0.25">
      <c r="A10" t="s">
        <v>39</v>
      </c>
      <c r="B10" t="s">
        <v>81</v>
      </c>
      <c r="C10" t="s">
        <v>67</v>
      </c>
      <c r="D10">
        <v>33595.300000000003</v>
      </c>
      <c r="E10">
        <v>15444.99</v>
      </c>
    </row>
    <row r="11" spans="1:5" x14ac:dyDescent="0.25">
      <c r="A11" t="s">
        <v>39</v>
      </c>
      <c r="B11" t="s">
        <v>20</v>
      </c>
      <c r="C11" t="s">
        <v>67</v>
      </c>
      <c r="D11">
        <v>35789.629999999997</v>
      </c>
      <c r="E11">
        <v>16425.21</v>
      </c>
    </row>
    <row r="12" spans="1:5" x14ac:dyDescent="0.25">
      <c r="A12" t="s">
        <v>39</v>
      </c>
      <c r="B12" t="s">
        <v>21</v>
      </c>
      <c r="C12" t="s">
        <v>67</v>
      </c>
      <c r="D12">
        <v>37840.47</v>
      </c>
      <c r="E12">
        <v>23403.37</v>
      </c>
    </row>
    <row r="13" spans="1:5" x14ac:dyDescent="0.25">
      <c r="A13" t="s">
        <v>39</v>
      </c>
      <c r="B13" t="s">
        <v>22</v>
      </c>
      <c r="C13" t="s">
        <v>67</v>
      </c>
      <c r="D13">
        <v>35024.65</v>
      </c>
      <c r="E13">
        <v>24702.65</v>
      </c>
    </row>
    <row r="14" spans="1:5" x14ac:dyDescent="0.25">
      <c r="A14" t="s">
        <v>39</v>
      </c>
      <c r="B14" t="s">
        <v>23</v>
      </c>
      <c r="C14" t="s">
        <v>67</v>
      </c>
      <c r="D14">
        <v>40145.26</v>
      </c>
      <c r="E14">
        <v>19786.68</v>
      </c>
    </row>
    <row r="15" spans="1:5" x14ac:dyDescent="0.25">
      <c r="A15" t="s">
        <v>39</v>
      </c>
      <c r="B15" t="s">
        <v>24</v>
      </c>
      <c r="C15" t="s">
        <v>67</v>
      </c>
      <c r="D15">
        <v>45942.879999999997</v>
      </c>
      <c r="E15">
        <v>17026.05</v>
      </c>
    </row>
    <row r="16" spans="1:5" x14ac:dyDescent="0.25">
      <c r="A16" t="s">
        <v>39</v>
      </c>
      <c r="B16" t="s">
        <v>25</v>
      </c>
      <c r="C16" t="s">
        <v>67</v>
      </c>
      <c r="D16">
        <v>56398.62</v>
      </c>
      <c r="E16">
        <v>14410.72</v>
      </c>
    </row>
    <row r="17" spans="1:5" x14ac:dyDescent="0.25">
      <c r="A17" t="s">
        <v>39</v>
      </c>
      <c r="B17" t="s">
        <v>26</v>
      </c>
      <c r="C17" t="s">
        <v>67</v>
      </c>
      <c r="D17">
        <v>37766.980000000003</v>
      </c>
      <c r="E17">
        <v>33477.449999999997</v>
      </c>
    </row>
    <row r="18" spans="1:5" x14ac:dyDescent="0.25">
      <c r="A18" t="s">
        <v>40</v>
      </c>
      <c r="B18" t="s">
        <v>73</v>
      </c>
      <c r="C18" t="s">
        <v>67</v>
      </c>
      <c r="D18">
        <v>14444.87</v>
      </c>
      <c r="E18">
        <v>30389.13</v>
      </c>
    </row>
    <row r="19" spans="1:5" x14ac:dyDescent="0.25">
      <c r="A19" t="s">
        <v>40</v>
      </c>
      <c r="B19" t="s">
        <v>74</v>
      </c>
      <c r="C19" t="s">
        <v>67</v>
      </c>
      <c r="D19">
        <v>20021.95</v>
      </c>
      <c r="E19">
        <v>25328.3</v>
      </c>
    </row>
    <row r="20" spans="1:5" x14ac:dyDescent="0.25">
      <c r="A20" t="s">
        <v>40</v>
      </c>
      <c r="B20" t="s">
        <v>75</v>
      </c>
      <c r="C20" t="s">
        <v>67</v>
      </c>
      <c r="D20">
        <v>15810.71</v>
      </c>
      <c r="E20">
        <v>20292.14</v>
      </c>
    </row>
    <row r="21" spans="1:5" x14ac:dyDescent="0.25">
      <c r="A21" t="s">
        <v>40</v>
      </c>
      <c r="B21" t="s">
        <v>76</v>
      </c>
      <c r="C21" t="s">
        <v>67</v>
      </c>
      <c r="D21">
        <v>19505.810000000001</v>
      </c>
      <c r="E21">
        <v>18805.490000000002</v>
      </c>
    </row>
    <row r="22" spans="1:5" x14ac:dyDescent="0.25">
      <c r="A22" t="s">
        <v>40</v>
      </c>
      <c r="B22" t="s">
        <v>77</v>
      </c>
      <c r="C22" t="s">
        <v>67</v>
      </c>
      <c r="D22">
        <v>16336.01</v>
      </c>
      <c r="E22">
        <v>19831.39</v>
      </c>
    </row>
    <row r="23" spans="1:5" x14ac:dyDescent="0.25">
      <c r="A23" t="s">
        <v>40</v>
      </c>
      <c r="B23" t="s">
        <v>78</v>
      </c>
      <c r="C23" t="s">
        <v>67</v>
      </c>
      <c r="D23">
        <v>19791.23</v>
      </c>
      <c r="E23">
        <v>14102.7</v>
      </c>
    </row>
    <row r="24" spans="1:5" x14ac:dyDescent="0.25">
      <c r="A24" t="s">
        <v>40</v>
      </c>
      <c r="B24" t="s">
        <v>79</v>
      </c>
      <c r="C24" t="s">
        <v>67</v>
      </c>
      <c r="D24">
        <v>22178.54</v>
      </c>
      <c r="E24">
        <v>14598.33</v>
      </c>
    </row>
    <row r="25" spans="1:5" x14ac:dyDescent="0.25">
      <c r="A25" t="s">
        <v>40</v>
      </c>
      <c r="B25" t="s">
        <v>80</v>
      </c>
      <c r="C25" t="s">
        <v>67</v>
      </c>
      <c r="D25">
        <v>23257.06</v>
      </c>
      <c r="E25">
        <v>15058.88</v>
      </c>
    </row>
    <row r="26" spans="1:5" x14ac:dyDescent="0.25">
      <c r="A26" t="s">
        <v>40</v>
      </c>
      <c r="B26" t="s">
        <v>81</v>
      </c>
      <c r="C26" t="s">
        <v>67</v>
      </c>
      <c r="D26">
        <v>24416.28</v>
      </c>
      <c r="E26">
        <v>15433.26</v>
      </c>
    </row>
    <row r="27" spans="1:5" x14ac:dyDescent="0.25">
      <c r="A27" t="s">
        <v>40</v>
      </c>
      <c r="B27" t="s">
        <v>20</v>
      </c>
      <c r="C27" t="s">
        <v>67</v>
      </c>
      <c r="D27">
        <v>26759.16</v>
      </c>
      <c r="E27">
        <v>16194.5</v>
      </c>
    </row>
    <row r="28" spans="1:5" x14ac:dyDescent="0.25">
      <c r="A28" t="s">
        <v>40</v>
      </c>
      <c r="B28" t="s">
        <v>21</v>
      </c>
      <c r="C28" t="s">
        <v>67</v>
      </c>
      <c r="D28">
        <v>26948.68</v>
      </c>
      <c r="E28">
        <v>21268.25</v>
      </c>
    </row>
    <row r="29" spans="1:5" x14ac:dyDescent="0.25">
      <c r="A29" t="s">
        <v>40</v>
      </c>
      <c r="B29" t="s">
        <v>22</v>
      </c>
      <c r="C29" t="s">
        <v>67</v>
      </c>
      <c r="D29">
        <v>25893.64</v>
      </c>
      <c r="E29">
        <v>22532.82</v>
      </c>
    </row>
    <row r="30" spans="1:5" x14ac:dyDescent="0.25">
      <c r="A30" t="s">
        <v>40</v>
      </c>
      <c r="B30" t="s">
        <v>23</v>
      </c>
      <c r="C30" t="s">
        <v>67</v>
      </c>
      <c r="D30">
        <v>28936.31</v>
      </c>
      <c r="E30">
        <v>18744.830000000002</v>
      </c>
    </row>
    <row r="31" spans="1:5" x14ac:dyDescent="0.25">
      <c r="A31" t="s">
        <v>40</v>
      </c>
      <c r="B31" t="s">
        <v>24</v>
      </c>
      <c r="C31" t="s">
        <v>67</v>
      </c>
      <c r="D31">
        <v>33128.26</v>
      </c>
      <c r="E31">
        <v>16689.91</v>
      </c>
    </row>
    <row r="32" spans="1:5" x14ac:dyDescent="0.25">
      <c r="A32" t="s">
        <v>40</v>
      </c>
      <c r="B32" t="s">
        <v>25</v>
      </c>
      <c r="C32" t="s">
        <v>67</v>
      </c>
      <c r="D32">
        <v>41579.480000000003</v>
      </c>
      <c r="E32">
        <v>14338.35</v>
      </c>
    </row>
    <row r="33" spans="1:5" x14ac:dyDescent="0.25">
      <c r="A33" t="s">
        <v>40</v>
      </c>
      <c r="B33" t="s">
        <v>26</v>
      </c>
      <c r="C33" t="s">
        <v>67</v>
      </c>
      <c r="D33">
        <v>27777.52</v>
      </c>
      <c r="E33">
        <v>28446.77</v>
      </c>
    </row>
    <row r="34" spans="1:5" x14ac:dyDescent="0.25">
      <c r="A34" t="s">
        <v>39</v>
      </c>
      <c r="B34" t="s">
        <v>73</v>
      </c>
      <c r="C34" t="s">
        <v>48</v>
      </c>
      <c r="D34">
        <v>24983.77</v>
      </c>
      <c r="E34">
        <v>27617.73</v>
      </c>
    </row>
    <row r="35" spans="1:5" x14ac:dyDescent="0.25">
      <c r="A35" t="s">
        <v>39</v>
      </c>
      <c r="B35" t="s">
        <v>74</v>
      </c>
      <c r="C35" t="s">
        <v>48</v>
      </c>
      <c r="D35">
        <v>30545.19</v>
      </c>
      <c r="E35">
        <v>19229.27</v>
      </c>
    </row>
    <row r="36" spans="1:5" x14ac:dyDescent="0.25">
      <c r="A36" t="s">
        <v>39</v>
      </c>
      <c r="B36" t="s">
        <v>75</v>
      </c>
      <c r="C36" t="s">
        <v>48</v>
      </c>
      <c r="D36">
        <v>27708.94</v>
      </c>
      <c r="E36">
        <v>16578.72</v>
      </c>
    </row>
    <row r="37" spans="1:5" x14ac:dyDescent="0.25">
      <c r="A37" t="s">
        <v>39</v>
      </c>
      <c r="B37" t="s">
        <v>76</v>
      </c>
      <c r="C37" t="s">
        <v>48</v>
      </c>
      <c r="D37">
        <v>31175.14</v>
      </c>
      <c r="E37">
        <v>15413.79</v>
      </c>
    </row>
    <row r="38" spans="1:5" x14ac:dyDescent="0.25">
      <c r="A38" t="s">
        <v>39</v>
      </c>
      <c r="B38" t="s">
        <v>77</v>
      </c>
      <c r="C38" t="s">
        <v>48</v>
      </c>
      <c r="D38">
        <v>28013.17</v>
      </c>
      <c r="E38">
        <v>15983.52</v>
      </c>
    </row>
    <row r="39" spans="1:5" x14ac:dyDescent="0.25">
      <c r="A39" t="s">
        <v>39</v>
      </c>
      <c r="B39" t="s">
        <v>78</v>
      </c>
      <c r="C39" t="s">
        <v>48</v>
      </c>
      <c r="D39">
        <v>29896.84</v>
      </c>
      <c r="E39">
        <v>11936.62</v>
      </c>
    </row>
    <row r="40" spans="1:5" x14ac:dyDescent="0.25">
      <c r="A40" t="s">
        <v>39</v>
      </c>
      <c r="B40" t="s">
        <v>79</v>
      </c>
      <c r="C40" t="s">
        <v>48</v>
      </c>
      <c r="D40">
        <v>30462.57</v>
      </c>
      <c r="E40">
        <v>11775.95</v>
      </c>
    </row>
    <row r="41" spans="1:5" x14ac:dyDescent="0.25">
      <c r="A41" t="s">
        <v>39</v>
      </c>
      <c r="B41" t="s">
        <v>80</v>
      </c>
      <c r="C41" t="s">
        <v>48</v>
      </c>
      <c r="D41">
        <v>32749.88</v>
      </c>
      <c r="E41">
        <v>12142.91</v>
      </c>
    </row>
    <row r="42" spans="1:5" x14ac:dyDescent="0.25">
      <c r="A42" t="s">
        <v>39</v>
      </c>
      <c r="B42" t="s">
        <v>81</v>
      </c>
      <c r="C42" t="s">
        <v>48</v>
      </c>
      <c r="D42">
        <v>34884.57</v>
      </c>
      <c r="E42">
        <v>11634.91</v>
      </c>
    </row>
    <row r="43" spans="1:5" x14ac:dyDescent="0.25">
      <c r="A43" t="s">
        <v>39</v>
      </c>
      <c r="B43" t="s">
        <v>20</v>
      </c>
      <c r="C43" t="s">
        <v>48</v>
      </c>
      <c r="D43">
        <v>36867.360000000001</v>
      </c>
      <c r="E43">
        <v>13145.53</v>
      </c>
    </row>
    <row r="44" spans="1:5" x14ac:dyDescent="0.25">
      <c r="A44" t="s">
        <v>39</v>
      </c>
      <c r="B44" t="s">
        <v>21</v>
      </c>
      <c r="C44" t="s">
        <v>48</v>
      </c>
      <c r="D44">
        <v>41920.93</v>
      </c>
      <c r="E44">
        <v>17762.14</v>
      </c>
    </row>
    <row r="45" spans="1:5" x14ac:dyDescent="0.25">
      <c r="A45" t="s">
        <v>39</v>
      </c>
      <c r="B45" t="s">
        <v>22</v>
      </c>
      <c r="C45" t="s">
        <v>48</v>
      </c>
      <c r="D45">
        <v>37526.04</v>
      </c>
      <c r="E45">
        <v>17176.240000000002</v>
      </c>
    </row>
    <row r="46" spans="1:5" x14ac:dyDescent="0.25">
      <c r="A46" t="s">
        <v>39</v>
      </c>
      <c r="B46" t="s">
        <v>23</v>
      </c>
      <c r="C46" t="s">
        <v>48</v>
      </c>
      <c r="D46">
        <v>43443.39</v>
      </c>
      <c r="E46">
        <v>15078.05</v>
      </c>
    </row>
    <row r="47" spans="1:5" x14ac:dyDescent="0.25">
      <c r="A47" t="s">
        <v>39</v>
      </c>
      <c r="B47" t="s">
        <v>24</v>
      </c>
      <c r="C47" t="s">
        <v>48</v>
      </c>
      <c r="D47">
        <v>48663.68</v>
      </c>
      <c r="E47">
        <v>12745.65</v>
      </c>
    </row>
    <row r="48" spans="1:5" x14ac:dyDescent="0.25">
      <c r="A48" t="s">
        <v>39</v>
      </c>
      <c r="B48" t="s">
        <v>25</v>
      </c>
      <c r="C48" t="s">
        <v>48</v>
      </c>
      <c r="D48">
        <v>53819.77</v>
      </c>
      <c r="E48">
        <v>9947.92</v>
      </c>
    </row>
    <row r="49" spans="1:5" x14ac:dyDescent="0.25">
      <c r="A49" t="s">
        <v>39</v>
      </c>
      <c r="B49" t="s">
        <v>26</v>
      </c>
      <c r="C49" t="s">
        <v>48</v>
      </c>
      <c r="D49">
        <v>41901.96</v>
      </c>
      <c r="E49">
        <v>21407.72</v>
      </c>
    </row>
    <row r="50" spans="1:5" x14ac:dyDescent="0.25">
      <c r="A50" t="s">
        <v>40</v>
      </c>
      <c r="B50" t="s">
        <v>73</v>
      </c>
      <c r="C50" t="s">
        <v>48</v>
      </c>
      <c r="D50">
        <v>17580.91</v>
      </c>
      <c r="E50">
        <v>30014.79</v>
      </c>
    </row>
    <row r="51" spans="1:5" x14ac:dyDescent="0.25">
      <c r="A51" t="s">
        <v>40</v>
      </c>
      <c r="B51" t="s">
        <v>74</v>
      </c>
      <c r="C51" t="s">
        <v>48</v>
      </c>
      <c r="D51">
        <v>20997.33</v>
      </c>
      <c r="E51">
        <v>19763.580000000002</v>
      </c>
    </row>
    <row r="52" spans="1:5" x14ac:dyDescent="0.25">
      <c r="A52" t="s">
        <v>40</v>
      </c>
      <c r="B52" t="s">
        <v>75</v>
      </c>
      <c r="C52" t="s">
        <v>48</v>
      </c>
      <c r="D52">
        <v>19918.7</v>
      </c>
      <c r="E52">
        <v>18108.41</v>
      </c>
    </row>
    <row r="53" spans="1:5" x14ac:dyDescent="0.25">
      <c r="A53" t="s">
        <v>40</v>
      </c>
      <c r="B53" t="s">
        <v>76</v>
      </c>
      <c r="C53" t="s">
        <v>48</v>
      </c>
      <c r="D53">
        <v>21431.35</v>
      </c>
      <c r="E53">
        <v>16120.79</v>
      </c>
    </row>
    <row r="54" spans="1:5" x14ac:dyDescent="0.25">
      <c r="A54" t="s">
        <v>40</v>
      </c>
      <c r="B54" t="s">
        <v>77</v>
      </c>
      <c r="C54" t="s">
        <v>48</v>
      </c>
      <c r="D54">
        <v>20048.89</v>
      </c>
      <c r="E54">
        <v>17533.84</v>
      </c>
    </row>
    <row r="55" spans="1:5" x14ac:dyDescent="0.25">
      <c r="A55" t="s">
        <v>40</v>
      </c>
      <c r="B55" t="s">
        <v>78</v>
      </c>
      <c r="C55" t="s">
        <v>48</v>
      </c>
      <c r="D55">
        <v>21745.15</v>
      </c>
      <c r="E55">
        <v>12500.39</v>
      </c>
    </row>
    <row r="56" spans="1:5" x14ac:dyDescent="0.25">
      <c r="A56" t="s">
        <v>40</v>
      </c>
      <c r="B56" t="s">
        <v>79</v>
      </c>
      <c r="C56" t="s">
        <v>48</v>
      </c>
      <c r="D56">
        <v>22170.720000000001</v>
      </c>
      <c r="E56">
        <v>12265.31</v>
      </c>
    </row>
    <row r="57" spans="1:5" x14ac:dyDescent="0.25">
      <c r="A57" t="s">
        <v>40</v>
      </c>
      <c r="B57" t="s">
        <v>80</v>
      </c>
      <c r="C57" t="s">
        <v>48</v>
      </c>
      <c r="D57">
        <v>23610.19</v>
      </c>
      <c r="E57">
        <v>12714.91</v>
      </c>
    </row>
    <row r="58" spans="1:5" x14ac:dyDescent="0.25">
      <c r="A58" t="s">
        <v>40</v>
      </c>
      <c r="B58" t="s">
        <v>81</v>
      </c>
      <c r="C58" t="s">
        <v>48</v>
      </c>
      <c r="D58">
        <v>23379.5</v>
      </c>
      <c r="E58">
        <v>11990.79</v>
      </c>
    </row>
    <row r="59" spans="1:5" x14ac:dyDescent="0.25">
      <c r="A59" t="s">
        <v>40</v>
      </c>
      <c r="B59" t="s">
        <v>20</v>
      </c>
      <c r="C59" t="s">
        <v>48</v>
      </c>
      <c r="D59">
        <v>26131.5</v>
      </c>
      <c r="E59">
        <v>13589.88</v>
      </c>
    </row>
    <row r="60" spans="1:5" x14ac:dyDescent="0.25">
      <c r="A60" t="s">
        <v>40</v>
      </c>
      <c r="B60" t="s">
        <v>21</v>
      </c>
      <c r="C60" t="s">
        <v>48</v>
      </c>
      <c r="D60">
        <v>27574.400000000001</v>
      </c>
      <c r="E60">
        <v>17873.25</v>
      </c>
    </row>
    <row r="61" spans="1:5" x14ac:dyDescent="0.25">
      <c r="A61" t="s">
        <v>40</v>
      </c>
      <c r="B61" t="s">
        <v>22</v>
      </c>
      <c r="C61" t="s">
        <v>48</v>
      </c>
      <c r="D61">
        <v>25468.36</v>
      </c>
      <c r="E61">
        <v>17526.490000000002</v>
      </c>
    </row>
    <row r="62" spans="1:5" x14ac:dyDescent="0.25">
      <c r="A62" t="s">
        <v>40</v>
      </c>
      <c r="B62" t="s">
        <v>23</v>
      </c>
      <c r="C62" t="s">
        <v>48</v>
      </c>
      <c r="D62">
        <v>29301.39</v>
      </c>
      <c r="E62">
        <v>15564.87</v>
      </c>
    </row>
    <row r="63" spans="1:5" x14ac:dyDescent="0.25">
      <c r="A63" t="s">
        <v>40</v>
      </c>
      <c r="B63" t="s">
        <v>24</v>
      </c>
      <c r="C63" t="s">
        <v>48</v>
      </c>
      <c r="D63">
        <v>33235.449999999997</v>
      </c>
      <c r="E63">
        <v>13240.72</v>
      </c>
    </row>
    <row r="64" spans="1:5" x14ac:dyDescent="0.25">
      <c r="A64" t="s">
        <v>40</v>
      </c>
      <c r="B64" t="s">
        <v>25</v>
      </c>
      <c r="C64" t="s">
        <v>48</v>
      </c>
      <c r="D64">
        <v>36549.379999999997</v>
      </c>
      <c r="E64">
        <v>10153.98</v>
      </c>
    </row>
    <row r="65" spans="1:5" x14ac:dyDescent="0.25">
      <c r="A65" t="s">
        <v>40</v>
      </c>
      <c r="B65" t="s">
        <v>26</v>
      </c>
      <c r="C65" t="s">
        <v>48</v>
      </c>
      <c r="D65">
        <v>28415.9</v>
      </c>
      <c r="E65">
        <v>21407.29</v>
      </c>
    </row>
    <row r="66" spans="1:5" x14ac:dyDescent="0.25">
      <c r="A66" t="s">
        <v>39</v>
      </c>
      <c r="B66" t="s">
        <v>73</v>
      </c>
      <c r="C66" t="s">
        <v>65</v>
      </c>
      <c r="D66">
        <v>28578.34</v>
      </c>
      <c r="E66">
        <v>12566.84</v>
      </c>
    </row>
    <row r="67" spans="1:5" x14ac:dyDescent="0.25">
      <c r="A67" t="s">
        <v>39</v>
      </c>
      <c r="B67" t="s">
        <v>74</v>
      </c>
      <c r="C67" t="s">
        <v>65</v>
      </c>
      <c r="D67">
        <v>32470.880000000001</v>
      </c>
      <c r="E67">
        <v>11696.81</v>
      </c>
    </row>
    <row r="68" spans="1:5" x14ac:dyDescent="0.25">
      <c r="A68" t="s">
        <v>39</v>
      </c>
      <c r="B68" t="s">
        <v>75</v>
      </c>
      <c r="C68" t="s">
        <v>65</v>
      </c>
      <c r="D68">
        <v>28868.53</v>
      </c>
      <c r="E68">
        <v>11668.67</v>
      </c>
    </row>
    <row r="69" spans="1:5" x14ac:dyDescent="0.25">
      <c r="A69" t="s">
        <v>39</v>
      </c>
      <c r="B69" t="s">
        <v>76</v>
      </c>
      <c r="C69" t="s">
        <v>65</v>
      </c>
      <c r="D69">
        <v>32138.31</v>
      </c>
      <c r="E69">
        <v>11325.46</v>
      </c>
    </row>
    <row r="70" spans="1:5" x14ac:dyDescent="0.25">
      <c r="A70" t="s">
        <v>39</v>
      </c>
      <c r="B70" t="s">
        <v>77</v>
      </c>
      <c r="C70" t="s">
        <v>65</v>
      </c>
      <c r="D70">
        <v>29061.85</v>
      </c>
      <c r="E70">
        <v>11669.17</v>
      </c>
    </row>
    <row r="71" spans="1:5" x14ac:dyDescent="0.25">
      <c r="A71" t="s">
        <v>39</v>
      </c>
      <c r="B71" t="s">
        <v>78</v>
      </c>
      <c r="C71" t="s">
        <v>65</v>
      </c>
      <c r="D71">
        <v>29971.5</v>
      </c>
      <c r="E71">
        <v>10907.8</v>
      </c>
    </row>
    <row r="72" spans="1:5" x14ac:dyDescent="0.25">
      <c r="A72" t="s">
        <v>39</v>
      </c>
      <c r="B72" t="s">
        <v>79</v>
      </c>
      <c r="C72" t="s">
        <v>65</v>
      </c>
      <c r="D72">
        <v>30562.91</v>
      </c>
      <c r="E72">
        <v>10787.62</v>
      </c>
    </row>
    <row r="73" spans="1:5" x14ac:dyDescent="0.25">
      <c r="A73" t="s">
        <v>39</v>
      </c>
      <c r="B73" t="s">
        <v>80</v>
      </c>
      <c r="C73" t="s">
        <v>65</v>
      </c>
      <c r="D73">
        <v>32989.300000000003</v>
      </c>
      <c r="E73">
        <v>10772.89</v>
      </c>
    </row>
    <row r="74" spans="1:5" x14ac:dyDescent="0.25">
      <c r="A74" t="s">
        <v>39</v>
      </c>
      <c r="B74" t="s">
        <v>81</v>
      </c>
      <c r="C74" t="s">
        <v>65</v>
      </c>
      <c r="D74">
        <v>35028.83</v>
      </c>
      <c r="E74">
        <v>10651.35</v>
      </c>
    </row>
    <row r="75" spans="1:5" x14ac:dyDescent="0.25">
      <c r="A75" t="s">
        <v>39</v>
      </c>
      <c r="B75" t="s">
        <v>20</v>
      </c>
      <c r="C75" t="s">
        <v>65</v>
      </c>
      <c r="D75">
        <v>37547.53</v>
      </c>
      <c r="E75">
        <v>10553.48</v>
      </c>
    </row>
    <row r="76" spans="1:5" x14ac:dyDescent="0.25">
      <c r="A76" t="s">
        <v>39</v>
      </c>
      <c r="B76" t="s">
        <v>21</v>
      </c>
      <c r="C76" t="s">
        <v>65</v>
      </c>
      <c r="D76">
        <v>43774.92</v>
      </c>
      <c r="E76">
        <v>10725.22</v>
      </c>
    </row>
    <row r="77" spans="1:5" x14ac:dyDescent="0.25">
      <c r="A77" t="s">
        <v>39</v>
      </c>
      <c r="B77" t="s">
        <v>22</v>
      </c>
      <c r="C77" t="s">
        <v>65</v>
      </c>
      <c r="D77">
        <v>39136.800000000003</v>
      </c>
      <c r="E77">
        <v>10990.64</v>
      </c>
    </row>
    <row r="78" spans="1:5" x14ac:dyDescent="0.25">
      <c r="A78" t="s">
        <v>39</v>
      </c>
      <c r="B78" t="s">
        <v>23</v>
      </c>
      <c r="C78" t="s">
        <v>65</v>
      </c>
      <c r="D78">
        <v>44638.6</v>
      </c>
      <c r="E78">
        <v>10468.540000000001</v>
      </c>
    </row>
    <row r="79" spans="1:5" x14ac:dyDescent="0.25">
      <c r="A79" t="s">
        <v>39</v>
      </c>
      <c r="B79" t="s">
        <v>24</v>
      </c>
      <c r="C79" t="s">
        <v>65</v>
      </c>
      <c r="D79">
        <v>49374.87</v>
      </c>
      <c r="E79">
        <v>10022.24</v>
      </c>
    </row>
    <row r="80" spans="1:5" x14ac:dyDescent="0.25">
      <c r="A80" t="s">
        <v>39</v>
      </c>
      <c r="B80" t="s">
        <v>25</v>
      </c>
      <c r="C80" t="s">
        <v>65</v>
      </c>
      <c r="D80">
        <v>54028.639999999999</v>
      </c>
      <c r="E80">
        <v>9121.65</v>
      </c>
    </row>
    <row r="81" spans="1:5" x14ac:dyDescent="0.25">
      <c r="A81" t="s">
        <v>39</v>
      </c>
      <c r="B81" t="s">
        <v>26</v>
      </c>
      <c r="C81" t="s">
        <v>65</v>
      </c>
      <c r="D81">
        <v>45100.54</v>
      </c>
      <c r="E81">
        <v>11489.83</v>
      </c>
    </row>
    <row r="82" spans="1:5" x14ac:dyDescent="0.25">
      <c r="A82" t="s">
        <v>40</v>
      </c>
      <c r="B82" t="s">
        <v>73</v>
      </c>
      <c r="C82" t="s">
        <v>65</v>
      </c>
      <c r="D82">
        <v>21662.02</v>
      </c>
      <c r="E82">
        <v>12564.66</v>
      </c>
    </row>
    <row r="83" spans="1:5" x14ac:dyDescent="0.25">
      <c r="A83" t="s">
        <v>40</v>
      </c>
      <c r="B83" t="s">
        <v>74</v>
      </c>
      <c r="C83" t="s">
        <v>65</v>
      </c>
      <c r="D83">
        <v>22973.05</v>
      </c>
      <c r="E83">
        <v>11694.95</v>
      </c>
    </row>
    <row r="84" spans="1:5" x14ac:dyDescent="0.25">
      <c r="A84" t="s">
        <v>40</v>
      </c>
      <c r="B84" t="s">
        <v>75</v>
      </c>
      <c r="C84" t="s">
        <v>65</v>
      </c>
      <c r="D84">
        <v>21424.560000000001</v>
      </c>
      <c r="E84">
        <v>11666.84</v>
      </c>
    </row>
    <row r="85" spans="1:5" x14ac:dyDescent="0.25">
      <c r="A85" t="s">
        <v>40</v>
      </c>
      <c r="B85" t="s">
        <v>76</v>
      </c>
      <c r="C85" t="s">
        <v>65</v>
      </c>
      <c r="D85">
        <v>22560.26</v>
      </c>
      <c r="E85">
        <v>11323.91</v>
      </c>
    </row>
    <row r="86" spans="1:5" x14ac:dyDescent="0.25">
      <c r="A86" t="s">
        <v>40</v>
      </c>
      <c r="B86" t="s">
        <v>77</v>
      </c>
      <c r="C86" t="s">
        <v>65</v>
      </c>
      <c r="D86">
        <v>21438.98</v>
      </c>
      <c r="E86">
        <v>11667.25</v>
      </c>
    </row>
    <row r="87" spans="1:5" x14ac:dyDescent="0.25">
      <c r="A87" t="s">
        <v>40</v>
      </c>
      <c r="B87" t="s">
        <v>78</v>
      </c>
      <c r="C87" t="s">
        <v>65</v>
      </c>
      <c r="D87">
        <v>21953.23</v>
      </c>
      <c r="E87">
        <v>10906.09</v>
      </c>
    </row>
    <row r="88" spans="1:5" x14ac:dyDescent="0.25">
      <c r="A88" t="s">
        <v>40</v>
      </c>
      <c r="B88" t="s">
        <v>79</v>
      </c>
      <c r="C88" t="s">
        <v>65</v>
      </c>
      <c r="D88">
        <v>22396.959999999999</v>
      </c>
      <c r="E88">
        <v>10785.46</v>
      </c>
    </row>
    <row r="89" spans="1:5" x14ac:dyDescent="0.25">
      <c r="A89" t="s">
        <v>40</v>
      </c>
      <c r="B89" t="s">
        <v>80</v>
      </c>
      <c r="C89" t="s">
        <v>65</v>
      </c>
      <c r="D89">
        <v>23996.45</v>
      </c>
      <c r="E89">
        <v>10770.97</v>
      </c>
    </row>
    <row r="90" spans="1:5" x14ac:dyDescent="0.25">
      <c r="A90" t="s">
        <v>40</v>
      </c>
      <c r="B90" t="s">
        <v>81</v>
      </c>
      <c r="C90" t="s">
        <v>65</v>
      </c>
      <c r="D90">
        <v>23613.11</v>
      </c>
      <c r="E90">
        <v>10649.7</v>
      </c>
    </row>
    <row r="91" spans="1:5" x14ac:dyDescent="0.25">
      <c r="A91" t="s">
        <v>40</v>
      </c>
      <c r="B91" t="s">
        <v>20</v>
      </c>
      <c r="C91" t="s">
        <v>65</v>
      </c>
      <c r="D91">
        <v>26903.23</v>
      </c>
      <c r="E91">
        <v>10551.42</v>
      </c>
    </row>
    <row r="92" spans="1:5" x14ac:dyDescent="0.25">
      <c r="A92" t="s">
        <v>40</v>
      </c>
      <c r="B92" t="s">
        <v>21</v>
      </c>
      <c r="C92" t="s">
        <v>65</v>
      </c>
      <c r="D92">
        <v>29348.65</v>
      </c>
      <c r="E92">
        <v>10723.18</v>
      </c>
    </row>
    <row r="93" spans="1:5" x14ac:dyDescent="0.25">
      <c r="A93" t="s">
        <v>40</v>
      </c>
      <c r="B93" t="s">
        <v>22</v>
      </c>
      <c r="C93" t="s">
        <v>65</v>
      </c>
      <c r="D93">
        <v>27088.89</v>
      </c>
      <c r="E93">
        <v>10988.95</v>
      </c>
    </row>
    <row r="94" spans="1:5" x14ac:dyDescent="0.25">
      <c r="A94" t="s">
        <v>40</v>
      </c>
      <c r="B94" t="s">
        <v>23</v>
      </c>
      <c r="C94" t="s">
        <v>65</v>
      </c>
      <c r="D94">
        <v>30565.17</v>
      </c>
      <c r="E94">
        <v>10466.26</v>
      </c>
    </row>
    <row r="95" spans="1:5" x14ac:dyDescent="0.25">
      <c r="A95" t="s">
        <v>40</v>
      </c>
      <c r="B95" t="s">
        <v>24</v>
      </c>
      <c r="C95" t="s">
        <v>65</v>
      </c>
      <c r="D95">
        <v>34055.64</v>
      </c>
      <c r="E95">
        <v>10020.1</v>
      </c>
    </row>
    <row r="96" spans="1:5" x14ac:dyDescent="0.25">
      <c r="A96" t="s">
        <v>40</v>
      </c>
      <c r="B96" t="s">
        <v>25</v>
      </c>
      <c r="C96" t="s">
        <v>65</v>
      </c>
      <c r="D96">
        <v>36803.19</v>
      </c>
      <c r="E96">
        <v>9119.19</v>
      </c>
    </row>
    <row r="97" spans="1:5" x14ac:dyDescent="0.25">
      <c r="A97" t="s">
        <v>40</v>
      </c>
      <c r="B97" t="s">
        <v>26</v>
      </c>
      <c r="C97" t="s">
        <v>65</v>
      </c>
      <c r="D97">
        <v>31338.41</v>
      </c>
      <c r="E97">
        <v>11487.82</v>
      </c>
    </row>
    <row r="98" spans="1:5" x14ac:dyDescent="0.25">
      <c r="A98" t="s">
        <v>39</v>
      </c>
      <c r="B98" t="s">
        <v>73</v>
      </c>
      <c r="C98" t="s">
        <v>68</v>
      </c>
      <c r="D98">
        <v>25849.49</v>
      </c>
      <c r="E98">
        <v>12567.23</v>
      </c>
    </row>
    <row r="99" spans="1:5" x14ac:dyDescent="0.25">
      <c r="A99" t="s">
        <v>39</v>
      </c>
      <c r="B99" t="s">
        <v>74</v>
      </c>
      <c r="C99" t="s">
        <v>68</v>
      </c>
      <c r="D99">
        <v>31034.17</v>
      </c>
      <c r="E99">
        <v>11696.87</v>
      </c>
    </row>
    <row r="100" spans="1:5" x14ac:dyDescent="0.25">
      <c r="A100" t="s">
        <v>39</v>
      </c>
      <c r="B100" t="s">
        <v>75</v>
      </c>
      <c r="C100" t="s">
        <v>68</v>
      </c>
      <c r="D100">
        <v>27867.61</v>
      </c>
      <c r="E100">
        <v>11668.72</v>
      </c>
    </row>
    <row r="101" spans="1:5" x14ac:dyDescent="0.25">
      <c r="A101" t="s">
        <v>39</v>
      </c>
      <c r="B101" t="s">
        <v>76</v>
      </c>
      <c r="C101" t="s">
        <v>68</v>
      </c>
      <c r="D101">
        <v>31256.01</v>
      </c>
      <c r="E101">
        <v>11325.46</v>
      </c>
    </row>
    <row r="102" spans="1:5" x14ac:dyDescent="0.25">
      <c r="A102" t="s">
        <v>39</v>
      </c>
      <c r="B102" t="s">
        <v>77</v>
      </c>
      <c r="C102" t="s">
        <v>68</v>
      </c>
      <c r="D102">
        <v>28051.62</v>
      </c>
      <c r="E102">
        <v>11669.23</v>
      </c>
    </row>
    <row r="103" spans="1:5" x14ac:dyDescent="0.25">
      <c r="A103" t="s">
        <v>39</v>
      </c>
      <c r="B103" t="s">
        <v>78</v>
      </c>
      <c r="C103" t="s">
        <v>68</v>
      </c>
      <c r="D103">
        <v>29893.83</v>
      </c>
      <c r="E103">
        <v>10907.86</v>
      </c>
    </row>
    <row r="104" spans="1:5" x14ac:dyDescent="0.25">
      <c r="A104" t="s">
        <v>39</v>
      </c>
      <c r="B104" t="s">
        <v>79</v>
      </c>
      <c r="C104" t="s">
        <v>68</v>
      </c>
      <c r="D104">
        <v>30458.83</v>
      </c>
      <c r="E104">
        <v>10787.68</v>
      </c>
    </row>
    <row r="105" spans="1:5" x14ac:dyDescent="0.25">
      <c r="A105" t="s">
        <v>39</v>
      </c>
      <c r="B105" t="s">
        <v>80</v>
      </c>
      <c r="C105" t="s">
        <v>68</v>
      </c>
      <c r="D105">
        <v>32742.06</v>
      </c>
      <c r="E105">
        <v>10773</v>
      </c>
    </row>
    <row r="106" spans="1:5" x14ac:dyDescent="0.25">
      <c r="A106" t="s">
        <v>39</v>
      </c>
      <c r="B106" t="s">
        <v>81</v>
      </c>
      <c r="C106" t="s">
        <v>68</v>
      </c>
      <c r="D106">
        <v>34880.18</v>
      </c>
      <c r="E106">
        <v>10651.37</v>
      </c>
    </row>
    <row r="107" spans="1:5" x14ac:dyDescent="0.25">
      <c r="A107" t="s">
        <v>39</v>
      </c>
      <c r="B107" t="s">
        <v>20</v>
      </c>
      <c r="C107" t="s">
        <v>68</v>
      </c>
      <c r="D107">
        <v>36870.43</v>
      </c>
      <c r="E107">
        <v>10553.55</v>
      </c>
    </row>
    <row r="108" spans="1:5" x14ac:dyDescent="0.25">
      <c r="A108" t="s">
        <v>39</v>
      </c>
      <c r="B108" t="s">
        <v>21</v>
      </c>
      <c r="C108" t="s">
        <v>68</v>
      </c>
      <c r="D108">
        <v>42541.84</v>
      </c>
      <c r="E108">
        <v>10725.32</v>
      </c>
    </row>
    <row r="109" spans="1:5" x14ac:dyDescent="0.25">
      <c r="A109" t="s">
        <v>39</v>
      </c>
      <c r="B109" t="s">
        <v>22</v>
      </c>
      <c r="C109" t="s">
        <v>68</v>
      </c>
      <c r="D109">
        <v>37993.519999999997</v>
      </c>
      <c r="E109">
        <v>10990.75</v>
      </c>
    </row>
    <row r="110" spans="1:5" x14ac:dyDescent="0.25">
      <c r="A110" t="s">
        <v>39</v>
      </c>
      <c r="B110" t="s">
        <v>23</v>
      </c>
      <c r="C110" t="s">
        <v>68</v>
      </c>
      <c r="D110">
        <v>43818.68</v>
      </c>
      <c r="E110">
        <v>10468.549999999999</v>
      </c>
    </row>
    <row r="111" spans="1:5" x14ac:dyDescent="0.25">
      <c r="A111" t="s">
        <v>39</v>
      </c>
      <c r="B111" t="s">
        <v>24</v>
      </c>
      <c r="C111" t="s">
        <v>68</v>
      </c>
      <c r="D111">
        <v>48731.8</v>
      </c>
      <c r="E111">
        <v>10021.98</v>
      </c>
    </row>
    <row r="112" spans="1:5" x14ac:dyDescent="0.25">
      <c r="A112" t="s">
        <v>39</v>
      </c>
      <c r="B112" t="s">
        <v>25</v>
      </c>
      <c r="C112" t="s">
        <v>68</v>
      </c>
      <c r="D112">
        <v>53808.92</v>
      </c>
      <c r="E112">
        <v>9121.66</v>
      </c>
    </row>
    <row r="113" spans="1:5" x14ac:dyDescent="0.25">
      <c r="A113" t="s">
        <v>39</v>
      </c>
      <c r="B113" t="s">
        <v>26</v>
      </c>
      <c r="C113" t="s">
        <v>68</v>
      </c>
      <c r="D113">
        <v>42747.39</v>
      </c>
      <c r="E113">
        <v>11489.96</v>
      </c>
    </row>
    <row r="114" spans="1:5" x14ac:dyDescent="0.25">
      <c r="A114" t="s">
        <v>40</v>
      </c>
      <c r="B114" t="s">
        <v>73</v>
      </c>
      <c r="C114" t="s">
        <v>68</v>
      </c>
      <c r="D114">
        <v>18168.61</v>
      </c>
      <c r="E114">
        <v>12565.39</v>
      </c>
    </row>
    <row r="115" spans="1:5" x14ac:dyDescent="0.25">
      <c r="A115" t="s">
        <v>40</v>
      </c>
      <c r="B115" t="s">
        <v>74</v>
      </c>
      <c r="C115" t="s">
        <v>68</v>
      </c>
      <c r="D115">
        <v>21217.31</v>
      </c>
      <c r="E115">
        <v>11695.15</v>
      </c>
    </row>
    <row r="116" spans="1:5" x14ac:dyDescent="0.25">
      <c r="A116" t="s">
        <v>40</v>
      </c>
      <c r="B116" t="s">
        <v>75</v>
      </c>
      <c r="C116" t="s">
        <v>68</v>
      </c>
      <c r="D116">
        <v>20050.14</v>
      </c>
      <c r="E116">
        <v>11667.11</v>
      </c>
    </row>
    <row r="117" spans="1:5" x14ac:dyDescent="0.25">
      <c r="A117" t="s">
        <v>40</v>
      </c>
      <c r="B117" t="s">
        <v>76</v>
      </c>
      <c r="C117" t="s">
        <v>68</v>
      </c>
      <c r="D117">
        <v>21434.97</v>
      </c>
      <c r="E117">
        <v>11324.24</v>
      </c>
    </row>
    <row r="118" spans="1:5" x14ac:dyDescent="0.25">
      <c r="A118" t="s">
        <v>40</v>
      </c>
      <c r="B118" t="s">
        <v>77</v>
      </c>
      <c r="C118" t="s">
        <v>68</v>
      </c>
      <c r="D118">
        <v>20058.04</v>
      </c>
      <c r="E118">
        <v>11667.52</v>
      </c>
    </row>
    <row r="119" spans="1:5" x14ac:dyDescent="0.25">
      <c r="A119" t="s">
        <v>40</v>
      </c>
      <c r="B119" t="s">
        <v>78</v>
      </c>
      <c r="C119" t="s">
        <v>68</v>
      </c>
      <c r="D119">
        <v>21735.83</v>
      </c>
      <c r="E119">
        <v>10905.87</v>
      </c>
    </row>
    <row r="120" spans="1:5" x14ac:dyDescent="0.25">
      <c r="A120" t="s">
        <v>40</v>
      </c>
      <c r="B120" t="s">
        <v>79</v>
      </c>
      <c r="C120" t="s">
        <v>68</v>
      </c>
      <c r="D120">
        <v>22160.97</v>
      </c>
      <c r="E120">
        <v>10785.51</v>
      </c>
    </row>
    <row r="121" spans="1:5" x14ac:dyDescent="0.25">
      <c r="A121" t="s">
        <v>40</v>
      </c>
      <c r="B121" t="s">
        <v>80</v>
      </c>
      <c r="C121" t="s">
        <v>68</v>
      </c>
      <c r="D121">
        <v>23592.61</v>
      </c>
      <c r="E121">
        <v>10771.08</v>
      </c>
    </row>
    <row r="122" spans="1:5" x14ac:dyDescent="0.25">
      <c r="A122" t="s">
        <v>40</v>
      </c>
      <c r="B122" t="s">
        <v>81</v>
      </c>
      <c r="C122" t="s">
        <v>68</v>
      </c>
      <c r="D122">
        <v>23360.1</v>
      </c>
      <c r="E122">
        <v>10649.82</v>
      </c>
    </row>
    <row r="123" spans="1:5" x14ac:dyDescent="0.25">
      <c r="A123" t="s">
        <v>40</v>
      </c>
      <c r="B123" t="s">
        <v>20</v>
      </c>
      <c r="C123" t="s">
        <v>68</v>
      </c>
      <c r="D123">
        <v>26102.67</v>
      </c>
      <c r="E123">
        <v>10551.53</v>
      </c>
    </row>
    <row r="124" spans="1:5" x14ac:dyDescent="0.25">
      <c r="A124" t="s">
        <v>40</v>
      </c>
      <c r="B124" t="s">
        <v>21</v>
      </c>
      <c r="C124" t="s">
        <v>68</v>
      </c>
      <c r="D124">
        <v>27904.47</v>
      </c>
      <c r="E124">
        <v>10723.45</v>
      </c>
    </row>
    <row r="125" spans="1:5" x14ac:dyDescent="0.25">
      <c r="A125" t="s">
        <v>40</v>
      </c>
      <c r="B125" t="s">
        <v>22</v>
      </c>
      <c r="C125" t="s">
        <v>68</v>
      </c>
      <c r="D125">
        <v>25719.82</v>
      </c>
      <c r="E125">
        <v>10988.98</v>
      </c>
    </row>
    <row r="126" spans="1:5" x14ac:dyDescent="0.25">
      <c r="A126" t="s">
        <v>40</v>
      </c>
      <c r="B126" t="s">
        <v>23</v>
      </c>
      <c r="C126" t="s">
        <v>68</v>
      </c>
      <c r="D126">
        <v>29510.5</v>
      </c>
      <c r="E126">
        <v>10466.44</v>
      </c>
    </row>
    <row r="127" spans="1:5" x14ac:dyDescent="0.25">
      <c r="A127" t="s">
        <v>40</v>
      </c>
      <c r="B127" t="s">
        <v>24</v>
      </c>
      <c r="C127" t="s">
        <v>68</v>
      </c>
      <c r="D127">
        <v>33244.199999999997</v>
      </c>
      <c r="E127">
        <v>10020.209999999999</v>
      </c>
    </row>
    <row r="128" spans="1:5" x14ac:dyDescent="0.25">
      <c r="A128" t="s">
        <v>40</v>
      </c>
      <c r="B128" t="s">
        <v>25</v>
      </c>
      <c r="C128" t="s">
        <v>68</v>
      </c>
      <c r="D128">
        <v>36518.26</v>
      </c>
      <c r="E128">
        <v>9119.4599999999991</v>
      </c>
    </row>
    <row r="129" spans="1:5" x14ac:dyDescent="0.25">
      <c r="A129" t="s">
        <v>40</v>
      </c>
      <c r="B129" t="s">
        <v>26</v>
      </c>
      <c r="C129" t="s">
        <v>68</v>
      </c>
      <c r="D129">
        <v>29065.84</v>
      </c>
      <c r="E129">
        <v>11488.17</v>
      </c>
    </row>
    <row r="130" spans="1:5" x14ac:dyDescent="0.25">
      <c r="A130" t="s">
        <v>39</v>
      </c>
      <c r="B130" t="s">
        <v>73</v>
      </c>
      <c r="C130" t="s">
        <v>69</v>
      </c>
      <c r="D130">
        <v>18444.759999999998</v>
      </c>
      <c r="E130">
        <v>33036.47</v>
      </c>
    </row>
    <row r="131" spans="1:5" x14ac:dyDescent="0.25">
      <c r="A131" t="s">
        <v>39</v>
      </c>
      <c r="B131" t="s">
        <v>74</v>
      </c>
      <c r="C131" t="s">
        <v>69</v>
      </c>
      <c r="D131">
        <v>22817.01</v>
      </c>
      <c r="E131">
        <v>23032.67</v>
      </c>
    </row>
    <row r="132" spans="1:5" x14ac:dyDescent="0.25">
      <c r="A132" t="s">
        <v>39</v>
      </c>
      <c r="B132" t="s">
        <v>75</v>
      </c>
      <c r="C132" t="s">
        <v>69</v>
      </c>
      <c r="D132">
        <v>20694.919999999998</v>
      </c>
      <c r="E132">
        <v>19464.79</v>
      </c>
    </row>
    <row r="133" spans="1:5" x14ac:dyDescent="0.25">
      <c r="A133" t="s">
        <v>39</v>
      </c>
      <c r="B133" t="s">
        <v>76</v>
      </c>
      <c r="C133" t="s">
        <v>69</v>
      </c>
      <c r="D133">
        <v>23734.06</v>
      </c>
      <c r="E133">
        <v>17879.990000000002</v>
      </c>
    </row>
    <row r="134" spans="1:5" x14ac:dyDescent="0.25">
      <c r="A134" t="s">
        <v>39</v>
      </c>
      <c r="B134" t="s">
        <v>77</v>
      </c>
      <c r="C134" t="s">
        <v>69</v>
      </c>
      <c r="D134">
        <v>21234.85</v>
      </c>
      <c r="E134">
        <v>18495.3</v>
      </c>
    </row>
    <row r="135" spans="1:5" x14ac:dyDescent="0.25">
      <c r="A135" t="s">
        <v>39</v>
      </c>
      <c r="B135" t="s">
        <v>78</v>
      </c>
      <c r="C135" t="s">
        <v>69</v>
      </c>
      <c r="D135">
        <v>23389.32</v>
      </c>
      <c r="E135">
        <v>12904.16</v>
      </c>
    </row>
    <row r="136" spans="1:5" x14ac:dyDescent="0.25">
      <c r="A136" t="s">
        <v>39</v>
      </c>
      <c r="B136" t="s">
        <v>79</v>
      </c>
      <c r="C136" t="s">
        <v>69</v>
      </c>
      <c r="D136">
        <v>23851.01</v>
      </c>
      <c r="E136">
        <v>12612.3</v>
      </c>
    </row>
    <row r="137" spans="1:5" x14ac:dyDescent="0.25">
      <c r="A137" t="s">
        <v>39</v>
      </c>
      <c r="B137" t="s">
        <v>80</v>
      </c>
      <c r="C137" t="s">
        <v>69</v>
      </c>
      <c r="D137">
        <v>25433.33</v>
      </c>
      <c r="E137">
        <v>13274.39</v>
      </c>
    </row>
    <row r="138" spans="1:5" x14ac:dyDescent="0.25">
      <c r="A138" t="s">
        <v>39</v>
      </c>
      <c r="B138" t="s">
        <v>81</v>
      </c>
      <c r="C138" t="s">
        <v>69</v>
      </c>
      <c r="D138">
        <v>27120.49</v>
      </c>
      <c r="E138">
        <v>12629.27</v>
      </c>
    </row>
    <row r="139" spans="1:5" x14ac:dyDescent="0.25">
      <c r="A139" t="s">
        <v>39</v>
      </c>
      <c r="B139" t="s">
        <v>20</v>
      </c>
      <c r="C139" t="s">
        <v>69</v>
      </c>
      <c r="D139">
        <v>29036.81</v>
      </c>
      <c r="E139">
        <v>14668.26</v>
      </c>
    </row>
    <row r="140" spans="1:5" x14ac:dyDescent="0.25">
      <c r="A140" t="s">
        <v>39</v>
      </c>
      <c r="B140" t="s">
        <v>21</v>
      </c>
      <c r="C140" t="s">
        <v>69</v>
      </c>
      <c r="D140">
        <v>32122.14</v>
      </c>
      <c r="E140">
        <v>21617.87</v>
      </c>
    </row>
    <row r="141" spans="1:5" x14ac:dyDescent="0.25">
      <c r="A141" t="s">
        <v>39</v>
      </c>
      <c r="B141" t="s">
        <v>22</v>
      </c>
      <c r="C141" t="s">
        <v>69</v>
      </c>
      <c r="D141">
        <v>28805.65</v>
      </c>
      <c r="E141">
        <v>20557.22</v>
      </c>
    </row>
    <row r="142" spans="1:5" x14ac:dyDescent="0.25">
      <c r="A142" t="s">
        <v>39</v>
      </c>
      <c r="B142" t="s">
        <v>23</v>
      </c>
      <c r="C142" t="s">
        <v>69</v>
      </c>
      <c r="D142">
        <v>33679.43</v>
      </c>
      <c r="E142">
        <v>18093.009999999998</v>
      </c>
    </row>
    <row r="143" spans="1:5" x14ac:dyDescent="0.25">
      <c r="A143" t="s">
        <v>39</v>
      </c>
      <c r="B143" t="s">
        <v>24</v>
      </c>
      <c r="C143" t="s">
        <v>69</v>
      </c>
      <c r="D143">
        <v>38006.839999999997</v>
      </c>
      <c r="E143">
        <v>14910.74</v>
      </c>
    </row>
    <row r="144" spans="1:5" x14ac:dyDescent="0.25">
      <c r="A144" t="s">
        <v>39</v>
      </c>
      <c r="B144" t="s">
        <v>25</v>
      </c>
      <c r="C144" t="s">
        <v>69</v>
      </c>
      <c r="D144">
        <v>43898.53</v>
      </c>
      <c r="E144">
        <v>10643.47</v>
      </c>
    </row>
    <row r="145" spans="1:5" x14ac:dyDescent="0.25">
      <c r="A145" t="s">
        <v>39</v>
      </c>
      <c r="B145" t="s">
        <v>26</v>
      </c>
      <c r="C145" t="s">
        <v>69</v>
      </c>
      <c r="D145">
        <v>31358.27</v>
      </c>
      <c r="E145">
        <v>26495.25</v>
      </c>
    </row>
    <row r="146" spans="1:5" x14ac:dyDescent="0.25">
      <c r="A146" t="s">
        <v>40</v>
      </c>
      <c r="B146" t="s">
        <v>73</v>
      </c>
      <c r="C146" t="s">
        <v>69</v>
      </c>
      <c r="D146">
        <v>13181.19</v>
      </c>
      <c r="E146">
        <v>34325.67</v>
      </c>
    </row>
    <row r="147" spans="1:5" x14ac:dyDescent="0.25">
      <c r="A147" t="s">
        <v>40</v>
      </c>
      <c r="B147" t="s">
        <v>74</v>
      </c>
      <c r="C147" t="s">
        <v>69</v>
      </c>
      <c r="D147">
        <v>16003.59</v>
      </c>
      <c r="E147">
        <v>22510.2</v>
      </c>
    </row>
    <row r="148" spans="1:5" x14ac:dyDescent="0.25">
      <c r="A148" t="s">
        <v>40</v>
      </c>
      <c r="B148" t="s">
        <v>75</v>
      </c>
      <c r="C148" t="s">
        <v>69</v>
      </c>
      <c r="D148">
        <v>14870.36</v>
      </c>
      <c r="E148">
        <v>20722.080000000002</v>
      </c>
    </row>
    <row r="149" spans="1:5" x14ac:dyDescent="0.25">
      <c r="A149" t="s">
        <v>40</v>
      </c>
      <c r="B149" t="s">
        <v>76</v>
      </c>
      <c r="C149" t="s">
        <v>69</v>
      </c>
      <c r="D149">
        <v>16625.900000000001</v>
      </c>
      <c r="E149">
        <v>18101.560000000001</v>
      </c>
    </row>
    <row r="150" spans="1:5" x14ac:dyDescent="0.25">
      <c r="A150" t="s">
        <v>40</v>
      </c>
      <c r="B150" t="s">
        <v>77</v>
      </c>
      <c r="C150" t="s">
        <v>69</v>
      </c>
      <c r="D150">
        <v>15240.52</v>
      </c>
      <c r="E150">
        <v>19815.73</v>
      </c>
    </row>
    <row r="151" spans="1:5" x14ac:dyDescent="0.25">
      <c r="A151" t="s">
        <v>40</v>
      </c>
      <c r="B151" t="s">
        <v>78</v>
      </c>
      <c r="C151" t="s">
        <v>69</v>
      </c>
      <c r="D151">
        <v>16940.580000000002</v>
      </c>
      <c r="E151">
        <v>13489.66</v>
      </c>
    </row>
    <row r="152" spans="1:5" x14ac:dyDescent="0.25">
      <c r="A152" t="s">
        <v>40</v>
      </c>
      <c r="B152" t="s">
        <v>79</v>
      </c>
      <c r="C152" t="s">
        <v>69</v>
      </c>
      <c r="D152">
        <v>17273.16</v>
      </c>
      <c r="E152">
        <v>13228.04</v>
      </c>
    </row>
    <row r="153" spans="1:5" x14ac:dyDescent="0.25">
      <c r="A153" t="s">
        <v>40</v>
      </c>
      <c r="B153" t="s">
        <v>80</v>
      </c>
      <c r="C153" t="s">
        <v>69</v>
      </c>
      <c r="D153">
        <v>18422.23</v>
      </c>
      <c r="E153">
        <v>13824.9</v>
      </c>
    </row>
    <row r="154" spans="1:5" x14ac:dyDescent="0.25">
      <c r="A154" t="s">
        <v>40</v>
      </c>
      <c r="B154" t="s">
        <v>81</v>
      </c>
      <c r="C154" t="s">
        <v>69</v>
      </c>
      <c r="D154">
        <v>18665.05</v>
      </c>
      <c r="E154">
        <v>12859.4</v>
      </c>
    </row>
    <row r="155" spans="1:5" x14ac:dyDescent="0.25">
      <c r="A155" t="s">
        <v>40</v>
      </c>
      <c r="B155" t="s">
        <v>20</v>
      </c>
      <c r="C155" t="s">
        <v>69</v>
      </c>
      <c r="D155">
        <v>21018.41</v>
      </c>
      <c r="E155">
        <v>14856.5</v>
      </c>
    </row>
    <row r="156" spans="1:5" x14ac:dyDescent="0.25">
      <c r="A156" t="s">
        <v>40</v>
      </c>
      <c r="B156" t="s">
        <v>21</v>
      </c>
      <c r="C156" t="s">
        <v>69</v>
      </c>
      <c r="D156">
        <v>22080.79</v>
      </c>
      <c r="E156">
        <v>20416.75</v>
      </c>
    </row>
    <row r="157" spans="1:5" x14ac:dyDescent="0.25">
      <c r="A157" t="s">
        <v>40</v>
      </c>
      <c r="B157" t="s">
        <v>22</v>
      </c>
      <c r="C157" t="s">
        <v>69</v>
      </c>
      <c r="D157">
        <v>20180.34</v>
      </c>
      <c r="E157">
        <v>19856.46</v>
      </c>
    </row>
    <row r="158" spans="1:5" x14ac:dyDescent="0.25">
      <c r="A158" t="s">
        <v>40</v>
      </c>
      <c r="B158" t="s">
        <v>23</v>
      </c>
      <c r="C158" t="s">
        <v>69</v>
      </c>
      <c r="D158">
        <v>23621.23</v>
      </c>
      <c r="E158">
        <v>17663.16</v>
      </c>
    </row>
    <row r="159" spans="1:5" x14ac:dyDescent="0.25">
      <c r="A159" t="s">
        <v>40</v>
      </c>
      <c r="B159" t="s">
        <v>24</v>
      </c>
      <c r="C159" t="s">
        <v>69</v>
      </c>
      <c r="D159">
        <v>26981.63</v>
      </c>
      <c r="E159">
        <v>14954.51</v>
      </c>
    </row>
    <row r="160" spans="1:5" x14ac:dyDescent="0.25">
      <c r="A160" t="s">
        <v>40</v>
      </c>
      <c r="B160" t="s">
        <v>25</v>
      </c>
      <c r="C160" t="s">
        <v>69</v>
      </c>
      <c r="D160">
        <v>31344.75</v>
      </c>
      <c r="E160">
        <v>10747.61</v>
      </c>
    </row>
    <row r="161" spans="1:5" x14ac:dyDescent="0.25">
      <c r="A161" t="s">
        <v>40</v>
      </c>
      <c r="B161" t="s">
        <v>26</v>
      </c>
      <c r="C161" t="s">
        <v>69</v>
      </c>
      <c r="D161">
        <v>22068.94</v>
      </c>
      <c r="E161">
        <v>24835.82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6" t="str">
        <f>"Energy Consumption by End Use - "&amp;Prototype!A2</f>
        <v>Energy Consumption by End Use - Education - Relocatable Classroom</v>
      </c>
      <c r="B1" s="86"/>
      <c r="C1" s="86"/>
      <c r="D1" s="86"/>
      <c r="E1" s="86"/>
      <c r="F1" s="86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18481.73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205.69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7411.28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7305.91</v>
      </c>
      <c r="F7" s="65">
        <f>Raw_endusebreakdownannual!F6</f>
        <v>0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3230.64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23.5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12566.82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18177.02</v>
      </c>
      <c r="F17" s="65">
        <f>Raw_endusebreakdownannual!F16</f>
        <v>31048.55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15564.23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5131.1899999999996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7411.28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7305.91</v>
      </c>
      <c r="F22" s="65">
        <f>Raw_endusebreakdownannual!F21</f>
        <v>0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6342.8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172.54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11696.86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26363.72</v>
      </c>
      <c r="F32" s="65">
        <f>Raw_endusebreakdownannual!F31</f>
        <v>27261.09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8237.66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2651.62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7411.28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7305.91</v>
      </c>
      <c r="F37" s="65">
        <f>Raw_endusebreakdownannual!F36</f>
        <v>0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3428.95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150.80000000000001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11668.74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20948.560000000001</v>
      </c>
      <c r="F47" s="65">
        <f>Raw_endusebreakdownannual!F46</f>
        <v>19906.400000000001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7491.32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6093.95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7411.28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7305.91</v>
      </c>
      <c r="F52" s="65">
        <f>Raw_endusebreakdownannual!F51</f>
        <v>0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5374.4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191.79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11325.49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26377.33</v>
      </c>
      <c r="F62" s="65">
        <f>Raw_endusebreakdownannual!F61</f>
        <v>18816.8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7525.92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3159.98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7411.28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7305.91</v>
      </c>
      <c r="F67" s="65">
        <f>Raw_endusebreakdownannual!F66</f>
        <v>0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3377.43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160.02000000000001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11669.26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21414.62</v>
      </c>
      <c r="F77" s="65">
        <f>Raw_endusebreakdownannual!F76</f>
        <v>19195.18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2643.61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6253.71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7411.28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7305.91</v>
      </c>
      <c r="F82" s="65">
        <f>Raw_endusebreakdownannual!F81</f>
        <v>0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4824.97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280.39999999999998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10907.88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26076.28</v>
      </c>
      <c r="F92" s="65">
        <f>Raw_endusebreakdownannual!F91</f>
        <v>13551.5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2832.71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7658.26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7411.28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7305.91</v>
      </c>
      <c r="F97" s="65">
        <f>Raw_endusebreakdownannual!F96</f>
        <v>0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6314.77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331.75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10787.37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29021.97</v>
      </c>
      <c r="F107" s="65">
        <f>Raw_endusebreakdownannual!F106</f>
        <v>13620.08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3840.08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9001.26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7411.28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7305.91</v>
      </c>
      <c r="F112" s="65">
        <f>Raw_endusebreakdownannual!F111</f>
        <v>0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6577.85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280.73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10773.11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30577.03</v>
      </c>
      <c r="F122" s="65">
        <f>Raw_endusebreakdownannual!F121</f>
        <v>14613.19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4793.63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10714.55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7411.28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7305.91</v>
      </c>
      <c r="F127" s="65">
        <f>Raw_endusebreakdownannual!F126</f>
        <v>0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7858.65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304.91000000000003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10651.36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33595.300000000003</v>
      </c>
      <c r="F137" s="65">
        <f>Raw_endusebreakdownannual!F136</f>
        <v>15444.99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5871.6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12601.13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7411.28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7305.91</v>
      </c>
      <c r="F142" s="65">
        <f>Raw_endusebreakdownannual!F141</f>
        <v>0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8180.25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291.05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10553.61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35789.629999999997</v>
      </c>
      <c r="F152" s="65">
        <f>Raw_endusebreakdownannual!F151</f>
        <v>16425.21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12678.04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13805.78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7411.28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7305.91</v>
      </c>
      <c r="F157" s="65">
        <f>Raw_endusebreakdownannual!F156</f>
        <v>0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9027.98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289.52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10725.33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37840.47</v>
      </c>
      <c r="F167" s="65">
        <f>Raw_endusebreakdownannual!F166</f>
        <v>23403.37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13712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11192.21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7411.28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7305.91</v>
      </c>
      <c r="F172" s="65">
        <f>Raw_endusebreakdownannual!F171</f>
        <v>0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8840.74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274.52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10990.65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35024.65</v>
      </c>
      <c r="F182" s="65">
        <f>Raw_endusebreakdownannual!F181</f>
        <v>24702.65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9318.1299999999992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15414.23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7411.28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7305.91</v>
      </c>
      <c r="F187" s="65">
        <f>Raw_endusebreakdownannual!F186</f>
        <v>0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9679.8700000000008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333.98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10468.549999999999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40145.26</v>
      </c>
      <c r="F197" s="65">
        <f>Raw_endusebreakdownannual!F196</f>
        <v>19786.68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7003.7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19451.36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7411.28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7305.91</v>
      </c>
      <c r="F202" s="65">
        <f>Raw_endusebreakdownannual!F201</f>
        <v>0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11232.72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541.61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10022.34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45942.879999999997</v>
      </c>
      <c r="F212" s="65">
        <f>Raw_endusebreakdownannual!F211</f>
        <v>17026.05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5289.35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28087.05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7411.28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7305.91</v>
      </c>
      <c r="F217" s="65">
        <f>Raw_endusebreakdownannual!F216</f>
        <v>0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13111.28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483.1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9121.3700000000008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56398.62</v>
      </c>
      <c r="F227" s="65">
        <f>Raw_endusebreakdownannual!F226</f>
        <v>14410.72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21987.63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11886.91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7411.28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7305.91</v>
      </c>
      <c r="F232" s="65">
        <f>Raw_endusebreakdownannual!F231</f>
        <v>0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10802.44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360.44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11489.82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37766.980000000003</v>
      </c>
      <c r="F242" s="65">
        <f>Raw_endusebreakdownannual!F241</f>
        <v>33477.449999999997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17824.36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208.39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3386.36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7305.91</v>
      </c>
      <c r="F247" s="65">
        <f>Raw_endusebreakdownannual!F246</f>
        <v>0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3525.03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19.18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12564.78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14444.87</v>
      </c>
      <c r="F257" s="65">
        <f>Raw_endusebreakdownannual!F256</f>
        <v>30389.13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13633.36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3987.87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3386.36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7305.91</v>
      </c>
      <c r="F262" s="65">
        <f>Raw_endusebreakdownannual!F261</f>
        <v>0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5216.6499999999996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125.17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11694.94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20021.95</v>
      </c>
      <c r="F272" s="65">
        <f>Raw_endusebreakdownannual!F271</f>
        <v>25328.3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8625.11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2171.67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3386.36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7305.91</v>
      </c>
      <c r="F277" s="65">
        <f>Raw_endusebreakdownannual!F276</f>
        <v>0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2845.73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101.04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11667.03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15810.71</v>
      </c>
      <c r="F287" s="65">
        <f>Raw_endusebreakdownannual!F286</f>
        <v>20292.14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7481.41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4618.43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3386.36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7305.91</v>
      </c>
      <c r="F292" s="65">
        <f>Raw_endusebreakdownannual!F291</f>
        <v>0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4056.55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138.56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11324.08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19505.810000000001</v>
      </c>
      <c r="F302" s="65">
        <f>Raw_endusebreakdownannual!F301</f>
        <v>18805.490000000002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8163.91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2608.86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3386.36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7305.91</v>
      </c>
      <c r="F307" s="65">
        <f>Raw_endusebreakdownannual!F306</f>
        <v>0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2919.89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114.99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11667.47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16336.01</v>
      </c>
      <c r="F317" s="65">
        <f>Raw_endusebreakdownannual!F316</f>
        <v>19831.39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3196.73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4981.28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3386.36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7305.91</v>
      </c>
      <c r="F322" s="65">
        <f>Raw_endusebreakdownannual!F321</f>
        <v>0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3900.33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217.35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10905.96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19791.23</v>
      </c>
      <c r="F332" s="65">
        <f>Raw_endusebreakdownannual!F331</f>
        <v>14102.7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3812.62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6329.01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3386.36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7305.91</v>
      </c>
      <c r="F337" s="65">
        <f>Raw_endusebreakdownannual!F336</f>
        <v>0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4944.96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212.29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10785.7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22178.54</v>
      </c>
      <c r="F347" s="65">
        <f>Raw_endusebreakdownannual!F346</f>
        <v>14598.33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4287.53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7215.37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3386.36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7305.91</v>
      </c>
      <c r="F352" s="65">
        <f>Raw_endusebreakdownannual!F351</f>
        <v>0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5134.37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215.04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10771.35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23257.06</v>
      </c>
      <c r="F362" s="65">
        <f>Raw_endusebreakdownannual!F361</f>
        <v>15058.88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4783.37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7817.97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3386.36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7305.91</v>
      </c>
      <c r="F367" s="65">
        <f>Raw_endusebreakdownannual!F366</f>
        <v>0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5696.82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209.23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10649.89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24416.28</v>
      </c>
      <c r="F377" s="65">
        <f>Raw_endusebreakdownannual!F376</f>
        <v>15433.26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5642.44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9832.17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3386.36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7305.91</v>
      </c>
      <c r="F382" s="65">
        <f>Raw_endusebreakdownannual!F381</f>
        <v>0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6019.77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214.95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10552.06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26759.16</v>
      </c>
      <c r="F392" s="65">
        <f>Raw_endusebreakdownannual!F391</f>
        <v>16194.5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10544.71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10017.4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3386.36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7305.91</v>
      </c>
      <c r="F397" s="65">
        <f>Raw_endusebreakdownannual!F396</f>
        <v>0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6050.97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188.04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10723.54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26948.68</v>
      </c>
      <c r="F407" s="65">
        <f>Raw_endusebreakdownannual!F406</f>
        <v>21268.25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11543.66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8462.2199999999993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3386.36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7305.91</v>
      </c>
      <c r="F412" s="65">
        <f>Raw_endusebreakdownannual!F411</f>
        <v>0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6546.48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192.66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10989.15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25893.64</v>
      </c>
      <c r="F422" s="65">
        <f>Raw_endusebreakdownannual!F421</f>
        <v>22532.82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8278.0499999999993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11448.86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3386.36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7305.91</v>
      </c>
      <c r="F427" s="65">
        <f>Raw_endusebreakdownannual!F426</f>
        <v>0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6567.73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227.44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10466.780000000001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28936.31</v>
      </c>
      <c r="F437" s="65">
        <f>Raw_endusebreakdownannual!F436</f>
        <v>18744.830000000002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6669.25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14518.5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3386.36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7305.91</v>
      </c>
      <c r="F442" s="65">
        <f>Raw_endusebreakdownannual!F441</f>
        <v>0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7694.88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222.6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10020.65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33128.26</v>
      </c>
      <c r="F452" s="65">
        <f>Raw_endusebreakdownannual!F451</f>
        <v>16689.91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5218.1000000000004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21326.04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3386.36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7305.91</v>
      </c>
      <c r="F457" s="65">
        <f>Raw_endusebreakdownannual!F456</f>
        <v>0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9231.0499999999993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330.12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9120.24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41579.480000000003</v>
      </c>
      <c r="F467" s="65">
        <f>Raw_endusebreakdownannual!F466</f>
        <v>14338.35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16958.73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8797.5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3386.36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7305.91</v>
      </c>
      <c r="F472" s="65">
        <f>Raw_endusebreakdownannual!F471</f>
        <v>0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8069.91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217.84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11488.04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27777.52</v>
      </c>
      <c r="F482" s="65">
        <f>Raw_endusebreakdownannual!F481</f>
        <v>28446.77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15050.89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87.3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7411.28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7305.91</v>
      </c>
      <c r="F487" s="65">
        <f>Raw_endusebreakdownannual!F486</f>
        <v>0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10179.280000000001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12566.84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24983.77</v>
      </c>
      <c r="F497" s="65">
        <f>Raw_endusebreakdownannual!F496</f>
        <v>27617.73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7532.46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3199.21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7411.28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7305.91</v>
      </c>
      <c r="F502" s="65">
        <f>Raw_endusebreakdownannual!F501</f>
        <v>0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12628.79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11696.81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30545.19</v>
      </c>
      <c r="F512" s="65">
        <f>Raw_endusebreakdownannual!F511</f>
        <v>19229.27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4910.05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1547.2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7411.28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7305.91</v>
      </c>
      <c r="F517" s="65">
        <f>Raw_endusebreakdownannual!F516</f>
        <v>0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11444.55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11668.67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27708.94</v>
      </c>
      <c r="F527" s="65">
        <f>Raw_endusebreakdownannual!F526</f>
        <v>16578.72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4088.33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4062.61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7411.28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7305.91</v>
      </c>
      <c r="F532" s="65">
        <f>Raw_endusebreakdownannual!F531</f>
        <v>0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12395.34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11325.46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31175.14</v>
      </c>
      <c r="F542" s="65">
        <f>Raw_endusebreakdownannual!F541</f>
        <v>15413.79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4314.3500000000004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2095.5300000000002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7411.28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7305.91</v>
      </c>
      <c r="F547" s="65">
        <f>Raw_endusebreakdownannual!F546</f>
        <v>0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11200.45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11669.17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28013.17</v>
      </c>
      <c r="F557" s="65">
        <f>Raw_endusebreakdownannual!F556</f>
        <v>15983.52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1028.82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3913.26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7411.28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7305.91</v>
      </c>
      <c r="F562" s="65">
        <f>Raw_endusebreakdownannual!F561</f>
        <v>0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11266.4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10907.8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29896.84</v>
      </c>
      <c r="F572" s="65">
        <f>Raw_endusebreakdownannual!F571</f>
        <v>11936.62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988.33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4606.53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7411.28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7305.91</v>
      </c>
      <c r="F577" s="65">
        <f>Raw_endusebreakdownannual!F576</f>
        <v>0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11138.84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10787.62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30462.57</v>
      </c>
      <c r="F587" s="65">
        <f>Raw_endusebreakdownannual!F586</f>
        <v>11775.95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1370.02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5701.55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7411.28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7305.91</v>
      </c>
      <c r="F592" s="65">
        <f>Raw_endusebreakdownannual!F591</f>
        <v>0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12331.13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10772.89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32749.88</v>
      </c>
      <c r="F602" s="65">
        <f>Raw_endusebreakdownannual!F601</f>
        <v>12142.91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983.55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6966.58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7411.28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7305.91</v>
      </c>
      <c r="F607" s="65">
        <f>Raw_endusebreakdownannual!F606</f>
        <v>0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13200.8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10651.35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34884.57</v>
      </c>
      <c r="F617" s="65">
        <f>Raw_endusebreakdownannual!F616</f>
        <v>11634.91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2592.0500000000002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8799.9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7411.28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7305.91</v>
      </c>
      <c r="F622" s="65">
        <f>Raw_endusebreakdownannual!F621</f>
        <v>0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13350.26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10553.48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36867.360000000001</v>
      </c>
      <c r="F632" s="65">
        <f>Raw_endusebreakdownannual!F631</f>
        <v>13145.53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7036.92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10523.73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7411.28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7305.91</v>
      </c>
      <c r="F637" s="65">
        <f>Raw_endusebreakdownannual!F636</f>
        <v>0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16680.009999999998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10725.22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41920.93</v>
      </c>
      <c r="F647" s="65">
        <f>Raw_endusebreakdownannual!F646</f>
        <v>17762.14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6185.61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8091.4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7411.28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7305.91</v>
      </c>
      <c r="F652" s="65">
        <f>Raw_endusebreakdownannual!F651</f>
        <v>0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14717.44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10990.64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37526.04</v>
      </c>
      <c r="F662" s="65">
        <f>Raw_endusebreakdownannual!F661</f>
        <v>17176.240000000002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4609.51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11906.37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7411.28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7305.91</v>
      </c>
      <c r="F667" s="65">
        <f>Raw_endusebreakdownannual!F666</f>
        <v>0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16819.830000000002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10468.540000000001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43443.39</v>
      </c>
      <c r="F677" s="65">
        <f>Raw_endusebreakdownannual!F676</f>
        <v>15078.05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2723.41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15491.09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7411.28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7305.91</v>
      </c>
      <c r="F682" s="65">
        <f>Raw_endusebreakdownannual!F681</f>
        <v>0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18455.400000000001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10022.24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48663.68</v>
      </c>
      <c r="F692" s="65">
        <f>Raw_endusebreakdownannual!F691</f>
        <v>12745.65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826.27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21248.6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7411.28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7305.91</v>
      </c>
      <c r="F697" s="65">
        <f>Raw_endusebreakdownannual!F696</f>
        <v>0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17853.98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9121.65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53819.77</v>
      </c>
      <c r="F707" s="65">
        <f>Raw_endusebreakdownannual!F706</f>
        <v>9947.92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9917.8799999999992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9082.7999999999993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7411.28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7305.91</v>
      </c>
      <c r="F712" s="65">
        <f>Raw_endusebreakdownannual!F711</f>
        <v>0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18101.97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11489.84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41901.96</v>
      </c>
      <c r="F722" s="65">
        <f>Raw_endusebreakdownannual!F721</f>
        <v>21407.72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17450.13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73.25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3386.36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7305.91</v>
      </c>
      <c r="F727" s="65">
        <f>Raw_endusebreakdownannual!F726</f>
        <v>0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6815.39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12564.66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17580.91</v>
      </c>
      <c r="F737" s="65">
        <f>Raw_endusebreakdownannual!F736</f>
        <v>30014.79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8068.64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2193.54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3386.36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7305.91</v>
      </c>
      <c r="F742" s="65">
        <f>Raw_endusebreakdownannual!F741</f>
        <v>0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8111.51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11694.94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20997.33</v>
      </c>
      <c r="F752" s="65">
        <f>Raw_endusebreakdownannual!F751</f>
        <v>19763.580000000002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6441.57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1082.47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3386.36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7305.91</v>
      </c>
      <c r="F757" s="65">
        <f>Raw_endusebreakdownannual!F756</f>
        <v>0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8143.95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11666.84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19918.7</v>
      </c>
      <c r="F767" s="65">
        <f>Raw_endusebreakdownannual!F766</f>
        <v>18108.41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4796.88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2738.33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3386.36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7305.91</v>
      </c>
      <c r="F772" s="65">
        <f>Raw_endusebreakdownannual!F771</f>
        <v>0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8000.74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11323.91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21431.35</v>
      </c>
      <c r="F782" s="65">
        <f>Raw_endusebreakdownannual!F781</f>
        <v>16120.79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5866.6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1496.3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3386.36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7305.91</v>
      </c>
      <c r="F787" s="65">
        <f>Raw_endusebreakdownannual!F786</f>
        <v>0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7860.31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11667.24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20048.89</v>
      </c>
      <c r="F797" s="65">
        <f>Raw_endusebreakdownannual!F796</f>
        <v>17533.84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1594.3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2851.43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3386.36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7305.91</v>
      </c>
      <c r="F802" s="65">
        <f>Raw_endusebreakdownannual!F801</f>
        <v>0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8201.4500000000007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10906.09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21745.15</v>
      </c>
      <c r="F812" s="65">
        <f>Raw_endusebreakdownannual!F811</f>
        <v>12500.39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1479.86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3349.07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3386.36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7305.91</v>
      </c>
      <c r="F817" s="65">
        <f>Raw_endusebreakdownannual!F816</f>
        <v>0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8129.38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10785.46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22170.720000000001</v>
      </c>
      <c r="F827" s="65">
        <f>Raw_endusebreakdownannual!F826</f>
        <v>12265.31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1943.95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4147.8999999999996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3386.36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7305.91</v>
      </c>
      <c r="F832" s="65">
        <f>Raw_endusebreakdownannual!F831</f>
        <v>0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8770.01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10770.97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23610.19</v>
      </c>
      <c r="F842" s="65">
        <f>Raw_endusebreakdownannual!F841</f>
        <v>12714.91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1341.09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4584.93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3386.36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7305.91</v>
      </c>
      <c r="F847" s="65">
        <f>Raw_endusebreakdownannual!F846</f>
        <v>0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8102.3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10649.7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23379.5</v>
      </c>
      <c r="F857" s="65">
        <f>Raw_endusebreakdownannual!F856</f>
        <v>11990.79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3038.46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6515.24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3386.36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7305.91</v>
      </c>
      <c r="F862" s="65">
        <f>Raw_endusebreakdownannual!F861</f>
        <v>0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8923.99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10551.42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26131.5</v>
      </c>
      <c r="F872" s="65">
        <f>Raw_endusebreakdownannual!F871</f>
        <v>13589.88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7150.07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7247.93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3386.36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7305.91</v>
      </c>
      <c r="F877" s="65">
        <f>Raw_endusebreakdownannual!F876</f>
        <v>0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9634.2000000000007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10723.18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27574.400000000001</v>
      </c>
      <c r="F887" s="65">
        <f>Raw_endusebreakdownannual!F886</f>
        <v>17873.25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6537.53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5706.53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3386.36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7305.91</v>
      </c>
      <c r="F892" s="65">
        <f>Raw_endusebreakdownannual!F891</f>
        <v>0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9069.56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10988.95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25468.36</v>
      </c>
      <c r="F902" s="65">
        <f>Raw_endusebreakdownannual!F901</f>
        <v>17526.490000000002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5098.6099999999997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8434.65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3386.36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7305.91</v>
      </c>
      <c r="F907" s="65">
        <f>Raw_endusebreakdownannual!F906</f>
        <v>0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10174.459999999999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10466.26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29301.39</v>
      </c>
      <c r="F917" s="65">
        <f>Raw_endusebreakdownannual!F916</f>
        <v>15564.87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3220.63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11178.32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3386.36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7305.91</v>
      </c>
      <c r="F922" s="65">
        <f>Raw_endusebreakdownannual!F921</f>
        <v>0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11364.86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10020.1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33235.449999999997</v>
      </c>
      <c r="F932" s="65">
        <f>Raw_endusebreakdownannual!F931</f>
        <v>13240.72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1034.79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15328.98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3386.36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7305.91</v>
      </c>
      <c r="F937" s="65">
        <f>Raw_endusebreakdownannual!F936</f>
        <v>0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10528.14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9119.19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36549.379999999997</v>
      </c>
      <c r="F947" s="65">
        <f>Raw_endusebreakdownannual!F946</f>
        <v>10153.98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9919.4699999999993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6605.49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3386.36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7305.91</v>
      </c>
      <c r="F952" s="65">
        <f>Raw_endusebreakdownannual!F951</f>
        <v>0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11118.13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11487.82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28415.9</v>
      </c>
      <c r="F962" s="65">
        <f>Raw_endusebreakdownannual!F961</f>
        <v>21407.29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3645.91</v>
      </c>
      <c r="F963" s="65">
        <f>Raw_endusebreakdownannual!F962</f>
        <v>0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35.96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7411.28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7305.91</v>
      </c>
      <c r="F967" s="65">
        <f>Raw_endusebreakdownannual!F966</f>
        <v>0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10179.280000000001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12566.84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28578.34</v>
      </c>
      <c r="F977" s="65">
        <f>Raw_endusebreakdownannual!F976</f>
        <v>12566.84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2035.02</v>
      </c>
      <c r="F978" s="65">
        <f>Raw_endusebreakdownannual!F977</f>
        <v>0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3089.37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7411.28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7305.91</v>
      </c>
      <c r="F982" s="65">
        <f>Raw_endusebreakdownannual!F981</f>
        <v>0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12629.3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11696.81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32470.880000000001</v>
      </c>
      <c r="F992" s="65">
        <f>Raw_endusebreakdownannual!F991</f>
        <v>11696.81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1202.8900000000001</v>
      </c>
      <c r="F993" s="65">
        <f>Raw_endusebreakdownannual!F992</f>
        <v>0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1503.9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7411.28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7305.91</v>
      </c>
      <c r="F997" s="65">
        <f>Raw_endusebreakdownannual!F996</f>
        <v>0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11444.55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11668.67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28868.53</v>
      </c>
      <c r="F1007" s="65">
        <f>Raw_endusebreakdownannual!F1006</f>
        <v>11668.67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1013.9</v>
      </c>
      <c r="F1008" s="65">
        <f>Raw_endusebreakdownannual!F1007</f>
        <v>0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4011.87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7411.28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7305.91</v>
      </c>
      <c r="F1012" s="65">
        <f>Raw_endusebreakdownannual!F1011</f>
        <v>0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12395.34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11325.46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32138.31</v>
      </c>
      <c r="F1022" s="65">
        <f>Raw_endusebreakdownannual!F1021</f>
        <v>11325.46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1107.68</v>
      </c>
      <c r="F1023" s="65">
        <f>Raw_endusebreakdownannual!F1022</f>
        <v>0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2036.53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7411.28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7305.91</v>
      </c>
      <c r="F1027" s="65">
        <f>Raw_endusebreakdownannual!F1026</f>
        <v>0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11200.45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11669.17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29061.85</v>
      </c>
      <c r="F1037" s="65">
        <f>Raw_endusebreakdownannual!F1036</f>
        <v>11669.17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242.49</v>
      </c>
      <c r="F1038" s="65">
        <f>Raw_endusebreakdownannual!F1037</f>
        <v>0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3745.42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7411.28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7305.91</v>
      </c>
      <c r="F1042" s="65">
        <f>Raw_endusebreakdownannual!F1041</f>
        <v>0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11266.4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10907.8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29971.5</v>
      </c>
      <c r="F1052" s="65">
        <f>Raw_endusebreakdownannual!F1051</f>
        <v>10907.8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233.22</v>
      </c>
      <c r="F1053" s="65">
        <f>Raw_endusebreakdownannual!F1052</f>
        <v>0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4473.6499999999996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7411.28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7305.91</v>
      </c>
      <c r="F1057" s="65">
        <f>Raw_endusebreakdownannual!F1056</f>
        <v>0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11138.84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10787.62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30562.91</v>
      </c>
      <c r="F1067" s="65">
        <f>Raw_endusebreakdownannual!F1066</f>
        <v>10787.62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328.23</v>
      </c>
      <c r="F1068" s="65">
        <f>Raw_endusebreakdownannual!F1067</f>
        <v>0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5612.75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7411.28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7305.91</v>
      </c>
      <c r="F1072" s="65">
        <f>Raw_endusebreakdownannual!F1071</f>
        <v>0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12331.13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10772.89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32989.300000000003</v>
      </c>
      <c r="F1082" s="65">
        <f>Raw_endusebreakdownannual!F1081</f>
        <v>10772.89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235.11</v>
      </c>
      <c r="F1083" s="65">
        <f>Raw_endusebreakdownannual!F1082</f>
        <v>0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6875.73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7411.28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7305.91</v>
      </c>
      <c r="F1087" s="65">
        <f>Raw_endusebreakdownannual!F1086</f>
        <v>0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13200.8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10651.35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35028.83</v>
      </c>
      <c r="F1097" s="65">
        <f>Raw_endusebreakdownannual!F1096</f>
        <v>10651.35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720.32</v>
      </c>
      <c r="F1098" s="65">
        <f>Raw_endusebreakdownannual!F1097</f>
        <v>0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8759.75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7411.28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7305.91</v>
      </c>
      <c r="F1102" s="65">
        <f>Raw_endusebreakdownannual!F1101</f>
        <v>0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13350.26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10553.48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37547.53</v>
      </c>
      <c r="F1112" s="65">
        <f>Raw_endusebreakdownannual!F1111</f>
        <v>10553.48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1880.82</v>
      </c>
      <c r="F1113" s="65">
        <f>Raw_endusebreakdownannual!F1112</f>
        <v>0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10496.9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7411.28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7305.91</v>
      </c>
      <c r="F1117" s="65">
        <f>Raw_endusebreakdownannual!F1116</f>
        <v>0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16680.009999999998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10725.22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43774.92</v>
      </c>
      <c r="F1127" s="65">
        <f>Raw_endusebreakdownannual!F1126</f>
        <v>10725.22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1676.14</v>
      </c>
      <c r="F1128" s="65">
        <f>Raw_endusebreakdownannual!F1127</f>
        <v>0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8026.03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7411.28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7305.91</v>
      </c>
      <c r="F1132" s="65">
        <f>Raw_endusebreakdownannual!F1131</f>
        <v>0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14717.44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10990.64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39136.800000000003</v>
      </c>
      <c r="F1142" s="65">
        <f>Raw_endusebreakdownannual!F1141</f>
        <v>10990.64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1236.1600000000001</v>
      </c>
      <c r="F1143" s="65">
        <f>Raw_endusebreakdownannual!F1142</f>
        <v>0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11865.41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7411.28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7305.91</v>
      </c>
      <c r="F1147" s="65">
        <f>Raw_endusebreakdownannual!F1146</f>
        <v>0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16819.830000000002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10468.540000000001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44638.6</v>
      </c>
      <c r="F1157" s="65">
        <f>Raw_endusebreakdownannual!F1156</f>
        <v>10468.540000000001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774.04</v>
      </c>
      <c r="F1158" s="65">
        <f>Raw_endusebreakdownannual!F1157</f>
        <v>0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15428.23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7411.28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7305.91</v>
      </c>
      <c r="F1162" s="65">
        <f>Raw_endusebreakdownannual!F1161</f>
        <v>0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18455.400000000001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10022.24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49374.87</v>
      </c>
      <c r="F1172" s="65">
        <f>Raw_endusebreakdownannual!F1171</f>
        <v>10022.24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221.33</v>
      </c>
      <c r="F1173" s="65">
        <f>Raw_endusebreakdownannual!F1172</f>
        <v>0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21236.14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7411.28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7305.91</v>
      </c>
      <c r="F1177" s="65">
        <f>Raw_endusebreakdownannual!F1176</f>
        <v>0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17853.98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9121.65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54028.639999999999</v>
      </c>
      <c r="F1187" s="65">
        <f>Raw_endusebreakdownannual!F1186</f>
        <v>9121.65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3359.42</v>
      </c>
      <c r="F1188" s="65">
        <f>Raw_endusebreakdownannual!F1187</f>
        <v>0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8916.6299999999992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7411.28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7305.91</v>
      </c>
      <c r="F1192" s="65">
        <f>Raw_endusebreakdownannual!F1191</f>
        <v>0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18107.3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11489.83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45100.54</v>
      </c>
      <c r="F1202" s="65">
        <f>Raw_endusebreakdownannual!F1201</f>
        <v>11489.83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4131.33</v>
      </c>
      <c r="F1203" s="65">
        <f>Raw_endusebreakdownannual!F1202</f>
        <v>0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23.03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3386.36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7305.91</v>
      </c>
      <c r="F1207" s="65">
        <f>Raw_endusebreakdownannual!F1206</f>
        <v>0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6815.39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12564.66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21662.02</v>
      </c>
      <c r="F1217" s="65">
        <f>Raw_endusebreakdownannual!F1216</f>
        <v>12564.66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2065.58</v>
      </c>
      <c r="F1218" s="65">
        <f>Raw_endusebreakdownannual!F1217</f>
        <v>0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2103.6799999999998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3386.36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7305.91</v>
      </c>
      <c r="F1222" s="65">
        <f>Raw_endusebreakdownannual!F1221</f>
        <v>0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8111.51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11694.95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22973.05</v>
      </c>
      <c r="F1232" s="65">
        <f>Raw_endusebreakdownannual!F1231</f>
        <v>11694.95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1534.54</v>
      </c>
      <c r="F1233" s="65">
        <f>Raw_endusebreakdownannual!F1232</f>
        <v>0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1053.79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3386.36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7305.91</v>
      </c>
      <c r="F1237" s="65">
        <f>Raw_endusebreakdownannual!F1236</f>
        <v>0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8143.95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11666.84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21424.560000000001</v>
      </c>
      <c r="F1247" s="65">
        <f>Raw_endusebreakdownannual!F1246</f>
        <v>11666.84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1158.1199999999999</v>
      </c>
      <c r="F1248" s="65">
        <f>Raw_endusebreakdownannual!F1247</f>
        <v>0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2709.12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3386.36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7305.91</v>
      </c>
      <c r="F1252" s="65">
        <f>Raw_endusebreakdownannual!F1251</f>
        <v>0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8000.74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11323.91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22560.26</v>
      </c>
      <c r="F1262" s="65">
        <f>Raw_endusebreakdownannual!F1261</f>
        <v>11323.91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1437.92</v>
      </c>
      <c r="F1263" s="65">
        <f>Raw_endusebreakdownannual!F1262</f>
        <v>0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1448.47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3386.36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7305.91</v>
      </c>
      <c r="F1267" s="65">
        <f>Raw_endusebreakdownannual!F1266</f>
        <v>0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7860.31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11667.25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21438.98</v>
      </c>
      <c r="F1277" s="65">
        <f>Raw_endusebreakdownannual!F1276</f>
        <v>11667.25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370.2</v>
      </c>
      <c r="F1278" s="65">
        <f>Raw_endusebreakdownannual!F1277</f>
        <v>0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2689.31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3386.36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7305.91</v>
      </c>
      <c r="F1282" s="65">
        <f>Raw_endusebreakdownannual!F1281</f>
        <v>0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8201.4500000000007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10906.09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21953.23</v>
      </c>
      <c r="F1292" s="65">
        <f>Raw_endusebreakdownannual!F1291</f>
        <v>10906.09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343.61</v>
      </c>
      <c r="F1293" s="65">
        <f>Raw_endusebreakdownannual!F1292</f>
        <v>0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3231.7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3386.36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7305.91</v>
      </c>
      <c r="F1297" s="65">
        <f>Raw_endusebreakdownannual!F1296</f>
        <v>0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8129.38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10785.46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22396.959999999999</v>
      </c>
      <c r="F1307" s="65">
        <f>Raw_endusebreakdownannual!F1306</f>
        <v>10785.46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457.99</v>
      </c>
      <c r="F1308" s="65">
        <f>Raw_endusebreakdownannual!F1307</f>
        <v>0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4076.17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3386.36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7305.91</v>
      </c>
      <c r="F1312" s="65">
        <f>Raw_endusebreakdownannual!F1311</f>
        <v>0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8770.01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10770.97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23996.45</v>
      </c>
      <c r="F1322" s="65">
        <f>Raw_endusebreakdownannual!F1321</f>
        <v>10770.97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315.17</v>
      </c>
      <c r="F1323" s="65">
        <f>Raw_endusebreakdownannual!F1322</f>
        <v>0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4503.3599999999997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3386.36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7305.91</v>
      </c>
      <c r="F1327" s="65">
        <f>Raw_endusebreakdownannual!F1326</f>
        <v>0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8102.3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10649.7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23613.11</v>
      </c>
      <c r="F1337" s="65">
        <f>Raw_endusebreakdownannual!F1336</f>
        <v>10649.7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805.53</v>
      </c>
      <c r="F1338" s="65">
        <f>Raw_endusebreakdownannual!F1337</f>
        <v>0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6481.45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3386.36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7305.91</v>
      </c>
      <c r="F1342" s="65">
        <f>Raw_endusebreakdownannual!F1341</f>
        <v>0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8923.99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10551.42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26903.23</v>
      </c>
      <c r="F1352" s="65">
        <f>Raw_endusebreakdownannual!F1351</f>
        <v>10551.42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1849.71</v>
      </c>
      <c r="F1353" s="65">
        <f>Raw_endusebreakdownannual!F1352</f>
        <v>0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7172.47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3386.36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7305.91</v>
      </c>
      <c r="F1357" s="65">
        <f>Raw_endusebreakdownannual!F1356</f>
        <v>0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9634.2000000000007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10723.18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29348.65</v>
      </c>
      <c r="F1367" s="65">
        <f>Raw_endusebreakdownannual!F1366</f>
        <v>10723.18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1693.26</v>
      </c>
      <c r="F1368" s="65">
        <f>Raw_endusebreakdownannual!F1367</f>
        <v>0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5633.8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3386.36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7305.91</v>
      </c>
      <c r="F1372" s="65">
        <f>Raw_endusebreakdownannual!F1371</f>
        <v>0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9069.56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10988.95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27088.89</v>
      </c>
      <c r="F1382" s="65">
        <f>Raw_endusebreakdownannual!F1381</f>
        <v>10988.95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1313.63</v>
      </c>
      <c r="F1383" s="65">
        <f>Raw_endusebreakdownannual!F1382</f>
        <v>0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8384.7999999999993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3386.36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7305.91</v>
      </c>
      <c r="F1387" s="65">
        <f>Raw_endusebreakdownannual!F1386</f>
        <v>0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10174.459999999999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10466.26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30565.17</v>
      </c>
      <c r="F1397" s="65">
        <f>Raw_endusebreakdownannual!F1396</f>
        <v>10466.26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872.83</v>
      </c>
      <c r="F1398" s="65">
        <f>Raw_endusebreakdownannual!F1397</f>
        <v>0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11125.68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3386.36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7305.91</v>
      </c>
      <c r="F1402" s="65">
        <f>Raw_endusebreakdownannual!F1401</f>
        <v>0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11364.86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10020.1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34055.64</v>
      </c>
      <c r="F1412" s="65">
        <f>Raw_endusebreakdownannual!F1411</f>
        <v>10020.1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267.12</v>
      </c>
      <c r="F1413" s="65">
        <f>Raw_endusebreakdownannual!F1412</f>
        <v>0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15315.66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3386.36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7305.91</v>
      </c>
      <c r="F1417" s="65">
        <f>Raw_endusebreakdownannual!F1416</f>
        <v>0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10528.14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9119.19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36803.19</v>
      </c>
      <c r="F1427" s="65">
        <f>Raw_endusebreakdownannual!F1426</f>
        <v>9119.19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3110.51</v>
      </c>
      <c r="F1428" s="65">
        <f>Raw_endusebreakdownannual!F1427</f>
        <v>0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6417.05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3386.36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7305.91</v>
      </c>
      <c r="F1432" s="65">
        <f>Raw_endusebreakdownannual!F1431</f>
        <v>0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11118.58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11487.82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31338.41</v>
      </c>
      <c r="F1442" s="65">
        <f>Raw_endusebreakdownannual!F1441</f>
        <v>11487.82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0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86.1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7411.28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7305.91</v>
      </c>
      <c r="F1447" s="65">
        <f>Raw_endusebreakdownannual!F1446</f>
        <v>0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11046.2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12567.23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25849.49</v>
      </c>
      <c r="F1457" s="65">
        <f>Raw_endusebreakdownannual!F1456</f>
        <v>12567.23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0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3174.66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7411.28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7305.91</v>
      </c>
      <c r="F1462" s="65">
        <f>Raw_endusebreakdownannual!F1461</f>
        <v>0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13142.32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11696.87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31034.17</v>
      </c>
      <c r="F1472" s="65">
        <f>Raw_endusebreakdownannual!F1471</f>
        <v>11696.87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0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1539.27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7411.28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7305.91</v>
      </c>
      <c r="F1477" s="65">
        <f>Raw_endusebreakdownannual!F1476</f>
        <v>0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11611.15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11668.72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27867.61</v>
      </c>
      <c r="F1487" s="65">
        <f>Raw_endusebreakdownannual!F1486</f>
        <v>11668.72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0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4050.84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7411.28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7305.91</v>
      </c>
      <c r="F1492" s="65">
        <f>Raw_endusebreakdownannual!F1491</f>
        <v>0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12487.98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11325.46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31256.01</v>
      </c>
      <c r="F1502" s="65">
        <f>Raw_endusebreakdownannual!F1501</f>
        <v>11325.46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0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2071.42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7411.28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7305.91</v>
      </c>
      <c r="F1507" s="65">
        <f>Raw_endusebreakdownannual!F1506</f>
        <v>0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11263.01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11669.23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28051.62</v>
      </c>
      <c r="F1517" s="65">
        <f>Raw_endusebreakdownannual!F1516</f>
        <v>11669.23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0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3909.23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7411.28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7305.91</v>
      </c>
      <c r="F1522" s="65">
        <f>Raw_endusebreakdownannual!F1521</f>
        <v>0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11267.41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10907.86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29893.83</v>
      </c>
      <c r="F1532" s="65">
        <f>Raw_endusebreakdownannual!F1531</f>
        <v>10907.86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0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4602.8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7411.28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7305.91</v>
      </c>
      <c r="F1537" s="65">
        <f>Raw_endusebreakdownannual!F1536</f>
        <v>0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11138.84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10787.68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30458.83</v>
      </c>
      <c r="F1547" s="65">
        <f>Raw_endusebreakdownannual!F1546</f>
        <v>10787.68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0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5693.73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7411.28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7305.91</v>
      </c>
      <c r="F1552" s="65">
        <f>Raw_endusebreakdownannual!F1551</f>
        <v>0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12331.13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10773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32742.06</v>
      </c>
      <c r="F1562" s="65">
        <f>Raw_endusebreakdownannual!F1561</f>
        <v>10773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0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6960.5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7411.28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7305.91</v>
      </c>
      <c r="F1567" s="65">
        <f>Raw_endusebreakdownannual!F1566</f>
        <v>0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13202.49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10651.37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34880.18</v>
      </c>
      <c r="F1577" s="65">
        <f>Raw_endusebreakdownannual!F1576</f>
        <v>10651.37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0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8779.18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7411.28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7305.91</v>
      </c>
      <c r="F1582" s="65">
        <f>Raw_endusebreakdownannual!F1581</f>
        <v>0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13374.06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10553.55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36870.43</v>
      </c>
      <c r="F1592" s="65">
        <f>Raw_endusebreakdownannual!F1591</f>
        <v>10553.55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0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10508.43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7411.28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7305.91</v>
      </c>
      <c r="F1597" s="65">
        <f>Raw_endusebreakdownannual!F1596</f>
        <v>0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17316.22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10725.32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42541.84</v>
      </c>
      <c r="F1607" s="65">
        <f>Raw_endusebreakdownannual!F1606</f>
        <v>10725.32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0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8074.36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7411.28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7305.91</v>
      </c>
      <c r="F1612" s="65">
        <f>Raw_endusebreakdownannual!F1611</f>
        <v>0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15201.97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10990.75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37993.519999999997</v>
      </c>
      <c r="F1622" s="65">
        <f>Raw_endusebreakdownannual!F1621</f>
        <v>10990.75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0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11898.15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7411.28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7305.91</v>
      </c>
      <c r="F1627" s="65">
        <f>Raw_endusebreakdownannual!F1626</f>
        <v>0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17203.349999999999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10468.549999999999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43818.68</v>
      </c>
      <c r="F1637" s="65">
        <f>Raw_endusebreakdownannual!F1636</f>
        <v>10468.549999999999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0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15477.69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7411.28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7305.91</v>
      </c>
      <c r="F1642" s="65">
        <f>Raw_endusebreakdownannual!F1641</f>
        <v>0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18536.919999999998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10021.98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48731.8</v>
      </c>
      <c r="F1652" s="65">
        <f>Raw_endusebreakdownannual!F1651</f>
        <v>10021.98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0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21237.75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7411.28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7305.91</v>
      </c>
      <c r="F1657" s="65">
        <f>Raw_endusebreakdownannual!F1656</f>
        <v>0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17853.98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9121.66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53808.92</v>
      </c>
      <c r="F1667" s="65">
        <f>Raw_endusebreakdownannual!F1666</f>
        <v>9121.66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0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9049.65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7411.28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7305.91</v>
      </c>
      <c r="F1672" s="65">
        <f>Raw_endusebreakdownannual!F1671</f>
        <v>0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18980.55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11489.96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42747.39</v>
      </c>
      <c r="F1682" s="65">
        <f>Raw_endusebreakdownannual!F1681</f>
        <v>11489.96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0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70.75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3386.36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7305.91</v>
      </c>
      <c r="F1687" s="65">
        <f>Raw_endusebreakdownannual!F1686</f>
        <v>0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7405.58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12565.39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18168.61</v>
      </c>
      <c r="F1697" s="65">
        <f>Raw_endusebreakdownannual!F1696</f>
        <v>12565.39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0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2137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3386.36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7305.91</v>
      </c>
      <c r="F1702" s="65">
        <f>Raw_endusebreakdownannual!F1701</f>
        <v>0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8388.0400000000009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11695.15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21217.31</v>
      </c>
      <c r="F1712" s="65">
        <f>Raw_endusebreakdownannual!F1711</f>
        <v>11695.15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0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1060.44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3386.36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7305.91</v>
      </c>
      <c r="F1717" s="65">
        <f>Raw_endusebreakdownannual!F1716</f>
        <v>0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8297.42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11667.11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20050.14</v>
      </c>
      <c r="F1727" s="65">
        <f>Raw_endusebreakdownannual!F1726</f>
        <v>11667.11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0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2706.08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3386.36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7305.91</v>
      </c>
      <c r="F1732" s="65">
        <f>Raw_endusebreakdownannual!F1731</f>
        <v>0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8036.63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11324.24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21434.97</v>
      </c>
      <c r="F1742" s="65">
        <f>Raw_endusebreakdownannual!F1741</f>
        <v>11324.24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0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1442.72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3386.36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7305.91</v>
      </c>
      <c r="F1747" s="65">
        <f>Raw_endusebreakdownannual!F1746</f>
        <v>0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7923.05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11667.52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20058.04</v>
      </c>
      <c r="F1757" s="65">
        <f>Raw_endusebreakdownannual!F1756</f>
        <v>11667.52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0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2842.11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3386.36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7305.91</v>
      </c>
      <c r="F1762" s="65">
        <f>Raw_endusebreakdownannual!F1761</f>
        <v>0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8201.4500000000007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10905.87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21735.83</v>
      </c>
      <c r="F1772" s="65">
        <f>Raw_endusebreakdownannual!F1771</f>
        <v>10905.87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0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3339.31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3386.36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7305.91</v>
      </c>
      <c r="F1777" s="65">
        <f>Raw_endusebreakdownannual!F1776</f>
        <v>0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8129.38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10785.51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22160.97</v>
      </c>
      <c r="F1787" s="65">
        <f>Raw_endusebreakdownannual!F1786</f>
        <v>10785.51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0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4130.33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3386.36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7305.91</v>
      </c>
      <c r="F1792" s="65">
        <f>Raw_endusebreakdownannual!F1791</f>
        <v>0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8770.01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10771.08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23592.61</v>
      </c>
      <c r="F1802" s="65">
        <f>Raw_endusebreakdownannual!F1801</f>
        <v>10771.08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0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4565.5200000000004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3386.36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7305.91</v>
      </c>
      <c r="F1807" s="65">
        <f>Raw_endusebreakdownannual!F1806</f>
        <v>0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8102.3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10649.82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23360.1</v>
      </c>
      <c r="F1817" s="65">
        <f>Raw_endusebreakdownannual!F1816</f>
        <v>10649.82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0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6472.19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3386.36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7305.91</v>
      </c>
      <c r="F1822" s="65">
        <f>Raw_endusebreakdownannual!F1821</f>
        <v>0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8938.2099999999991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10551.53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26102.67</v>
      </c>
      <c r="F1832" s="65">
        <f>Raw_endusebreakdownannual!F1831</f>
        <v>10551.53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0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7215.69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3386.36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7305.91</v>
      </c>
      <c r="F1837" s="65">
        <f>Raw_endusebreakdownannual!F1836</f>
        <v>0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9996.51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10723.45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27904.47</v>
      </c>
      <c r="F1847" s="65">
        <f>Raw_endusebreakdownannual!F1846</f>
        <v>10723.45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0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5669.11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3386.36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7305.91</v>
      </c>
      <c r="F1852" s="65">
        <f>Raw_endusebreakdownannual!F1851</f>
        <v>0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9358.43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10988.98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25719.82</v>
      </c>
      <c r="F1862" s="65">
        <f>Raw_endusebreakdownannual!F1861</f>
        <v>10988.98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0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8409.19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3386.36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7305.91</v>
      </c>
      <c r="F1867" s="65">
        <f>Raw_endusebreakdownannual!F1866</f>
        <v>0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10409.030000000001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10466.44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29510.5</v>
      </c>
      <c r="F1877" s="65">
        <f>Raw_endusebreakdownannual!F1876</f>
        <v>10466.44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0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11152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3386.36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7305.91</v>
      </c>
      <c r="F1882" s="65">
        <f>Raw_endusebreakdownannual!F1881</f>
        <v>0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11399.93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10020.209999999999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33244.199999999997</v>
      </c>
      <c r="F1892" s="65">
        <f>Raw_endusebreakdownannual!F1891</f>
        <v>10020.209999999999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0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15297.85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3386.36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7305.91</v>
      </c>
      <c r="F1897" s="65">
        <f>Raw_endusebreakdownannual!F1896</f>
        <v>0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10528.14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9119.4599999999991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36518.26</v>
      </c>
      <c r="F1907" s="65">
        <f>Raw_endusebreakdownannual!F1906</f>
        <v>9119.4599999999991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0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6548.13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3386.36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7305.91</v>
      </c>
      <c r="F1912" s="65">
        <f>Raw_endusebreakdownannual!F1911</f>
        <v>0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11825.44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11488.17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29065.84</v>
      </c>
      <c r="F1922" s="65">
        <f>Raw_endusebreakdownannual!F1921</f>
        <v>11488.17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20469.12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94.95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7411.28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7305.91</v>
      </c>
      <c r="F1927" s="65">
        <f>Raw_endusebreakdownannual!F1926</f>
        <v>0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3632.62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12567.35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18444.759999999998</v>
      </c>
      <c r="F1937" s="65">
        <f>Raw_endusebreakdownannual!F1936</f>
        <v>33036.47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11335.86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2990.69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7411.28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7305.91</v>
      </c>
      <c r="F1942" s="65">
        <f>Raw_endusebreakdownannual!F1941</f>
        <v>0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5109.13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11696.81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22817.01</v>
      </c>
      <c r="F1952" s="65">
        <f>Raw_endusebreakdownannual!F1951</f>
        <v>23032.67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7796.12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1544.93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7411.28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7305.91</v>
      </c>
      <c r="F1957" s="65">
        <f>Raw_endusebreakdownannual!F1956</f>
        <v>0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4432.79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11668.67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20694.919999999998</v>
      </c>
      <c r="F1967" s="65">
        <f>Raw_endusebreakdownannual!F1966</f>
        <v>19464.79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6554.54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3795.69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7411.28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7305.91</v>
      </c>
      <c r="F1972" s="65">
        <f>Raw_endusebreakdownannual!F1971</f>
        <v>0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5221.18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11325.46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23734.06</v>
      </c>
      <c r="F1982" s="65">
        <f>Raw_endusebreakdownannual!F1981</f>
        <v>17879.990000000002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6826.11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2025.3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7411.28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7305.91</v>
      </c>
      <c r="F1987" s="65">
        <f>Raw_endusebreakdownannual!F1986</f>
        <v>0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4492.3599999999997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11669.19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21234.85</v>
      </c>
      <c r="F1997" s="65">
        <f>Raw_endusebreakdownannual!F1996</f>
        <v>18495.3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1996.35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3792.09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7411.28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7305.91</v>
      </c>
      <c r="F2002" s="65">
        <f>Raw_endusebreakdownannual!F2001</f>
        <v>0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4880.04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10907.82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23389.32</v>
      </c>
      <c r="F2012" s="65">
        <f>Raw_endusebreakdownannual!F2011</f>
        <v>12904.16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1824.61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4255.2700000000004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7411.28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7305.91</v>
      </c>
      <c r="F2017" s="65">
        <f>Raw_endusebreakdownannual!F2016</f>
        <v>0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4878.55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10787.69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23851.01</v>
      </c>
      <c r="F2027" s="65">
        <f>Raw_endusebreakdownannual!F2026</f>
        <v>12612.3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2501.39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5264.31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7411.28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7305.91</v>
      </c>
      <c r="F2032" s="65">
        <f>Raw_endusebreakdownannual!F2031</f>
        <v>0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5451.82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10773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25433.33</v>
      </c>
      <c r="F2042" s="65">
        <f>Raw_endusebreakdownannual!F2041</f>
        <v>13274.39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1977.92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6377.42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7411.28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7305.91</v>
      </c>
      <c r="F2047" s="65">
        <f>Raw_endusebreakdownannual!F2046</f>
        <v>0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6025.87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10651.35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27120.49</v>
      </c>
      <c r="F2057" s="65">
        <f>Raw_endusebreakdownannual!F2056</f>
        <v>12629.27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4114.76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8123.61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7411.28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7305.91</v>
      </c>
      <c r="F2062" s="65">
        <f>Raw_endusebreakdownannual!F2061</f>
        <v>0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6196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10553.5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29036.81</v>
      </c>
      <c r="F2072" s="65">
        <f>Raw_endusebreakdownannual!F2071</f>
        <v>14668.26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10892.65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9719.4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7411.28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7305.91</v>
      </c>
      <c r="F2077" s="65">
        <f>Raw_endusebreakdownannual!F2076</f>
        <v>0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7685.54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10725.21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32122.14</v>
      </c>
      <c r="F2087" s="65">
        <f>Raw_endusebreakdownannual!F2086</f>
        <v>21617.87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9566.58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7517.3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7411.28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7305.91</v>
      </c>
      <c r="F2092" s="65">
        <f>Raw_endusebreakdownannual!F2091</f>
        <v>0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6571.16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10990.64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28805.65</v>
      </c>
      <c r="F2102" s="65">
        <f>Raw_endusebreakdownannual!F2101</f>
        <v>20557.22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7624.52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11050.38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7411.28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7305.91</v>
      </c>
      <c r="F2107" s="65">
        <f>Raw_endusebreakdownannual!F2106</f>
        <v>0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7911.86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10468.49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33679.43</v>
      </c>
      <c r="F2117" s="65">
        <f>Raw_endusebreakdownannual!F2116</f>
        <v>18093.009999999998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4888.47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14206.05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7411.28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7305.91</v>
      </c>
      <c r="F2122" s="65">
        <f>Raw_endusebreakdownannual!F2121</f>
        <v>0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9083.6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10022.26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38006.839999999997</v>
      </c>
      <c r="F2132" s="65">
        <f>Raw_endusebreakdownannual!F2131</f>
        <v>14910.74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1521.76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19752.12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7411.28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7305.91</v>
      </c>
      <c r="F2137" s="65">
        <f>Raw_endusebreakdownannual!F2136</f>
        <v>0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9429.2199999999993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9121.7099999999991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43898.53</v>
      </c>
      <c r="F2147" s="65">
        <f>Raw_endusebreakdownannual!F2146</f>
        <v>10643.47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15005.42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8365.34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7411.28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7305.91</v>
      </c>
      <c r="F2152" s="65">
        <f>Raw_endusebreakdownannual!F2151</f>
        <v>0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8275.73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11489.83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31358.27</v>
      </c>
      <c r="F2162" s="65">
        <f>Raw_endusebreakdownannual!F2161</f>
        <v>26495.25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21761.05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76.260000000000005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3386.36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7305.91</v>
      </c>
      <c r="F2167" s="65">
        <f>Raw_endusebreakdownannual!F2166</f>
        <v>0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2412.65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12564.62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13181.19</v>
      </c>
      <c r="F2177" s="65">
        <f>Raw_endusebreakdownannual!F2176</f>
        <v>34325.67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10815.22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2041.39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3386.36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7305.91</v>
      </c>
      <c r="F2182" s="65">
        <f>Raw_endusebreakdownannual!F2181</f>
        <v>0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3269.92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11694.98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16003.59</v>
      </c>
      <c r="F2192" s="65">
        <f>Raw_endusebreakdownannual!F2191</f>
        <v>22510.2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9055.2900000000009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1056.75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3386.36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7305.91</v>
      </c>
      <c r="F2197" s="65">
        <f>Raw_endusebreakdownannual!F2196</f>
        <v>0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3121.33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11666.79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14870.36</v>
      </c>
      <c r="F2207" s="65">
        <f>Raw_endusebreakdownannual!F2206</f>
        <v>20722.080000000002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6777.53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2558.29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3386.36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7305.91</v>
      </c>
      <c r="F2212" s="65">
        <f>Raw_endusebreakdownannual!F2211</f>
        <v>0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3375.33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11324.03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16625.900000000001</v>
      </c>
      <c r="F2222" s="65">
        <f>Raw_endusebreakdownannual!F2221</f>
        <v>18101.560000000001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8148.3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1419.72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3386.36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7305.91</v>
      </c>
      <c r="F2227" s="65">
        <f>Raw_endusebreakdownannual!F2226</f>
        <v>0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3128.53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11667.43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15240.52</v>
      </c>
      <c r="F2237" s="65">
        <f>Raw_endusebreakdownannual!F2236</f>
        <v>19815.73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2583.3200000000002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2720.06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3386.36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7305.91</v>
      </c>
      <c r="F2242" s="65">
        <f>Raw_endusebreakdownannual!F2241</f>
        <v>0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3528.25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10906.35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16940.580000000002</v>
      </c>
      <c r="F2252" s="65">
        <f>Raw_endusebreakdownannual!F2251</f>
        <v>13489.66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2442.4699999999998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3063.75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3386.36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7305.91</v>
      </c>
      <c r="F2257" s="65">
        <f>Raw_endusebreakdownannual!F2256</f>
        <v>0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3517.14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10785.57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17273.16</v>
      </c>
      <c r="F2267" s="65">
        <f>Raw_endusebreakdownannual!F2266</f>
        <v>13228.04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3053.88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3862.42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3386.36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7305.91</v>
      </c>
      <c r="F2272" s="65">
        <f>Raw_endusebreakdownannual!F2271</f>
        <v>0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3867.54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10771.02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18422.23</v>
      </c>
      <c r="F2282" s="65">
        <f>Raw_endusebreakdownannual!F2281</f>
        <v>13824.9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2209.56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4252.01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3386.36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7305.91</v>
      </c>
      <c r="F2287" s="65">
        <f>Raw_endusebreakdownannual!F2286</f>
        <v>0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3720.77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10649.84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18665.05</v>
      </c>
      <c r="F2297" s="65">
        <f>Raw_endusebreakdownannual!F2296</f>
        <v>12859.4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4304.88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6126.04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3386.36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7305.91</v>
      </c>
      <c r="F2302" s="65">
        <f>Raw_endusebreakdownannual!F2301</f>
        <v>0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4200.1000000000004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10551.61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21018.41</v>
      </c>
      <c r="F2312" s="65">
        <f>Raw_endusebreakdownannual!F2311</f>
        <v>14856.5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9693.5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6853.87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3386.36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7305.91</v>
      </c>
      <c r="F2317" s="65">
        <f>Raw_endusebreakdownannual!F2316</f>
        <v>0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4534.6499999999996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10723.25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22080.79</v>
      </c>
      <c r="F2327" s="65">
        <f>Raw_endusebreakdownannual!F2326</f>
        <v>20416.75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8867.75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5390.88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3386.36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7305.91</v>
      </c>
      <c r="F2332" s="65">
        <f>Raw_endusebreakdownannual!F2331</f>
        <v>0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4097.1899999999996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10988.71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20180.34</v>
      </c>
      <c r="F2342" s="65">
        <f>Raw_endusebreakdownannual!F2341</f>
        <v>19856.46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7196.81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7993.67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3386.36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7305.91</v>
      </c>
      <c r="F2347" s="65">
        <f>Raw_endusebreakdownannual!F2346</f>
        <v>0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4935.29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10466.35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23621.23</v>
      </c>
      <c r="F2357" s="65">
        <f>Raw_endusebreakdownannual!F2356</f>
        <v>17663.16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4934.43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10497.27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3386.36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7305.91</v>
      </c>
      <c r="F2362" s="65">
        <f>Raw_endusebreakdownannual!F2361</f>
        <v>0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5792.09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10020.08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26981.63</v>
      </c>
      <c r="F2372" s="65">
        <f>Raw_endusebreakdownannual!F2371</f>
        <v>14954.51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1627.98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14590.37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3386.36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7305.91</v>
      </c>
      <c r="F2377" s="65">
        <f>Raw_endusebreakdownannual!F2376</f>
        <v>0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6062.11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9119.6200000000008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31344.75</v>
      </c>
      <c r="F2387" s="65">
        <f>Raw_endusebreakdownannual!F2386</f>
        <v>10747.61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13347.96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6199.52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3386.36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7305.91</v>
      </c>
      <c r="F2392" s="65">
        <f>Raw_endusebreakdownannual!F2391</f>
        <v>0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5177.1499999999996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11487.87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22068.94</v>
      </c>
      <c r="F2402" s="65">
        <f>Raw_endusebreakdownannual!F2401</f>
        <v>24835.82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397</v>
      </c>
      <c r="E2">
        <v>0</v>
      </c>
      <c r="F2">
        <v>18481.73</v>
      </c>
    </row>
    <row r="3" spans="1:6" x14ac:dyDescent="0.25">
      <c r="A3" t="s">
        <v>39</v>
      </c>
      <c r="B3" t="s">
        <v>73</v>
      </c>
      <c r="C3" t="s">
        <v>67</v>
      </c>
      <c r="D3" t="s">
        <v>398</v>
      </c>
      <c r="E3">
        <v>205.69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399</v>
      </c>
      <c r="E4">
        <v>7411.28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400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401</v>
      </c>
      <c r="E6">
        <v>7305.91</v>
      </c>
      <c r="F6">
        <v>0</v>
      </c>
    </row>
    <row r="7" spans="1:6" x14ac:dyDescent="0.25">
      <c r="A7" t="s">
        <v>39</v>
      </c>
      <c r="B7" t="s">
        <v>73</v>
      </c>
      <c r="C7" t="s">
        <v>67</v>
      </c>
      <c r="D7" t="s">
        <v>402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403</v>
      </c>
      <c r="E8">
        <v>3230.64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404</v>
      </c>
      <c r="E9">
        <v>23.5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405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406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407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408</v>
      </c>
      <c r="E13">
        <v>0</v>
      </c>
      <c r="F13">
        <v>12566.82</v>
      </c>
    </row>
    <row r="14" spans="1:6" x14ac:dyDescent="0.25">
      <c r="A14" t="s">
        <v>39</v>
      </c>
      <c r="B14" t="s">
        <v>73</v>
      </c>
      <c r="C14" t="s">
        <v>67</v>
      </c>
      <c r="D14" t="s">
        <v>409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410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411</v>
      </c>
      <c r="E16">
        <v>18177.02</v>
      </c>
      <c r="F16">
        <v>31048.55</v>
      </c>
    </row>
    <row r="17" spans="1:6" x14ac:dyDescent="0.25">
      <c r="A17" t="s">
        <v>39</v>
      </c>
      <c r="B17" t="s">
        <v>74</v>
      </c>
      <c r="C17" t="s">
        <v>67</v>
      </c>
      <c r="D17" t="s">
        <v>397</v>
      </c>
      <c r="E17">
        <v>0</v>
      </c>
      <c r="F17">
        <v>15564.23</v>
      </c>
    </row>
    <row r="18" spans="1:6" x14ac:dyDescent="0.25">
      <c r="A18" t="s">
        <v>39</v>
      </c>
      <c r="B18" t="s">
        <v>74</v>
      </c>
      <c r="C18" t="s">
        <v>67</v>
      </c>
      <c r="D18" t="s">
        <v>398</v>
      </c>
      <c r="E18">
        <v>5131.1899999999996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399</v>
      </c>
      <c r="E19">
        <v>7411.28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400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401</v>
      </c>
      <c r="E21">
        <v>7305.91</v>
      </c>
      <c r="F21">
        <v>0</v>
      </c>
    </row>
    <row r="22" spans="1:6" x14ac:dyDescent="0.25">
      <c r="A22" t="s">
        <v>39</v>
      </c>
      <c r="B22" t="s">
        <v>74</v>
      </c>
      <c r="C22" t="s">
        <v>67</v>
      </c>
      <c r="D22" t="s">
        <v>402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403</v>
      </c>
      <c r="E23">
        <v>6342.8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404</v>
      </c>
      <c r="E24">
        <v>172.54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405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406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407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408</v>
      </c>
      <c r="E28">
        <v>0</v>
      </c>
      <c r="F28">
        <v>11696.86</v>
      </c>
    </row>
    <row r="29" spans="1:6" x14ac:dyDescent="0.25">
      <c r="A29" t="s">
        <v>39</v>
      </c>
      <c r="B29" t="s">
        <v>74</v>
      </c>
      <c r="C29" t="s">
        <v>67</v>
      </c>
      <c r="D29" t="s">
        <v>409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410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411</v>
      </c>
      <c r="E31">
        <v>26363.72</v>
      </c>
      <c r="F31">
        <v>27261.09</v>
      </c>
    </row>
    <row r="32" spans="1:6" x14ac:dyDescent="0.25">
      <c r="A32" t="s">
        <v>39</v>
      </c>
      <c r="B32" t="s">
        <v>75</v>
      </c>
      <c r="C32" t="s">
        <v>67</v>
      </c>
      <c r="D32" t="s">
        <v>397</v>
      </c>
      <c r="E32">
        <v>0</v>
      </c>
      <c r="F32">
        <v>8237.66</v>
      </c>
    </row>
    <row r="33" spans="1:6" x14ac:dyDescent="0.25">
      <c r="A33" t="s">
        <v>39</v>
      </c>
      <c r="B33" t="s">
        <v>75</v>
      </c>
      <c r="C33" t="s">
        <v>67</v>
      </c>
      <c r="D33" t="s">
        <v>398</v>
      </c>
      <c r="E33">
        <v>2651.62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399</v>
      </c>
      <c r="E34">
        <v>7411.28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400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401</v>
      </c>
      <c r="E36">
        <v>7305.91</v>
      </c>
      <c r="F36">
        <v>0</v>
      </c>
    </row>
    <row r="37" spans="1:6" x14ac:dyDescent="0.25">
      <c r="A37" t="s">
        <v>39</v>
      </c>
      <c r="B37" t="s">
        <v>75</v>
      </c>
      <c r="C37" t="s">
        <v>67</v>
      </c>
      <c r="D37" t="s">
        <v>402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403</v>
      </c>
      <c r="E38">
        <v>3428.95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404</v>
      </c>
      <c r="E39">
        <v>150.80000000000001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405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406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407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408</v>
      </c>
      <c r="E43">
        <v>0</v>
      </c>
      <c r="F43">
        <v>11668.74</v>
      </c>
    </row>
    <row r="44" spans="1:6" x14ac:dyDescent="0.25">
      <c r="A44" t="s">
        <v>39</v>
      </c>
      <c r="B44" t="s">
        <v>75</v>
      </c>
      <c r="C44" t="s">
        <v>67</v>
      </c>
      <c r="D44" t="s">
        <v>409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410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411</v>
      </c>
      <c r="E46">
        <v>20948.560000000001</v>
      </c>
      <c r="F46">
        <v>19906.400000000001</v>
      </c>
    </row>
    <row r="47" spans="1:6" x14ac:dyDescent="0.25">
      <c r="A47" t="s">
        <v>39</v>
      </c>
      <c r="B47" t="s">
        <v>76</v>
      </c>
      <c r="C47" t="s">
        <v>67</v>
      </c>
      <c r="D47" t="s">
        <v>397</v>
      </c>
      <c r="E47">
        <v>0</v>
      </c>
      <c r="F47">
        <v>7491.32</v>
      </c>
    </row>
    <row r="48" spans="1:6" x14ac:dyDescent="0.25">
      <c r="A48" t="s">
        <v>39</v>
      </c>
      <c r="B48" t="s">
        <v>76</v>
      </c>
      <c r="C48" t="s">
        <v>67</v>
      </c>
      <c r="D48" t="s">
        <v>398</v>
      </c>
      <c r="E48">
        <v>6093.95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399</v>
      </c>
      <c r="E49">
        <v>7411.28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400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401</v>
      </c>
      <c r="E51">
        <v>7305.91</v>
      </c>
      <c r="F51">
        <v>0</v>
      </c>
    </row>
    <row r="52" spans="1:6" x14ac:dyDescent="0.25">
      <c r="A52" t="s">
        <v>39</v>
      </c>
      <c r="B52" t="s">
        <v>76</v>
      </c>
      <c r="C52" t="s">
        <v>67</v>
      </c>
      <c r="D52" t="s">
        <v>402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403</v>
      </c>
      <c r="E53">
        <v>5374.4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404</v>
      </c>
      <c r="E54">
        <v>191.79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405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406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407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408</v>
      </c>
      <c r="E58">
        <v>0</v>
      </c>
      <c r="F58">
        <v>11325.49</v>
      </c>
    </row>
    <row r="59" spans="1:6" x14ac:dyDescent="0.25">
      <c r="A59" t="s">
        <v>39</v>
      </c>
      <c r="B59" t="s">
        <v>76</v>
      </c>
      <c r="C59" t="s">
        <v>67</v>
      </c>
      <c r="D59" t="s">
        <v>409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410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411</v>
      </c>
      <c r="E61">
        <v>26377.33</v>
      </c>
      <c r="F61">
        <v>18816.8</v>
      </c>
    </row>
    <row r="62" spans="1:6" x14ac:dyDescent="0.25">
      <c r="A62" t="s">
        <v>39</v>
      </c>
      <c r="B62" t="s">
        <v>77</v>
      </c>
      <c r="C62" t="s">
        <v>67</v>
      </c>
      <c r="D62" t="s">
        <v>397</v>
      </c>
      <c r="E62">
        <v>0</v>
      </c>
      <c r="F62">
        <v>7525.92</v>
      </c>
    </row>
    <row r="63" spans="1:6" x14ac:dyDescent="0.25">
      <c r="A63" t="s">
        <v>39</v>
      </c>
      <c r="B63" t="s">
        <v>77</v>
      </c>
      <c r="C63" t="s">
        <v>67</v>
      </c>
      <c r="D63" t="s">
        <v>398</v>
      </c>
      <c r="E63">
        <v>3159.98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399</v>
      </c>
      <c r="E64">
        <v>7411.28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400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401</v>
      </c>
      <c r="E66">
        <v>7305.91</v>
      </c>
      <c r="F66">
        <v>0</v>
      </c>
    </row>
    <row r="67" spans="1:6" x14ac:dyDescent="0.25">
      <c r="A67" t="s">
        <v>39</v>
      </c>
      <c r="B67" t="s">
        <v>77</v>
      </c>
      <c r="C67" t="s">
        <v>67</v>
      </c>
      <c r="D67" t="s">
        <v>402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403</v>
      </c>
      <c r="E68">
        <v>3377.43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404</v>
      </c>
      <c r="E69">
        <v>160.02000000000001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405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406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407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408</v>
      </c>
      <c r="E73">
        <v>0</v>
      </c>
      <c r="F73">
        <v>11669.26</v>
      </c>
    </row>
    <row r="74" spans="1:6" x14ac:dyDescent="0.25">
      <c r="A74" t="s">
        <v>39</v>
      </c>
      <c r="B74" t="s">
        <v>77</v>
      </c>
      <c r="C74" t="s">
        <v>67</v>
      </c>
      <c r="D74" t="s">
        <v>409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410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411</v>
      </c>
      <c r="E76">
        <v>21414.62</v>
      </c>
      <c r="F76">
        <v>19195.18</v>
      </c>
    </row>
    <row r="77" spans="1:6" x14ac:dyDescent="0.25">
      <c r="A77" t="s">
        <v>39</v>
      </c>
      <c r="B77" t="s">
        <v>78</v>
      </c>
      <c r="C77" t="s">
        <v>67</v>
      </c>
      <c r="D77" t="s">
        <v>397</v>
      </c>
      <c r="E77">
        <v>0</v>
      </c>
      <c r="F77">
        <v>2643.61</v>
      </c>
    </row>
    <row r="78" spans="1:6" x14ac:dyDescent="0.25">
      <c r="A78" t="s">
        <v>39</v>
      </c>
      <c r="B78" t="s">
        <v>78</v>
      </c>
      <c r="C78" t="s">
        <v>67</v>
      </c>
      <c r="D78" t="s">
        <v>398</v>
      </c>
      <c r="E78">
        <v>6253.71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399</v>
      </c>
      <c r="E79">
        <v>7411.28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400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401</v>
      </c>
      <c r="E81">
        <v>7305.91</v>
      </c>
      <c r="F81">
        <v>0</v>
      </c>
    </row>
    <row r="82" spans="1:6" x14ac:dyDescent="0.25">
      <c r="A82" t="s">
        <v>39</v>
      </c>
      <c r="B82" t="s">
        <v>78</v>
      </c>
      <c r="C82" t="s">
        <v>67</v>
      </c>
      <c r="D82" t="s">
        <v>402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403</v>
      </c>
      <c r="E83">
        <v>4824.97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404</v>
      </c>
      <c r="E84">
        <v>280.39999999999998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405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406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407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408</v>
      </c>
      <c r="E88">
        <v>0</v>
      </c>
      <c r="F88">
        <v>10907.88</v>
      </c>
    </row>
    <row r="89" spans="1:6" x14ac:dyDescent="0.25">
      <c r="A89" t="s">
        <v>39</v>
      </c>
      <c r="B89" t="s">
        <v>78</v>
      </c>
      <c r="C89" t="s">
        <v>67</v>
      </c>
      <c r="D89" t="s">
        <v>409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410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411</v>
      </c>
      <c r="E91">
        <v>26076.28</v>
      </c>
      <c r="F91">
        <v>13551.5</v>
      </c>
    </row>
    <row r="92" spans="1:6" x14ac:dyDescent="0.25">
      <c r="A92" t="s">
        <v>39</v>
      </c>
      <c r="B92" t="s">
        <v>79</v>
      </c>
      <c r="C92" t="s">
        <v>67</v>
      </c>
      <c r="D92" t="s">
        <v>397</v>
      </c>
      <c r="E92">
        <v>0</v>
      </c>
      <c r="F92">
        <v>2832.71</v>
      </c>
    </row>
    <row r="93" spans="1:6" x14ac:dyDescent="0.25">
      <c r="A93" t="s">
        <v>39</v>
      </c>
      <c r="B93" t="s">
        <v>79</v>
      </c>
      <c r="C93" t="s">
        <v>67</v>
      </c>
      <c r="D93" t="s">
        <v>398</v>
      </c>
      <c r="E93">
        <v>7658.26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399</v>
      </c>
      <c r="E94">
        <v>7411.28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400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401</v>
      </c>
      <c r="E96">
        <v>7305.91</v>
      </c>
      <c r="F96">
        <v>0</v>
      </c>
    </row>
    <row r="97" spans="1:6" x14ac:dyDescent="0.25">
      <c r="A97" t="s">
        <v>39</v>
      </c>
      <c r="B97" t="s">
        <v>79</v>
      </c>
      <c r="C97" t="s">
        <v>67</v>
      </c>
      <c r="D97" t="s">
        <v>402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403</v>
      </c>
      <c r="E98">
        <v>6314.77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404</v>
      </c>
      <c r="E99">
        <v>331.75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405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406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407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408</v>
      </c>
      <c r="E103">
        <v>0</v>
      </c>
      <c r="F103">
        <v>10787.37</v>
      </c>
    </row>
    <row r="104" spans="1:6" x14ac:dyDescent="0.25">
      <c r="A104" t="s">
        <v>39</v>
      </c>
      <c r="B104" t="s">
        <v>79</v>
      </c>
      <c r="C104" t="s">
        <v>67</v>
      </c>
      <c r="D104" t="s">
        <v>409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410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411</v>
      </c>
      <c r="E106">
        <v>29021.97</v>
      </c>
      <c r="F106">
        <v>13620.08</v>
      </c>
    </row>
    <row r="107" spans="1:6" x14ac:dyDescent="0.25">
      <c r="A107" t="s">
        <v>39</v>
      </c>
      <c r="B107" t="s">
        <v>80</v>
      </c>
      <c r="C107" t="s">
        <v>67</v>
      </c>
      <c r="D107" t="s">
        <v>397</v>
      </c>
      <c r="E107">
        <v>0</v>
      </c>
      <c r="F107">
        <v>3840.08</v>
      </c>
    </row>
    <row r="108" spans="1:6" x14ac:dyDescent="0.25">
      <c r="A108" t="s">
        <v>39</v>
      </c>
      <c r="B108" t="s">
        <v>80</v>
      </c>
      <c r="C108" t="s">
        <v>67</v>
      </c>
      <c r="D108" t="s">
        <v>398</v>
      </c>
      <c r="E108">
        <v>9001.26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399</v>
      </c>
      <c r="E109">
        <v>7411.28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400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401</v>
      </c>
      <c r="E111">
        <v>7305.91</v>
      </c>
      <c r="F111">
        <v>0</v>
      </c>
    </row>
    <row r="112" spans="1:6" x14ac:dyDescent="0.25">
      <c r="A112" t="s">
        <v>39</v>
      </c>
      <c r="B112" t="s">
        <v>80</v>
      </c>
      <c r="C112" t="s">
        <v>67</v>
      </c>
      <c r="D112" t="s">
        <v>402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403</v>
      </c>
      <c r="E113">
        <v>6577.85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404</v>
      </c>
      <c r="E114">
        <v>280.73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405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406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407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408</v>
      </c>
      <c r="E118">
        <v>0</v>
      </c>
      <c r="F118">
        <v>10773.11</v>
      </c>
    </row>
    <row r="119" spans="1:6" x14ac:dyDescent="0.25">
      <c r="A119" t="s">
        <v>39</v>
      </c>
      <c r="B119" t="s">
        <v>80</v>
      </c>
      <c r="C119" t="s">
        <v>67</v>
      </c>
      <c r="D119" t="s">
        <v>409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410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411</v>
      </c>
      <c r="E121">
        <v>30577.03</v>
      </c>
      <c r="F121">
        <v>14613.19</v>
      </c>
    </row>
    <row r="122" spans="1:6" x14ac:dyDescent="0.25">
      <c r="A122" t="s">
        <v>39</v>
      </c>
      <c r="B122" t="s">
        <v>81</v>
      </c>
      <c r="C122" t="s">
        <v>67</v>
      </c>
      <c r="D122" t="s">
        <v>397</v>
      </c>
      <c r="E122">
        <v>0</v>
      </c>
      <c r="F122">
        <v>4793.63</v>
      </c>
    </row>
    <row r="123" spans="1:6" x14ac:dyDescent="0.25">
      <c r="A123" t="s">
        <v>39</v>
      </c>
      <c r="B123" t="s">
        <v>81</v>
      </c>
      <c r="C123" t="s">
        <v>67</v>
      </c>
      <c r="D123" t="s">
        <v>398</v>
      </c>
      <c r="E123">
        <v>10714.55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399</v>
      </c>
      <c r="E124">
        <v>7411.28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400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401</v>
      </c>
      <c r="E126">
        <v>7305.91</v>
      </c>
      <c r="F126">
        <v>0</v>
      </c>
    </row>
    <row r="127" spans="1:6" x14ac:dyDescent="0.25">
      <c r="A127" t="s">
        <v>39</v>
      </c>
      <c r="B127" t="s">
        <v>81</v>
      </c>
      <c r="C127" t="s">
        <v>67</v>
      </c>
      <c r="D127" t="s">
        <v>402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403</v>
      </c>
      <c r="E128">
        <v>7858.65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404</v>
      </c>
      <c r="E129">
        <v>304.91000000000003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405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406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407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408</v>
      </c>
      <c r="E133">
        <v>0</v>
      </c>
      <c r="F133">
        <v>10651.36</v>
      </c>
    </row>
    <row r="134" spans="1:6" x14ac:dyDescent="0.25">
      <c r="A134" t="s">
        <v>39</v>
      </c>
      <c r="B134" t="s">
        <v>81</v>
      </c>
      <c r="C134" t="s">
        <v>67</v>
      </c>
      <c r="D134" t="s">
        <v>409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410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411</v>
      </c>
      <c r="E136">
        <v>33595.300000000003</v>
      </c>
      <c r="F136">
        <v>15444.99</v>
      </c>
    </row>
    <row r="137" spans="1:6" x14ac:dyDescent="0.25">
      <c r="A137" t="s">
        <v>39</v>
      </c>
      <c r="B137" t="s">
        <v>20</v>
      </c>
      <c r="C137" t="s">
        <v>67</v>
      </c>
      <c r="D137" t="s">
        <v>397</v>
      </c>
      <c r="E137">
        <v>0</v>
      </c>
      <c r="F137">
        <v>5871.6</v>
      </c>
    </row>
    <row r="138" spans="1:6" x14ac:dyDescent="0.25">
      <c r="A138" t="s">
        <v>39</v>
      </c>
      <c r="B138" t="s">
        <v>20</v>
      </c>
      <c r="C138" t="s">
        <v>67</v>
      </c>
      <c r="D138" t="s">
        <v>398</v>
      </c>
      <c r="E138">
        <v>12601.13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399</v>
      </c>
      <c r="E139">
        <v>7411.28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400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401</v>
      </c>
      <c r="E141">
        <v>7305.91</v>
      </c>
      <c r="F141">
        <v>0</v>
      </c>
    </row>
    <row r="142" spans="1:6" x14ac:dyDescent="0.25">
      <c r="A142" t="s">
        <v>39</v>
      </c>
      <c r="B142" t="s">
        <v>20</v>
      </c>
      <c r="C142" t="s">
        <v>67</v>
      </c>
      <c r="D142" t="s">
        <v>402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403</v>
      </c>
      <c r="E143">
        <v>8180.25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404</v>
      </c>
      <c r="E144">
        <v>291.05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405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406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407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408</v>
      </c>
      <c r="E148">
        <v>0</v>
      </c>
      <c r="F148">
        <v>10553.61</v>
      </c>
    </row>
    <row r="149" spans="1:6" x14ac:dyDescent="0.25">
      <c r="A149" t="s">
        <v>39</v>
      </c>
      <c r="B149" t="s">
        <v>20</v>
      </c>
      <c r="C149" t="s">
        <v>67</v>
      </c>
      <c r="D149" t="s">
        <v>409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410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411</v>
      </c>
      <c r="E151">
        <v>35789.629999999997</v>
      </c>
      <c r="F151">
        <v>16425.21</v>
      </c>
    </row>
    <row r="152" spans="1:6" x14ac:dyDescent="0.25">
      <c r="A152" t="s">
        <v>39</v>
      </c>
      <c r="B152" t="s">
        <v>21</v>
      </c>
      <c r="C152" t="s">
        <v>67</v>
      </c>
      <c r="D152" t="s">
        <v>397</v>
      </c>
      <c r="E152">
        <v>0</v>
      </c>
      <c r="F152">
        <v>12678.04</v>
      </c>
    </row>
    <row r="153" spans="1:6" x14ac:dyDescent="0.25">
      <c r="A153" t="s">
        <v>39</v>
      </c>
      <c r="B153" t="s">
        <v>21</v>
      </c>
      <c r="C153" t="s">
        <v>67</v>
      </c>
      <c r="D153" t="s">
        <v>398</v>
      </c>
      <c r="E153">
        <v>13805.78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399</v>
      </c>
      <c r="E154">
        <v>7411.28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400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401</v>
      </c>
      <c r="E156">
        <v>7305.91</v>
      </c>
      <c r="F156">
        <v>0</v>
      </c>
    </row>
    <row r="157" spans="1:6" x14ac:dyDescent="0.25">
      <c r="A157" t="s">
        <v>39</v>
      </c>
      <c r="B157" t="s">
        <v>21</v>
      </c>
      <c r="C157" t="s">
        <v>67</v>
      </c>
      <c r="D157" t="s">
        <v>402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403</v>
      </c>
      <c r="E158">
        <v>9027.98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404</v>
      </c>
      <c r="E159">
        <v>289.52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405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406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407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408</v>
      </c>
      <c r="E163">
        <v>0</v>
      </c>
      <c r="F163">
        <v>10725.33</v>
      </c>
    </row>
    <row r="164" spans="1:6" x14ac:dyDescent="0.25">
      <c r="A164" t="s">
        <v>39</v>
      </c>
      <c r="B164" t="s">
        <v>21</v>
      </c>
      <c r="C164" t="s">
        <v>67</v>
      </c>
      <c r="D164" t="s">
        <v>409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410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411</v>
      </c>
      <c r="E166">
        <v>37840.47</v>
      </c>
      <c r="F166">
        <v>23403.37</v>
      </c>
    </row>
    <row r="167" spans="1:6" x14ac:dyDescent="0.25">
      <c r="A167" t="s">
        <v>39</v>
      </c>
      <c r="B167" t="s">
        <v>22</v>
      </c>
      <c r="C167" t="s">
        <v>67</v>
      </c>
      <c r="D167" t="s">
        <v>397</v>
      </c>
      <c r="E167">
        <v>0</v>
      </c>
      <c r="F167">
        <v>13712</v>
      </c>
    </row>
    <row r="168" spans="1:6" x14ac:dyDescent="0.25">
      <c r="A168" t="s">
        <v>39</v>
      </c>
      <c r="B168" t="s">
        <v>22</v>
      </c>
      <c r="C168" t="s">
        <v>67</v>
      </c>
      <c r="D168" t="s">
        <v>398</v>
      </c>
      <c r="E168">
        <v>11192.21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399</v>
      </c>
      <c r="E169">
        <v>7411.28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400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401</v>
      </c>
      <c r="E171">
        <v>7305.91</v>
      </c>
      <c r="F171">
        <v>0</v>
      </c>
    </row>
    <row r="172" spans="1:6" x14ac:dyDescent="0.25">
      <c r="A172" t="s">
        <v>39</v>
      </c>
      <c r="B172" t="s">
        <v>22</v>
      </c>
      <c r="C172" t="s">
        <v>67</v>
      </c>
      <c r="D172" t="s">
        <v>402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403</v>
      </c>
      <c r="E173">
        <v>8840.74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404</v>
      </c>
      <c r="E174">
        <v>274.52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405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406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407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408</v>
      </c>
      <c r="E178">
        <v>0</v>
      </c>
      <c r="F178">
        <v>10990.65</v>
      </c>
    </row>
    <row r="179" spans="1:6" x14ac:dyDescent="0.25">
      <c r="A179" t="s">
        <v>39</v>
      </c>
      <c r="B179" t="s">
        <v>22</v>
      </c>
      <c r="C179" t="s">
        <v>67</v>
      </c>
      <c r="D179" t="s">
        <v>409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410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411</v>
      </c>
      <c r="E181">
        <v>35024.65</v>
      </c>
      <c r="F181">
        <v>24702.65</v>
      </c>
    </row>
    <row r="182" spans="1:6" x14ac:dyDescent="0.25">
      <c r="A182" t="s">
        <v>39</v>
      </c>
      <c r="B182" t="s">
        <v>23</v>
      </c>
      <c r="C182" t="s">
        <v>67</v>
      </c>
      <c r="D182" t="s">
        <v>397</v>
      </c>
      <c r="E182">
        <v>0</v>
      </c>
      <c r="F182">
        <v>9318.1299999999992</v>
      </c>
    </row>
    <row r="183" spans="1:6" x14ac:dyDescent="0.25">
      <c r="A183" t="s">
        <v>39</v>
      </c>
      <c r="B183" t="s">
        <v>23</v>
      </c>
      <c r="C183" t="s">
        <v>67</v>
      </c>
      <c r="D183" t="s">
        <v>398</v>
      </c>
      <c r="E183">
        <v>15414.23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399</v>
      </c>
      <c r="E184">
        <v>7411.28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400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401</v>
      </c>
      <c r="E186">
        <v>7305.91</v>
      </c>
      <c r="F186">
        <v>0</v>
      </c>
    </row>
    <row r="187" spans="1:6" x14ac:dyDescent="0.25">
      <c r="A187" t="s">
        <v>39</v>
      </c>
      <c r="B187" t="s">
        <v>23</v>
      </c>
      <c r="C187" t="s">
        <v>67</v>
      </c>
      <c r="D187" t="s">
        <v>402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403</v>
      </c>
      <c r="E188">
        <v>9679.8700000000008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404</v>
      </c>
      <c r="E189">
        <v>333.98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405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406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407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408</v>
      </c>
      <c r="E193">
        <v>0</v>
      </c>
      <c r="F193">
        <v>10468.549999999999</v>
      </c>
    </row>
    <row r="194" spans="1:6" x14ac:dyDescent="0.25">
      <c r="A194" t="s">
        <v>39</v>
      </c>
      <c r="B194" t="s">
        <v>23</v>
      </c>
      <c r="C194" t="s">
        <v>67</v>
      </c>
      <c r="D194" t="s">
        <v>409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410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411</v>
      </c>
      <c r="E196">
        <v>40145.26</v>
      </c>
      <c r="F196">
        <v>19786.68</v>
      </c>
    </row>
    <row r="197" spans="1:6" x14ac:dyDescent="0.25">
      <c r="A197" t="s">
        <v>39</v>
      </c>
      <c r="B197" t="s">
        <v>24</v>
      </c>
      <c r="C197" t="s">
        <v>67</v>
      </c>
      <c r="D197" t="s">
        <v>397</v>
      </c>
      <c r="E197">
        <v>0</v>
      </c>
      <c r="F197">
        <v>7003.7</v>
      </c>
    </row>
    <row r="198" spans="1:6" x14ac:dyDescent="0.25">
      <c r="A198" t="s">
        <v>39</v>
      </c>
      <c r="B198" t="s">
        <v>24</v>
      </c>
      <c r="C198" t="s">
        <v>67</v>
      </c>
      <c r="D198" t="s">
        <v>398</v>
      </c>
      <c r="E198">
        <v>19451.36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399</v>
      </c>
      <c r="E199">
        <v>7411.28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400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401</v>
      </c>
      <c r="E201">
        <v>7305.91</v>
      </c>
      <c r="F201">
        <v>0</v>
      </c>
    </row>
    <row r="202" spans="1:6" x14ac:dyDescent="0.25">
      <c r="A202" t="s">
        <v>39</v>
      </c>
      <c r="B202" t="s">
        <v>24</v>
      </c>
      <c r="C202" t="s">
        <v>67</v>
      </c>
      <c r="D202" t="s">
        <v>402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403</v>
      </c>
      <c r="E203">
        <v>11232.72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404</v>
      </c>
      <c r="E204">
        <v>541.61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405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406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407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408</v>
      </c>
      <c r="E208">
        <v>0</v>
      </c>
      <c r="F208">
        <v>10022.34</v>
      </c>
    </row>
    <row r="209" spans="1:6" x14ac:dyDescent="0.25">
      <c r="A209" t="s">
        <v>39</v>
      </c>
      <c r="B209" t="s">
        <v>24</v>
      </c>
      <c r="C209" t="s">
        <v>67</v>
      </c>
      <c r="D209" t="s">
        <v>409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410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411</v>
      </c>
      <c r="E211">
        <v>45942.879999999997</v>
      </c>
      <c r="F211">
        <v>17026.05</v>
      </c>
    </row>
    <row r="212" spans="1:6" x14ac:dyDescent="0.25">
      <c r="A212" t="s">
        <v>39</v>
      </c>
      <c r="B212" t="s">
        <v>25</v>
      </c>
      <c r="C212" t="s">
        <v>67</v>
      </c>
      <c r="D212" t="s">
        <v>397</v>
      </c>
      <c r="E212">
        <v>0</v>
      </c>
      <c r="F212">
        <v>5289.35</v>
      </c>
    </row>
    <row r="213" spans="1:6" x14ac:dyDescent="0.25">
      <c r="A213" t="s">
        <v>39</v>
      </c>
      <c r="B213" t="s">
        <v>25</v>
      </c>
      <c r="C213" t="s">
        <v>67</v>
      </c>
      <c r="D213" t="s">
        <v>398</v>
      </c>
      <c r="E213">
        <v>28087.05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399</v>
      </c>
      <c r="E214">
        <v>7411.28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400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401</v>
      </c>
      <c r="E216">
        <v>7305.91</v>
      </c>
      <c r="F216">
        <v>0</v>
      </c>
    </row>
    <row r="217" spans="1:6" x14ac:dyDescent="0.25">
      <c r="A217" t="s">
        <v>39</v>
      </c>
      <c r="B217" t="s">
        <v>25</v>
      </c>
      <c r="C217" t="s">
        <v>67</v>
      </c>
      <c r="D217" t="s">
        <v>402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403</v>
      </c>
      <c r="E218">
        <v>13111.28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404</v>
      </c>
      <c r="E219">
        <v>483.1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405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406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407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408</v>
      </c>
      <c r="E223">
        <v>0</v>
      </c>
      <c r="F223">
        <v>9121.3700000000008</v>
      </c>
    </row>
    <row r="224" spans="1:6" x14ac:dyDescent="0.25">
      <c r="A224" t="s">
        <v>39</v>
      </c>
      <c r="B224" t="s">
        <v>25</v>
      </c>
      <c r="C224" t="s">
        <v>67</v>
      </c>
      <c r="D224" t="s">
        <v>409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410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411</v>
      </c>
      <c r="E226">
        <v>56398.62</v>
      </c>
      <c r="F226">
        <v>14410.72</v>
      </c>
    </row>
    <row r="227" spans="1:6" x14ac:dyDescent="0.25">
      <c r="A227" t="s">
        <v>39</v>
      </c>
      <c r="B227" t="s">
        <v>26</v>
      </c>
      <c r="C227" t="s">
        <v>67</v>
      </c>
      <c r="D227" t="s">
        <v>397</v>
      </c>
      <c r="E227">
        <v>0</v>
      </c>
      <c r="F227">
        <v>21987.63</v>
      </c>
    </row>
    <row r="228" spans="1:6" x14ac:dyDescent="0.25">
      <c r="A228" t="s">
        <v>39</v>
      </c>
      <c r="B228" t="s">
        <v>26</v>
      </c>
      <c r="C228" t="s">
        <v>67</v>
      </c>
      <c r="D228" t="s">
        <v>398</v>
      </c>
      <c r="E228">
        <v>11886.91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399</v>
      </c>
      <c r="E229">
        <v>7411.28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400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401</v>
      </c>
      <c r="E231">
        <v>7305.91</v>
      </c>
      <c r="F231">
        <v>0</v>
      </c>
    </row>
    <row r="232" spans="1:6" x14ac:dyDescent="0.25">
      <c r="A232" t="s">
        <v>39</v>
      </c>
      <c r="B232" t="s">
        <v>26</v>
      </c>
      <c r="C232" t="s">
        <v>67</v>
      </c>
      <c r="D232" t="s">
        <v>402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403</v>
      </c>
      <c r="E233">
        <v>10802.44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404</v>
      </c>
      <c r="E234">
        <v>360.44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405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406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407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408</v>
      </c>
      <c r="E238">
        <v>0</v>
      </c>
      <c r="F238">
        <v>11489.82</v>
      </c>
    </row>
    <row r="239" spans="1:6" x14ac:dyDescent="0.25">
      <c r="A239" t="s">
        <v>39</v>
      </c>
      <c r="B239" t="s">
        <v>26</v>
      </c>
      <c r="C239" t="s">
        <v>67</v>
      </c>
      <c r="D239" t="s">
        <v>409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410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411</v>
      </c>
      <c r="E241">
        <v>37766.980000000003</v>
      </c>
      <c r="F241">
        <v>33477.449999999997</v>
      </c>
    </row>
    <row r="242" spans="1:6" x14ac:dyDescent="0.25">
      <c r="A242" t="s">
        <v>40</v>
      </c>
      <c r="B242" t="s">
        <v>73</v>
      </c>
      <c r="C242" t="s">
        <v>67</v>
      </c>
      <c r="D242" t="s">
        <v>397</v>
      </c>
      <c r="E242">
        <v>0</v>
      </c>
      <c r="F242">
        <v>17824.36</v>
      </c>
    </row>
    <row r="243" spans="1:6" x14ac:dyDescent="0.25">
      <c r="A243" t="s">
        <v>40</v>
      </c>
      <c r="B243" t="s">
        <v>73</v>
      </c>
      <c r="C243" t="s">
        <v>67</v>
      </c>
      <c r="D243" t="s">
        <v>398</v>
      </c>
      <c r="E243">
        <v>208.39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399</v>
      </c>
      <c r="E244">
        <v>3386.36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400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401</v>
      </c>
      <c r="E246">
        <v>7305.91</v>
      </c>
      <c r="F246">
        <v>0</v>
      </c>
    </row>
    <row r="247" spans="1:6" x14ac:dyDescent="0.25">
      <c r="A247" t="s">
        <v>40</v>
      </c>
      <c r="B247" t="s">
        <v>73</v>
      </c>
      <c r="C247" t="s">
        <v>67</v>
      </c>
      <c r="D247" t="s">
        <v>402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403</v>
      </c>
      <c r="E248">
        <v>3525.03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404</v>
      </c>
      <c r="E249">
        <v>19.18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405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406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407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408</v>
      </c>
      <c r="E253">
        <v>0</v>
      </c>
      <c r="F253">
        <v>12564.78</v>
      </c>
    </row>
    <row r="254" spans="1:6" x14ac:dyDescent="0.25">
      <c r="A254" t="s">
        <v>40</v>
      </c>
      <c r="B254" t="s">
        <v>73</v>
      </c>
      <c r="C254" t="s">
        <v>67</v>
      </c>
      <c r="D254" t="s">
        <v>409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410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411</v>
      </c>
      <c r="E256">
        <v>14444.87</v>
      </c>
      <c r="F256">
        <v>30389.13</v>
      </c>
    </row>
    <row r="257" spans="1:6" x14ac:dyDescent="0.25">
      <c r="A257" t="s">
        <v>40</v>
      </c>
      <c r="B257" t="s">
        <v>74</v>
      </c>
      <c r="C257" t="s">
        <v>67</v>
      </c>
      <c r="D257" t="s">
        <v>397</v>
      </c>
      <c r="E257">
        <v>0</v>
      </c>
      <c r="F257">
        <v>13633.36</v>
      </c>
    </row>
    <row r="258" spans="1:6" x14ac:dyDescent="0.25">
      <c r="A258" t="s">
        <v>40</v>
      </c>
      <c r="B258" t="s">
        <v>74</v>
      </c>
      <c r="C258" t="s">
        <v>67</v>
      </c>
      <c r="D258" t="s">
        <v>398</v>
      </c>
      <c r="E258">
        <v>3987.87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399</v>
      </c>
      <c r="E259">
        <v>3386.36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400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401</v>
      </c>
      <c r="E261">
        <v>7305.91</v>
      </c>
      <c r="F261">
        <v>0</v>
      </c>
    </row>
    <row r="262" spans="1:6" x14ac:dyDescent="0.25">
      <c r="A262" t="s">
        <v>40</v>
      </c>
      <c r="B262" t="s">
        <v>74</v>
      </c>
      <c r="C262" t="s">
        <v>67</v>
      </c>
      <c r="D262" t="s">
        <v>402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403</v>
      </c>
      <c r="E263">
        <v>5216.6499999999996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404</v>
      </c>
      <c r="E264">
        <v>125.17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405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406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407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408</v>
      </c>
      <c r="E268">
        <v>0</v>
      </c>
      <c r="F268">
        <v>11694.94</v>
      </c>
    </row>
    <row r="269" spans="1:6" x14ac:dyDescent="0.25">
      <c r="A269" t="s">
        <v>40</v>
      </c>
      <c r="B269" t="s">
        <v>74</v>
      </c>
      <c r="C269" t="s">
        <v>67</v>
      </c>
      <c r="D269" t="s">
        <v>409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410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411</v>
      </c>
      <c r="E271">
        <v>20021.95</v>
      </c>
      <c r="F271">
        <v>25328.3</v>
      </c>
    </row>
    <row r="272" spans="1:6" x14ac:dyDescent="0.25">
      <c r="A272" t="s">
        <v>40</v>
      </c>
      <c r="B272" t="s">
        <v>75</v>
      </c>
      <c r="C272" t="s">
        <v>67</v>
      </c>
      <c r="D272" t="s">
        <v>397</v>
      </c>
      <c r="E272">
        <v>0</v>
      </c>
      <c r="F272">
        <v>8625.11</v>
      </c>
    </row>
    <row r="273" spans="1:6" x14ac:dyDescent="0.25">
      <c r="A273" t="s">
        <v>40</v>
      </c>
      <c r="B273" t="s">
        <v>75</v>
      </c>
      <c r="C273" t="s">
        <v>67</v>
      </c>
      <c r="D273" t="s">
        <v>398</v>
      </c>
      <c r="E273">
        <v>2171.67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399</v>
      </c>
      <c r="E274">
        <v>3386.36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400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401</v>
      </c>
      <c r="E276">
        <v>7305.91</v>
      </c>
      <c r="F276">
        <v>0</v>
      </c>
    </row>
    <row r="277" spans="1:6" x14ac:dyDescent="0.25">
      <c r="A277" t="s">
        <v>40</v>
      </c>
      <c r="B277" t="s">
        <v>75</v>
      </c>
      <c r="C277" t="s">
        <v>67</v>
      </c>
      <c r="D277" t="s">
        <v>402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403</v>
      </c>
      <c r="E278">
        <v>2845.73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404</v>
      </c>
      <c r="E279">
        <v>101.04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405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406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407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408</v>
      </c>
      <c r="E283">
        <v>0</v>
      </c>
      <c r="F283">
        <v>11667.03</v>
      </c>
    </row>
    <row r="284" spans="1:6" x14ac:dyDescent="0.25">
      <c r="A284" t="s">
        <v>40</v>
      </c>
      <c r="B284" t="s">
        <v>75</v>
      </c>
      <c r="C284" t="s">
        <v>67</v>
      </c>
      <c r="D284" t="s">
        <v>409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410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411</v>
      </c>
      <c r="E286">
        <v>15810.71</v>
      </c>
      <c r="F286">
        <v>20292.14</v>
      </c>
    </row>
    <row r="287" spans="1:6" x14ac:dyDescent="0.25">
      <c r="A287" t="s">
        <v>40</v>
      </c>
      <c r="B287" t="s">
        <v>76</v>
      </c>
      <c r="C287" t="s">
        <v>67</v>
      </c>
      <c r="D287" t="s">
        <v>397</v>
      </c>
      <c r="E287">
        <v>0</v>
      </c>
      <c r="F287">
        <v>7481.41</v>
      </c>
    </row>
    <row r="288" spans="1:6" x14ac:dyDescent="0.25">
      <c r="A288" t="s">
        <v>40</v>
      </c>
      <c r="B288" t="s">
        <v>76</v>
      </c>
      <c r="C288" t="s">
        <v>67</v>
      </c>
      <c r="D288" t="s">
        <v>398</v>
      </c>
      <c r="E288">
        <v>4618.43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399</v>
      </c>
      <c r="E289">
        <v>3386.36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400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401</v>
      </c>
      <c r="E291">
        <v>7305.91</v>
      </c>
      <c r="F291">
        <v>0</v>
      </c>
    </row>
    <row r="292" spans="1:6" x14ac:dyDescent="0.25">
      <c r="A292" t="s">
        <v>40</v>
      </c>
      <c r="B292" t="s">
        <v>76</v>
      </c>
      <c r="C292" t="s">
        <v>67</v>
      </c>
      <c r="D292" t="s">
        <v>402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403</v>
      </c>
      <c r="E293">
        <v>4056.55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404</v>
      </c>
      <c r="E294">
        <v>138.56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405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406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407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408</v>
      </c>
      <c r="E298">
        <v>0</v>
      </c>
      <c r="F298">
        <v>11324.08</v>
      </c>
    </row>
    <row r="299" spans="1:6" x14ac:dyDescent="0.25">
      <c r="A299" t="s">
        <v>40</v>
      </c>
      <c r="B299" t="s">
        <v>76</v>
      </c>
      <c r="C299" t="s">
        <v>67</v>
      </c>
      <c r="D299" t="s">
        <v>409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410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411</v>
      </c>
      <c r="E301">
        <v>19505.810000000001</v>
      </c>
      <c r="F301">
        <v>18805.490000000002</v>
      </c>
    </row>
    <row r="302" spans="1:6" x14ac:dyDescent="0.25">
      <c r="A302" t="s">
        <v>40</v>
      </c>
      <c r="B302" t="s">
        <v>77</v>
      </c>
      <c r="C302" t="s">
        <v>67</v>
      </c>
      <c r="D302" t="s">
        <v>397</v>
      </c>
      <c r="E302">
        <v>0</v>
      </c>
      <c r="F302">
        <v>8163.91</v>
      </c>
    </row>
    <row r="303" spans="1:6" x14ac:dyDescent="0.25">
      <c r="A303" t="s">
        <v>40</v>
      </c>
      <c r="B303" t="s">
        <v>77</v>
      </c>
      <c r="C303" t="s">
        <v>67</v>
      </c>
      <c r="D303" t="s">
        <v>398</v>
      </c>
      <c r="E303">
        <v>2608.86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399</v>
      </c>
      <c r="E304">
        <v>3386.36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400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401</v>
      </c>
      <c r="E306">
        <v>7305.91</v>
      </c>
      <c r="F306">
        <v>0</v>
      </c>
    </row>
    <row r="307" spans="1:6" x14ac:dyDescent="0.25">
      <c r="A307" t="s">
        <v>40</v>
      </c>
      <c r="B307" t="s">
        <v>77</v>
      </c>
      <c r="C307" t="s">
        <v>67</v>
      </c>
      <c r="D307" t="s">
        <v>402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403</v>
      </c>
      <c r="E308">
        <v>2919.89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404</v>
      </c>
      <c r="E309">
        <v>114.99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405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406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407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408</v>
      </c>
      <c r="E313">
        <v>0</v>
      </c>
      <c r="F313">
        <v>11667.47</v>
      </c>
    </row>
    <row r="314" spans="1:6" x14ac:dyDescent="0.25">
      <c r="A314" t="s">
        <v>40</v>
      </c>
      <c r="B314" t="s">
        <v>77</v>
      </c>
      <c r="C314" t="s">
        <v>67</v>
      </c>
      <c r="D314" t="s">
        <v>409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410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411</v>
      </c>
      <c r="E316">
        <v>16336.01</v>
      </c>
      <c r="F316">
        <v>19831.39</v>
      </c>
    </row>
    <row r="317" spans="1:6" x14ac:dyDescent="0.25">
      <c r="A317" t="s">
        <v>40</v>
      </c>
      <c r="B317" t="s">
        <v>78</v>
      </c>
      <c r="C317" t="s">
        <v>67</v>
      </c>
      <c r="D317" t="s">
        <v>397</v>
      </c>
      <c r="E317">
        <v>0</v>
      </c>
      <c r="F317">
        <v>3196.73</v>
      </c>
    </row>
    <row r="318" spans="1:6" x14ac:dyDescent="0.25">
      <c r="A318" t="s">
        <v>40</v>
      </c>
      <c r="B318" t="s">
        <v>78</v>
      </c>
      <c r="C318" t="s">
        <v>67</v>
      </c>
      <c r="D318" t="s">
        <v>398</v>
      </c>
      <c r="E318">
        <v>4981.28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399</v>
      </c>
      <c r="E319">
        <v>3386.36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400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401</v>
      </c>
      <c r="E321">
        <v>7305.91</v>
      </c>
      <c r="F321">
        <v>0</v>
      </c>
    </row>
    <row r="322" spans="1:6" x14ac:dyDescent="0.25">
      <c r="A322" t="s">
        <v>40</v>
      </c>
      <c r="B322" t="s">
        <v>78</v>
      </c>
      <c r="C322" t="s">
        <v>67</v>
      </c>
      <c r="D322" t="s">
        <v>402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403</v>
      </c>
      <c r="E323">
        <v>3900.33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404</v>
      </c>
      <c r="E324">
        <v>217.35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405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406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407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408</v>
      </c>
      <c r="E328">
        <v>0</v>
      </c>
      <c r="F328">
        <v>10905.96</v>
      </c>
    </row>
    <row r="329" spans="1:6" x14ac:dyDescent="0.25">
      <c r="A329" t="s">
        <v>40</v>
      </c>
      <c r="B329" t="s">
        <v>78</v>
      </c>
      <c r="C329" t="s">
        <v>67</v>
      </c>
      <c r="D329" t="s">
        <v>409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410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411</v>
      </c>
      <c r="E331">
        <v>19791.23</v>
      </c>
      <c r="F331">
        <v>14102.7</v>
      </c>
    </row>
    <row r="332" spans="1:6" x14ac:dyDescent="0.25">
      <c r="A332" t="s">
        <v>40</v>
      </c>
      <c r="B332" t="s">
        <v>79</v>
      </c>
      <c r="C332" t="s">
        <v>67</v>
      </c>
      <c r="D332" t="s">
        <v>397</v>
      </c>
      <c r="E332">
        <v>0</v>
      </c>
      <c r="F332">
        <v>3812.62</v>
      </c>
    </row>
    <row r="333" spans="1:6" x14ac:dyDescent="0.25">
      <c r="A333" t="s">
        <v>40</v>
      </c>
      <c r="B333" t="s">
        <v>79</v>
      </c>
      <c r="C333" t="s">
        <v>67</v>
      </c>
      <c r="D333" t="s">
        <v>398</v>
      </c>
      <c r="E333">
        <v>6329.01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399</v>
      </c>
      <c r="E334">
        <v>3386.36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400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401</v>
      </c>
      <c r="E336">
        <v>7305.91</v>
      </c>
      <c r="F336">
        <v>0</v>
      </c>
    </row>
    <row r="337" spans="1:6" x14ac:dyDescent="0.25">
      <c r="A337" t="s">
        <v>40</v>
      </c>
      <c r="B337" t="s">
        <v>79</v>
      </c>
      <c r="C337" t="s">
        <v>67</v>
      </c>
      <c r="D337" t="s">
        <v>402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403</v>
      </c>
      <c r="E338">
        <v>4944.96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404</v>
      </c>
      <c r="E339">
        <v>212.29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405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406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407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408</v>
      </c>
      <c r="E343">
        <v>0</v>
      </c>
      <c r="F343">
        <v>10785.7</v>
      </c>
    </row>
    <row r="344" spans="1:6" x14ac:dyDescent="0.25">
      <c r="A344" t="s">
        <v>40</v>
      </c>
      <c r="B344" t="s">
        <v>79</v>
      </c>
      <c r="C344" t="s">
        <v>67</v>
      </c>
      <c r="D344" t="s">
        <v>409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410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411</v>
      </c>
      <c r="E346">
        <v>22178.54</v>
      </c>
      <c r="F346">
        <v>14598.33</v>
      </c>
    </row>
    <row r="347" spans="1:6" x14ac:dyDescent="0.25">
      <c r="A347" t="s">
        <v>40</v>
      </c>
      <c r="B347" t="s">
        <v>80</v>
      </c>
      <c r="C347" t="s">
        <v>67</v>
      </c>
      <c r="D347" t="s">
        <v>397</v>
      </c>
      <c r="E347">
        <v>0</v>
      </c>
      <c r="F347">
        <v>4287.53</v>
      </c>
    </row>
    <row r="348" spans="1:6" x14ac:dyDescent="0.25">
      <c r="A348" t="s">
        <v>40</v>
      </c>
      <c r="B348" t="s">
        <v>80</v>
      </c>
      <c r="C348" t="s">
        <v>67</v>
      </c>
      <c r="D348" t="s">
        <v>398</v>
      </c>
      <c r="E348">
        <v>7215.37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399</v>
      </c>
      <c r="E349">
        <v>3386.36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400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401</v>
      </c>
      <c r="E351">
        <v>7305.91</v>
      </c>
      <c r="F351">
        <v>0</v>
      </c>
    </row>
    <row r="352" spans="1:6" x14ac:dyDescent="0.25">
      <c r="A352" t="s">
        <v>40</v>
      </c>
      <c r="B352" t="s">
        <v>80</v>
      </c>
      <c r="C352" t="s">
        <v>67</v>
      </c>
      <c r="D352" t="s">
        <v>402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403</v>
      </c>
      <c r="E353">
        <v>5134.37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404</v>
      </c>
      <c r="E354">
        <v>215.04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405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406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407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408</v>
      </c>
      <c r="E358">
        <v>0</v>
      </c>
      <c r="F358">
        <v>10771.35</v>
      </c>
    </row>
    <row r="359" spans="1:6" x14ac:dyDescent="0.25">
      <c r="A359" t="s">
        <v>40</v>
      </c>
      <c r="B359" t="s">
        <v>80</v>
      </c>
      <c r="C359" t="s">
        <v>67</v>
      </c>
      <c r="D359" t="s">
        <v>409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410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411</v>
      </c>
      <c r="E361">
        <v>23257.06</v>
      </c>
      <c r="F361">
        <v>15058.88</v>
      </c>
    </row>
    <row r="362" spans="1:6" x14ac:dyDescent="0.25">
      <c r="A362" t="s">
        <v>40</v>
      </c>
      <c r="B362" t="s">
        <v>81</v>
      </c>
      <c r="C362" t="s">
        <v>67</v>
      </c>
      <c r="D362" t="s">
        <v>397</v>
      </c>
      <c r="E362">
        <v>0</v>
      </c>
      <c r="F362">
        <v>4783.37</v>
      </c>
    </row>
    <row r="363" spans="1:6" x14ac:dyDescent="0.25">
      <c r="A363" t="s">
        <v>40</v>
      </c>
      <c r="B363" t="s">
        <v>81</v>
      </c>
      <c r="C363" t="s">
        <v>67</v>
      </c>
      <c r="D363" t="s">
        <v>398</v>
      </c>
      <c r="E363">
        <v>7817.97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399</v>
      </c>
      <c r="E364">
        <v>3386.36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400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401</v>
      </c>
      <c r="E366">
        <v>7305.91</v>
      </c>
      <c r="F366">
        <v>0</v>
      </c>
    </row>
    <row r="367" spans="1:6" x14ac:dyDescent="0.25">
      <c r="A367" t="s">
        <v>40</v>
      </c>
      <c r="B367" t="s">
        <v>81</v>
      </c>
      <c r="C367" t="s">
        <v>67</v>
      </c>
      <c r="D367" t="s">
        <v>402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403</v>
      </c>
      <c r="E368">
        <v>5696.82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404</v>
      </c>
      <c r="E369">
        <v>209.23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405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406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407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408</v>
      </c>
      <c r="E373">
        <v>0</v>
      </c>
      <c r="F373">
        <v>10649.89</v>
      </c>
    </row>
    <row r="374" spans="1:6" x14ac:dyDescent="0.25">
      <c r="A374" t="s">
        <v>40</v>
      </c>
      <c r="B374" t="s">
        <v>81</v>
      </c>
      <c r="C374" t="s">
        <v>67</v>
      </c>
      <c r="D374" t="s">
        <v>409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410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411</v>
      </c>
      <c r="E376">
        <v>24416.28</v>
      </c>
      <c r="F376">
        <v>15433.26</v>
      </c>
    </row>
    <row r="377" spans="1:6" x14ac:dyDescent="0.25">
      <c r="A377" t="s">
        <v>40</v>
      </c>
      <c r="B377" t="s">
        <v>20</v>
      </c>
      <c r="C377" t="s">
        <v>67</v>
      </c>
      <c r="D377" t="s">
        <v>397</v>
      </c>
      <c r="E377">
        <v>0</v>
      </c>
      <c r="F377">
        <v>5642.44</v>
      </c>
    </row>
    <row r="378" spans="1:6" x14ac:dyDescent="0.25">
      <c r="A378" t="s">
        <v>40</v>
      </c>
      <c r="B378" t="s">
        <v>20</v>
      </c>
      <c r="C378" t="s">
        <v>67</v>
      </c>
      <c r="D378" t="s">
        <v>398</v>
      </c>
      <c r="E378">
        <v>9832.17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399</v>
      </c>
      <c r="E379">
        <v>3386.36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400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401</v>
      </c>
      <c r="E381">
        <v>7305.91</v>
      </c>
      <c r="F381">
        <v>0</v>
      </c>
    </row>
    <row r="382" spans="1:6" x14ac:dyDescent="0.25">
      <c r="A382" t="s">
        <v>40</v>
      </c>
      <c r="B382" t="s">
        <v>20</v>
      </c>
      <c r="C382" t="s">
        <v>67</v>
      </c>
      <c r="D382" t="s">
        <v>402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403</v>
      </c>
      <c r="E383">
        <v>6019.77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404</v>
      </c>
      <c r="E384">
        <v>214.95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405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406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407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408</v>
      </c>
      <c r="E388">
        <v>0</v>
      </c>
      <c r="F388">
        <v>10552.06</v>
      </c>
    </row>
    <row r="389" spans="1:6" x14ac:dyDescent="0.25">
      <c r="A389" t="s">
        <v>40</v>
      </c>
      <c r="B389" t="s">
        <v>20</v>
      </c>
      <c r="C389" t="s">
        <v>67</v>
      </c>
      <c r="D389" t="s">
        <v>409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410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411</v>
      </c>
      <c r="E391">
        <v>26759.16</v>
      </c>
      <c r="F391">
        <v>16194.5</v>
      </c>
    </row>
    <row r="392" spans="1:6" x14ac:dyDescent="0.25">
      <c r="A392" t="s">
        <v>40</v>
      </c>
      <c r="B392" t="s">
        <v>21</v>
      </c>
      <c r="C392" t="s">
        <v>67</v>
      </c>
      <c r="D392" t="s">
        <v>397</v>
      </c>
      <c r="E392">
        <v>0</v>
      </c>
      <c r="F392">
        <v>10544.71</v>
      </c>
    </row>
    <row r="393" spans="1:6" x14ac:dyDescent="0.25">
      <c r="A393" t="s">
        <v>40</v>
      </c>
      <c r="B393" t="s">
        <v>21</v>
      </c>
      <c r="C393" t="s">
        <v>67</v>
      </c>
      <c r="D393" t="s">
        <v>398</v>
      </c>
      <c r="E393">
        <v>10017.4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399</v>
      </c>
      <c r="E394">
        <v>3386.36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400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401</v>
      </c>
      <c r="E396">
        <v>7305.91</v>
      </c>
      <c r="F396">
        <v>0</v>
      </c>
    </row>
    <row r="397" spans="1:6" x14ac:dyDescent="0.25">
      <c r="A397" t="s">
        <v>40</v>
      </c>
      <c r="B397" t="s">
        <v>21</v>
      </c>
      <c r="C397" t="s">
        <v>67</v>
      </c>
      <c r="D397" t="s">
        <v>402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403</v>
      </c>
      <c r="E398">
        <v>6050.97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404</v>
      </c>
      <c r="E399">
        <v>188.04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405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406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407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408</v>
      </c>
      <c r="E403">
        <v>0</v>
      </c>
      <c r="F403">
        <v>10723.54</v>
      </c>
    </row>
    <row r="404" spans="1:6" x14ac:dyDescent="0.25">
      <c r="A404" t="s">
        <v>40</v>
      </c>
      <c r="B404" t="s">
        <v>21</v>
      </c>
      <c r="C404" t="s">
        <v>67</v>
      </c>
      <c r="D404" t="s">
        <v>409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410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411</v>
      </c>
      <c r="E406">
        <v>26948.68</v>
      </c>
      <c r="F406">
        <v>21268.25</v>
      </c>
    </row>
    <row r="407" spans="1:6" x14ac:dyDescent="0.25">
      <c r="A407" t="s">
        <v>40</v>
      </c>
      <c r="B407" t="s">
        <v>22</v>
      </c>
      <c r="C407" t="s">
        <v>67</v>
      </c>
      <c r="D407" t="s">
        <v>397</v>
      </c>
      <c r="E407">
        <v>0</v>
      </c>
      <c r="F407">
        <v>11543.66</v>
      </c>
    </row>
    <row r="408" spans="1:6" x14ac:dyDescent="0.25">
      <c r="A408" t="s">
        <v>40</v>
      </c>
      <c r="B408" t="s">
        <v>22</v>
      </c>
      <c r="C408" t="s">
        <v>67</v>
      </c>
      <c r="D408" t="s">
        <v>398</v>
      </c>
      <c r="E408">
        <v>8462.2199999999993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399</v>
      </c>
      <c r="E409">
        <v>3386.36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400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401</v>
      </c>
      <c r="E411">
        <v>7305.91</v>
      </c>
      <c r="F411">
        <v>0</v>
      </c>
    </row>
    <row r="412" spans="1:6" x14ac:dyDescent="0.25">
      <c r="A412" t="s">
        <v>40</v>
      </c>
      <c r="B412" t="s">
        <v>22</v>
      </c>
      <c r="C412" t="s">
        <v>67</v>
      </c>
      <c r="D412" t="s">
        <v>402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403</v>
      </c>
      <c r="E413">
        <v>6546.48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404</v>
      </c>
      <c r="E414">
        <v>192.66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405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406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407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408</v>
      </c>
      <c r="E418">
        <v>0</v>
      </c>
      <c r="F418">
        <v>10989.15</v>
      </c>
    </row>
    <row r="419" spans="1:6" x14ac:dyDescent="0.25">
      <c r="A419" t="s">
        <v>40</v>
      </c>
      <c r="B419" t="s">
        <v>22</v>
      </c>
      <c r="C419" t="s">
        <v>67</v>
      </c>
      <c r="D419" t="s">
        <v>409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410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411</v>
      </c>
      <c r="E421">
        <v>25893.64</v>
      </c>
      <c r="F421">
        <v>22532.82</v>
      </c>
    </row>
    <row r="422" spans="1:6" x14ac:dyDescent="0.25">
      <c r="A422" t="s">
        <v>40</v>
      </c>
      <c r="B422" t="s">
        <v>23</v>
      </c>
      <c r="C422" t="s">
        <v>67</v>
      </c>
      <c r="D422" t="s">
        <v>397</v>
      </c>
      <c r="E422">
        <v>0</v>
      </c>
      <c r="F422">
        <v>8278.0499999999993</v>
      </c>
    </row>
    <row r="423" spans="1:6" x14ac:dyDescent="0.25">
      <c r="A423" t="s">
        <v>40</v>
      </c>
      <c r="B423" t="s">
        <v>23</v>
      </c>
      <c r="C423" t="s">
        <v>67</v>
      </c>
      <c r="D423" t="s">
        <v>398</v>
      </c>
      <c r="E423">
        <v>11448.86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399</v>
      </c>
      <c r="E424">
        <v>3386.36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400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401</v>
      </c>
      <c r="E426">
        <v>7305.91</v>
      </c>
      <c r="F426">
        <v>0</v>
      </c>
    </row>
    <row r="427" spans="1:6" x14ac:dyDescent="0.25">
      <c r="A427" t="s">
        <v>40</v>
      </c>
      <c r="B427" t="s">
        <v>23</v>
      </c>
      <c r="C427" t="s">
        <v>67</v>
      </c>
      <c r="D427" t="s">
        <v>402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403</v>
      </c>
      <c r="E428">
        <v>6567.73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404</v>
      </c>
      <c r="E429">
        <v>227.44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405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406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407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408</v>
      </c>
      <c r="E433">
        <v>0</v>
      </c>
      <c r="F433">
        <v>10466.780000000001</v>
      </c>
    </row>
    <row r="434" spans="1:6" x14ac:dyDescent="0.25">
      <c r="A434" t="s">
        <v>40</v>
      </c>
      <c r="B434" t="s">
        <v>23</v>
      </c>
      <c r="C434" t="s">
        <v>67</v>
      </c>
      <c r="D434" t="s">
        <v>409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410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411</v>
      </c>
      <c r="E436">
        <v>28936.31</v>
      </c>
      <c r="F436">
        <v>18744.830000000002</v>
      </c>
    </row>
    <row r="437" spans="1:6" x14ac:dyDescent="0.25">
      <c r="A437" t="s">
        <v>40</v>
      </c>
      <c r="B437" t="s">
        <v>24</v>
      </c>
      <c r="C437" t="s">
        <v>67</v>
      </c>
      <c r="D437" t="s">
        <v>397</v>
      </c>
      <c r="E437">
        <v>0</v>
      </c>
      <c r="F437">
        <v>6669.25</v>
      </c>
    </row>
    <row r="438" spans="1:6" x14ac:dyDescent="0.25">
      <c r="A438" t="s">
        <v>40</v>
      </c>
      <c r="B438" t="s">
        <v>24</v>
      </c>
      <c r="C438" t="s">
        <v>67</v>
      </c>
      <c r="D438" t="s">
        <v>398</v>
      </c>
      <c r="E438">
        <v>14518.5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399</v>
      </c>
      <c r="E439">
        <v>3386.36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400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401</v>
      </c>
      <c r="E441">
        <v>7305.91</v>
      </c>
      <c r="F441">
        <v>0</v>
      </c>
    </row>
    <row r="442" spans="1:6" x14ac:dyDescent="0.25">
      <c r="A442" t="s">
        <v>40</v>
      </c>
      <c r="B442" t="s">
        <v>24</v>
      </c>
      <c r="C442" t="s">
        <v>67</v>
      </c>
      <c r="D442" t="s">
        <v>402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403</v>
      </c>
      <c r="E443">
        <v>7694.88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404</v>
      </c>
      <c r="E444">
        <v>222.6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405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406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407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408</v>
      </c>
      <c r="E448">
        <v>0</v>
      </c>
      <c r="F448">
        <v>10020.65</v>
      </c>
    </row>
    <row r="449" spans="1:6" x14ac:dyDescent="0.25">
      <c r="A449" t="s">
        <v>40</v>
      </c>
      <c r="B449" t="s">
        <v>24</v>
      </c>
      <c r="C449" t="s">
        <v>67</v>
      </c>
      <c r="D449" t="s">
        <v>409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410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411</v>
      </c>
      <c r="E451">
        <v>33128.26</v>
      </c>
      <c r="F451">
        <v>16689.91</v>
      </c>
    </row>
    <row r="452" spans="1:6" x14ac:dyDescent="0.25">
      <c r="A452" t="s">
        <v>40</v>
      </c>
      <c r="B452" t="s">
        <v>25</v>
      </c>
      <c r="C452" t="s">
        <v>67</v>
      </c>
      <c r="D452" t="s">
        <v>397</v>
      </c>
      <c r="E452">
        <v>0</v>
      </c>
      <c r="F452">
        <v>5218.1000000000004</v>
      </c>
    </row>
    <row r="453" spans="1:6" x14ac:dyDescent="0.25">
      <c r="A453" t="s">
        <v>40</v>
      </c>
      <c r="B453" t="s">
        <v>25</v>
      </c>
      <c r="C453" t="s">
        <v>67</v>
      </c>
      <c r="D453" t="s">
        <v>398</v>
      </c>
      <c r="E453">
        <v>21326.04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399</v>
      </c>
      <c r="E454">
        <v>3386.36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400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401</v>
      </c>
      <c r="E456">
        <v>7305.91</v>
      </c>
      <c r="F456">
        <v>0</v>
      </c>
    </row>
    <row r="457" spans="1:6" x14ac:dyDescent="0.25">
      <c r="A457" t="s">
        <v>40</v>
      </c>
      <c r="B457" t="s">
        <v>25</v>
      </c>
      <c r="C457" t="s">
        <v>67</v>
      </c>
      <c r="D457" t="s">
        <v>402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403</v>
      </c>
      <c r="E458">
        <v>9231.0499999999993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404</v>
      </c>
      <c r="E459">
        <v>330.12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405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406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407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408</v>
      </c>
      <c r="E463">
        <v>0</v>
      </c>
      <c r="F463">
        <v>9120.24</v>
      </c>
    </row>
    <row r="464" spans="1:6" x14ac:dyDescent="0.25">
      <c r="A464" t="s">
        <v>40</v>
      </c>
      <c r="B464" t="s">
        <v>25</v>
      </c>
      <c r="C464" t="s">
        <v>67</v>
      </c>
      <c r="D464" t="s">
        <v>409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410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411</v>
      </c>
      <c r="E466">
        <v>41579.480000000003</v>
      </c>
      <c r="F466">
        <v>14338.35</v>
      </c>
    </row>
    <row r="467" spans="1:6" x14ac:dyDescent="0.25">
      <c r="A467" t="s">
        <v>40</v>
      </c>
      <c r="B467" t="s">
        <v>26</v>
      </c>
      <c r="C467" t="s">
        <v>67</v>
      </c>
      <c r="D467" t="s">
        <v>397</v>
      </c>
      <c r="E467">
        <v>0</v>
      </c>
      <c r="F467">
        <v>16958.73</v>
      </c>
    </row>
    <row r="468" spans="1:6" x14ac:dyDescent="0.25">
      <c r="A468" t="s">
        <v>40</v>
      </c>
      <c r="B468" t="s">
        <v>26</v>
      </c>
      <c r="C468" t="s">
        <v>67</v>
      </c>
      <c r="D468" t="s">
        <v>398</v>
      </c>
      <c r="E468">
        <v>8797.5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399</v>
      </c>
      <c r="E469">
        <v>3386.36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400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401</v>
      </c>
      <c r="E471">
        <v>7305.91</v>
      </c>
      <c r="F471">
        <v>0</v>
      </c>
    </row>
    <row r="472" spans="1:6" x14ac:dyDescent="0.25">
      <c r="A472" t="s">
        <v>40</v>
      </c>
      <c r="B472" t="s">
        <v>26</v>
      </c>
      <c r="C472" t="s">
        <v>67</v>
      </c>
      <c r="D472" t="s">
        <v>402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403</v>
      </c>
      <c r="E473">
        <v>8069.91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404</v>
      </c>
      <c r="E474">
        <v>217.84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405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406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407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408</v>
      </c>
      <c r="E478">
        <v>0</v>
      </c>
      <c r="F478">
        <v>11488.04</v>
      </c>
    </row>
    <row r="479" spans="1:6" x14ac:dyDescent="0.25">
      <c r="A479" t="s">
        <v>40</v>
      </c>
      <c r="B479" t="s">
        <v>26</v>
      </c>
      <c r="C479" t="s">
        <v>67</v>
      </c>
      <c r="D479" t="s">
        <v>409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410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411</v>
      </c>
      <c r="E481">
        <v>27777.52</v>
      </c>
      <c r="F481">
        <v>28446.77</v>
      </c>
    </row>
    <row r="482" spans="1:6" x14ac:dyDescent="0.25">
      <c r="A482" t="s">
        <v>39</v>
      </c>
      <c r="B482" t="s">
        <v>73</v>
      </c>
      <c r="C482" t="s">
        <v>48</v>
      </c>
      <c r="D482" t="s">
        <v>397</v>
      </c>
      <c r="E482">
        <v>0</v>
      </c>
      <c r="F482">
        <v>15050.89</v>
      </c>
    </row>
    <row r="483" spans="1:6" x14ac:dyDescent="0.25">
      <c r="A483" t="s">
        <v>39</v>
      </c>
      <c r="B483" t="s">
        <v>73</v>
      </c>
      <c r="C483" t="s">
        <v>48</v>
      </c>
      <c r="D483" t="s">
        <v>398</v>
      </c>
      <c r="E483">
        <v>87.3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399</v>
      </c>
      <c r="E484">
        <v>7411.28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400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401</v>
      </c>
      <c r="E486">
        <v>7305.91</v>
      </c>
      <c r="F486">
        <v>0</v>
      </c>
    </row>
    <row r="487" spans="1:6" x14ac:dyDescent="0.25">
      <c r="A487" t="s">
        <v>39</v>
      </c>
      <c r="B487" t="s">
        <v>73</v>
      </c>
      <c r="C487" t="s">
        <v>48</v>
      </c>
      <c r="D487" t="s">
        <v>402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403</v>
      </c>
      <c r="E488">
        <v>10179.280000000001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404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405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406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407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408</v>
      </c>
      <c r="E493">
        <v>0</v>
      </c>
      <c r="F493">
        <v>12566.84</v>
      </c>
    </row>
    <row r="494" spans="1:6" x14ac:dyDescent="0.25">
      <c r="A494" t="s">
        <v>39</v>
      </c>
      <c r="B494" t="s">
        <v>73</v>
      </c>
      <c r="C494" t="s">
        <v>48</v>
      </c>
      <c r="D494" t="s">
        <v>409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410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411</v>
      </c>
      <c r="E496">
        <v>24983.77</v>
      </c>
      <c r="F496">
        <v>27617.73</v>
      </c>
    </row>
    <row r="497" spans="1:6" x14ac:dyDescent="0.25">
      <c r="A497" t="s">
        <v>39</v>
      </c>
      <c r="B497" t="s">
        <v>74</v>
      </c>
      <c r="C497" t="s">
        <v>48</v>
      </c>
      <c r="D497" t="s">
        <v>397</v>
      </c>
      <c r="E497">
        <v>0</v>
      </c>
      <c r="F497">
        <v>7532.46</v>
      </c>
    </row>
    <row r="498" spans="1:6" x14ac:dyDescent="0.25">
      <c r="A498" t="s">
        <v>39</v>
      </c>
      <c r="B498" t="s">
        <v>74</v>
      </c>
      <c r="C498" t="s">
        <v>48</v>
      </c>
      <c r="D498" t="s">
        <v>398</v>
      </c>
      <c r="E498">
        <v>3199.21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399</v>
      </c>
      <c r="E499">
        <v>7411.28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400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401</v>
      </c>
      <c r="E501">
        <v>7305.91</v>
      </c>
      <c r="F501">
        <v>0</v>
      </c>
    </row>
    <row r="502" spans="1:6" x14ac:dyDescent="0.25">
      <c r="A502" t="s">
        <v>39</v>
      </c>
      <c r="B502" t="s">
        <v>74</v>
      </c>
      <c r="C502" t="s">
        <v>48</v>
      </c>
      <c r="D502" t="s">
        <v>402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403</v>
      </c>
      <c r="E503">
        <v>12628.79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404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405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406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407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408</v>
      </c>
      <c r="E508">
        <v>0</v>
      </c>
      <c r="F508">
        <v>11696.81</v>
      </c>
    </row>
    <row r="509" spans="1:6" x14ac:dyDescent="0.25">
      <c r="A509" t="s">
        <v>39</v>
      </c>
      <c r="B509" t="s">
        <v>74</v>
      </c>
      <c r="C509" t="s">
        <v>48</v>
      </c>
      <c r="D509" t="s">
        <v>409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410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411</v>
      </c>
      <c r="E511">
        <v>30545.19</v>
      </c>
      <c r="F511">
        <v>19229.27</v>
      </c>
    </row>
    <row r="512" spans="1:6" x14ac:dyDescent="0.25">
      <c r="A512" t="s">
        <v>39</v>
      </c>
      <c r="B512" t="s">
        <v>75</v>
      </c>
      <c r="C512" t="s">
        <v>48</v>
      </c>
      <c r="D512" t="s">
        <v>397</v>
      </c>
      <c r="E512">
        <v>0</v>
      </c>
      <c r="F512">
        <v>4910.05</v>
      </c>
    </row>
    <row r="513" spans="1:6" x14ac:dyDescent="0.25">
      <c r="A513" t="s">
        <v>39</v>
      </c>
      <c r="B513" t="s">
        <v>75</v>
      </c>
      <c r="C513" t="s">
        <v>48</v>
      </c>
      <c r="D513" t="s">
        <v>398</v>
      </c>
      <c r="E513">
        <v>1547.2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399</v>
      </c>
      <c r="E514">
        <v>7411.28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400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401</v>
      </c>
      <c r="E516">
        <v>7305.91</v>
      </c>
      <c r="F516">
        <v>0</v>
      </c>
    </row>
    <row r="517" spans="1:6" x14ac:dyDescent="0.25">
      <c r="A517" t="s">
        <v>39</v>
      </c>
      <c r="B517" t="s">
        <v>75</v>
      </c>
      <c r="C517" t="s">
        <v>48</v>
      </c>
      <c r="D517" t="s">
        <v>402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403</v>
      </c>
      <c r="E518">
        <v>11444.55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404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405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406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407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408</v>
      </c>
      <c r="E523">
        <v>0</v>
      </c>
      <c r="F523">
        <v>11668.67</v>
      </c>
    </row>
    <row r="524" spans="1:6" x14ac:dyDescent="0.25">
      <c r="A524" t="s">
        <v>39</v>
      </c>
      <c r="B524" t="s">
        <v>75</v>
      </c>
      <c r="C524" t="s">
        <v>48</v>
      </c>
      <c r="D524" t="s">
        <v>409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410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411</v>
      </c>
      <c r="E526">
        <v>27708.94</v>
      </c>
      <c r="F526">
        <v>16578.72</v>
      </c>
    </row>
    <row r="527" spans="1:6" x14ac:dyDescent="0.25">
      <c r="A527" t="s">
        <v>39</v>
      </c>
      <c r="B527" t="s">
        <v>76</v>
      </c>
      <c r="C527" t="s">
        <v>48</v>
      </c>
      <c r="D527" t="s">
        <v>397</v>
      </c>
      <c r="E527">
        <v>0</v>
      </c>
      <c r="F527">
        <v>4088.33</v>
      </c>
    </row>
    <row r="528" spans="1:6" x14ac:dyDescent="0.25">
      <c r="A528" t="s">
        <v>39</v>
      </c>
      <c r="B528" t="s">
        <v>76</v>
      </c>
      <c r="C528" t="s">
        <v>48</v>
      </c>
      <c r="D528" t="s">
        <v>398</v>
      </c>
      <c r="E528">
        <v>4062.61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399</v>
      </c>
      <c r="E529">
        <v>7411.28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400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401</v>
      </c>
      <c r="E531">
        <v>7305.91</v>
      </c>
      <c r="F531">
        <v>0</v>
      </c>
    </row>
    <row r="532" spans="1:6" x14ac:dyDescent="0.25">
      <c r="A532" t="s">
        <v>39</v>
      </c>
      <c r="B532" t="s">
        <v>76</v>
      </c>
      <c r="C532" t="s">
        <v>48</v>
      </c>
      <c r="D532" t="s">
        <v>402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403</v>
      </c>
      <c r="E533">
        <v>12395.34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404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405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406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407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408</v>
      </c>
      <c r="E538">
        <v>0</v>
      </c>
      <c r="F538">
        <v>11325.46</v>
      </c>
    </row>
    <row r="539" spans="1:6" x14ac:dyDescent="0.25">
      <c r="A539" t="s">
        <v>39</v>
      </c>
      <c r="B539" t="s">
        <v>76</v>
      </c>
      <c r="C539" t="s">
        <v>48</v>
      </c>
      <c r="D539" t="s">
        <v>409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410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411</v>
      </c>
      <c r="E541">
        <v>31175.14</v>
      </c>
      <c r="F541">
        <v>15413.79</v>
      </c>
    </row>
    <row r="542" spans="1:6" x14ac:dyDescent="0.25">
      <c r="A542" t="s">
        <v>39</v>
      </c>
      <c r="B542" t="s">
        <v>77</v>
      </c>
      <c r="C542" t="s">
        <v>48</v>
      </c>
      <c r="D542" t="s">
        <v>397</v>
      </c>
      <c r="E542">
        <v>0</v>
      </c>
      <c r="F542">
        <v>4314.3500000000004</v>
      </c>
    </row>
    <row r="543" spans="1:6" x14ac:dyDescent="0.25">
      <c r="A543" t="s">
        <v>39</v>
      </c>
      <c r="B543" t="s">
        <v>77</v>
      </c>
      <c r="C543" t="s">
        <v>48</v>
      </c>
      <c r="D543" t="s">
        <v>398</v>
      </c>
      <c r="E543">
        <v>2095.5300000000002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399</v>
      </c>
      <c r="E544">
        <v>7411.28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400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401</v>
      </c>
      <c r="E546">
        <v>7305.91</v>
      </c>
      <c r="F546">
        <v>0</v>
      </c>
    </row>
    <row r="547" spans="1:6" x14ac:dyDescent="0.25">
      <c r="A547" t="s">
        <v>39</v>
      </c>
      <c r="B547" t="s">
        <v>77</v>
      </c>
      <c r="C547" t="s">
        <v>48</v>
      </c>
      <c r="D547" t="s">
        <v>402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403</v>
      </c>
      <c r="E548">
        <v>11200.45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404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405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406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407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408</v>
      </c>
      <c r="E553">
        <v>0</v>
      </c>
      <c r="F553">
        <v>11669.17</v>
      </c>
    </row>
    <row r="554" spans="1:6" x14ac:dyDescent="0.25">
      <c r="A554" t="s">
        <v>39</v>
      </c>
      <c r="B554" t="s">
        <v>77</v>
      </c>
      <c r="C554" t="s">
        <v>48</v>
      </c>
      <c r="D554" t="s">
        <v>409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410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411</v>
      </c>
      <c r="E556">
        <v>28013.17</v>
      </c>
      <c r="F556">
        <v>15983.52</v>
      </c>
    </row>
    <row r="557" spans="1:6" x14ac:dyDescent="0.25">
      <c r="A557" t="s">
        <v>39</v>
      </c>
      <c r="B557" t="s">
        <v>78</v>
      </c>
      <c r="C557" t="s">
        <v>48</v>
      </c>
      <c r="D557" t="s">
        <v>397</v>
      </c>
      <c r="E557">
        <v>0</v>
      </c>
      <c r="F557">
        <v>1028.82</v>
      </c>
    </row>
    <row r="558" spans="1:6" x14ac:dyDescent="0.25">
      <c r="A558" t="s">
        <v>39</v>
      </c>
      <c r="B558" t="s">
        <v>78</v>
      </c>
      <c r="C558" t="s">
        <v>48</v>
      </c>
      <c r="D558" t="s">
        <v>398</v>
      </c>
      <c r="E558">
        <v>3913.26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399</v>
      </c>
      <c r="E559">
        <v>7411.28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400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401</v>
      </c>
      <c r="E561">
        <v>7305.91</v>
      </c>
      <c r="F561">
        <v>0</v>
      </c>
    </row>
    <row r="562" spans="1:6" x14ac:dyDescent="0.25">
      <c r="A562" t="s">
        <v>39</v>
      </c>
      <c r="B562" t="s">
        <v>78</v>
      </c>
      <c r="C562" t="s">
        <v>48</v>
      </c>
      <c r="D562" t="s">
        <v>402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403</v>
      </c>
      <c r="E563">
        <v>11266.4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404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405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406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407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408</v>
      </c>
      <c r="E568">
        <v>0</v>
      </c>
      <c r="F568">
        <v>10907.8</v>
      </c>
    </row>
    <row r="569" spans="1:6" x14ac:dyDescent="0.25">
      <c r="A569" t="s">
        <v>39</v>
      </c>
      <c r="B569" t="s">
        <v>78</v>
      </c>
      <c r="C569" t="s">
        <v>48</v>
      </c>
      <c r="D569" t="s">
        <v>409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410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411</v>
      </c>
      <c r="E571">
        <v>29896.84</v>
      </c>
      <c r="F571">
        <v>11936.62</v>
      </c>
    </row>
    <row r="572" spans="1:6" x14ac:dyDescent="0.25">
      <c r="A572" t="s">
        <v>39</v>
      </c>
      <c r="B572" t="s">
        <v>79</v>
      </c>
      <c r="C572" t="s">
        <v>48</v>
      </c>
      <c r="D572" t="s">
        <v>397</v>
      </c>
      <c r="E572">
        <v>0</v>
      </c>
      <c r="F572">
        <v>988.33</v>
      </c>
    </row>
    <row r="573" spans="1:6" x14ac:dyDescent="0.25">
      <c r="A573" t="s">
        <v>39</v>
      </c>
      <c r="B573" t="s">
        <v>79</v>
      </c>
      <c r="C573" t="s">
        <v>48</v>
      </c>
      <c r="D573" t="s">
        <v>398</v>
      </c>
      <c r="E573">
        <v>4606.53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399</v>
      </c>
      <c r="E574">
        <v>7411.28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400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401</v>
      </c>
      <c r="E576">
        <v>7305.91</v>
      </c>
      <c r="F576">
        <v>0</v>
      </c>
    </row>
    <row r="577" spans="1:6" x14ac:dyDescent="0.25">
      <c r="A577" t="s">
        <v>39</v>
      </c>
      <c r="B577" t="s">
        <v>79</v>
      </c>
      <c r="C577" t="s">
        <v>48</v>
      </c>
      <c r="D577" t="s">
        <v>402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403</v>
      </c>
      <c r="E578">
        <v>11138.84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404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405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406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407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408</v>
      </c>
      <c r="E583">
        <v>0</v>
      </c>
      <c r="F583">
        <v>10787.62</v>
      </c>
    </row>
    <row r="584" spans="1:6" x14ac:dyDescent="0.25">
      <c r="A584" t="s">
        <v>39</v>
      </c>
      <c r="B584" t="s">
        <v>79</v>
      </c>
      <c r="C584" t="s">
        <v>48</v>
      </c>
      <c r="D584" t="s">
        <v>409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410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411</v>
      </c>
      <c r="E586">
        <v>30462.57</v>
      </c>
      <c r="F586">
        <v>11775.95</v>
      </c>
    </row>
    <row r="587" spans="1:6" x14ac:dyDescent="0.25">
      <c r="A587" t="s">
        <v>39</v>
      </c>
      <c r="B587" t="s">
        <v>80</v>
      </c>
      <c r="C587" t="s">
        <v>48</v>
      </c>
      <c r="D587" t="s">
        <v>397</v>
      </c>
      <c r="E587">
        <v>0</v>
      </c>
      <c r="F587">
        <v>1370.02</v>
      </c>
    </row>
    <row r="588" spans="1:6" x14ac:dyDescent="0.25">
      <c r="A588" t="s">
        <v>39</v>
      </c>
      <c r="B588" t="s">
        <v>80</v>
      </c>
      <c r="C588" t="s">
        <v>48</v>
      </c>
      <c r="D588" t="s">
        <v>398</v>
      </c>
      <c r="E588">
        <v>5701.55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399</v>
      </c>
      <c r="E589">
        <v>7411.28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400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401</v>
      </c>
      <c r="E591">
        <v>7305.91</v>
      </c>
      <c r="F591">
        <v>0</v>
      </c>
    </row>
    <row r="592" spans="1:6" x14ac:dyDescent="0.25">
      <c r="A592" t="s">
        <v>39</v>
      </c>
      <c r="B592" t="s">
        <v>80</v>
      </c>
      <c r="C592" t="s">
        <v>48</v>
      </c>
      <c r="D592" t="s">
        <v>402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403</v>
      </c>
      <c r="E593">
        <v>12331.13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404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405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406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407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408</v>
      </c>
      <c r="E598">
        <v>0</v>
      </c>
      <c r="F598">
        <v>10772.89</v>
      </c>
    </row>
    <row r="599" spans="1:6" x14ac:dyDescent="0.25">
      <c r="A599" t="s">
        <v>39</v>
      </c>
      <c r="B599" t="s">
        <v>80</v>
      </c>
      <c r="C599" t="s">
        <v>48</v>
      </c>
      <c r="D599" t="s">
        <v>409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410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411</v>
      </c>
      <c r="E601">
        <v>32749.88</v>
      </c>
      <c r="F601">
        <v>12142.91</v>
      </c>
    </row>
    <row r="602" spans="1:6" x14ac:dyDescent="0.25">
      <c r="A602" t="s">
        <v>39</v>
      </c>
      <c r="B602" t="s">
        <v>81</v>
      </c>
      <c r="C602" t="s">
        <v>48</v>
      </c>
      <c r="D602" t="s">
        <v>397</v>
      </c>
      <c r="E602">
        <v>0</v>
      </c>
      <c r="F602">
        <v>983.55</v>
      </c>
    </row>
    <row r="603" spans="1:6" x14ac:dyDescent="0.25">
      <c r="A603" t="s">
        <v>39</v>
      </c>
      <c r="B603" t="s">
        <v>81</v>
      </c>
      <c r="C603" t="s">
        <v>48</v>
      </c>
      <c r="D603" t="s">
        <v>398</v>
      </c>
      <c r="E603">
        <v>6966.58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399</v>
      </c>
      <c r="E604">
        <v>7411.28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400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401</v>
      </c>
      <c r="E606">
        <v>7305.91</v>
      </c>
      <c r="F606">
        <v>0</v>
      </c>
    </row>
    <row r="607" spans="1:6" x14ac:dyDescent="0.25">
      <c r="A607" t="s">
        <v>39</v>
      </c>
      <c r="B607" t="s">
        <v>81</v>
      </c>
      <c r="C607" t="s">
        <v>48</v>
      </c>
      <c r="D607" t="s">
        <v>402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403</v>
      </c>
      <c r="E608">
        <v>13200.8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404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405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406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407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408</v>
      </c>
      <c r="E613">
        <v>0</v>
      </c>
      <c r="F613">
        <v>10651.35</v>
      </c>
    </row>
    <row r="614" spans="1:6" x14ac:dyDescent="0.25">
      <c r="A614" t="s">
        <v>39</v>
      </c>
      <c r="B614" t="s">
        <v>81</v>
      </c>
      <c r="C614" t="s">
        <v>48</v>
      </c>
      <c r="D614" t="s">
        <v>409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410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411</v>
      </c>
      <c r="E616">
        <v>34884.57</v>
      </c>
      <c r="F616">
        <v>11634.91</v>
      </c>
    </row>
    <row r="617" spans="1:6" x14ac:dyDescent="0.25">
      <c r="A617" t="s">
        <v>39</v>
      </c>
      <c r="B617" t="s">
        <v>20</v>
      </c>
      <c r="C617" t="s">
        <v>48</v>
      </c>
      <c r="D617" t="s">
        <v>397</v>
      </c>
      <c r="E617">
        <v>0</v>
      </c>
      <c r="F617">
        <v>2592.0500000000002</v>
      </c>
    </row>
    <row r="618" spans="1:6" x14ac:dyDescent="0.25">
      <c r="A618" t="s">
        <v>39</v>
      </c>
      <c r="B618" t="s">
        <v>20</v>
      </c>
      <c r="C618" t="s">
        <v>48</v>
      </c>
      <c r="D618" t="s">
        <v>398</v>
      </c>
      <c r="E618">
        <v>8799.9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399</v>
      </c>
      <c r="E619">
        <v>7411.28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400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401</v>
      </c>
      <c r="E621">
        <v>7305.91</v>
      </c>
      <c r="F621">
        <v>0</v>
      </c>
    </row>
    <row r="622" spans="1:6" x14ac:dyDescent="0.25">
      <c r="A622" t="s">
        <v>39</v>
      </c>
      <c r="B622" t="s">
        <v>20</v>
      </c>
      <c r="C622" t="s">
        <v>48</v>
      </c>
      <c r="D622" t="s">
        <v>402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403</v>
      </c>
      <c r="E623">
        <v>13350.26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404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405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406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407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408</v>
      </c>
      <c r="E628">
        <v>0</v>
      </c>
      <c r="F628">
        <v>10553.48</v>
      </c>
    </row>
    <row r="629" spans="1:6" x14ac:dyDescent="0.25">
      <c r="A629" t="s">
        <v>39</v>
      </c>
      <c r="B629" t="s">
        <v>20</v>
      </c>
      <c r="C629" t="s">
        <v>48</v>
      </c>
      <c r="D629" t="s">
        <v>409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410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411</v>
      </c>
      <c r="E631">
        <v>36867.360000000001</v>
      </c>
      <c r="F631">
        <v>13145.53</v>
      </c>
    </row>
    <row r="632" spans="1:6" x14ac:dyDescent="0.25">
      <c r="A632" t="s">
        <v>39</v>
      </c>
      <c r="B632" t="s">
        <v>21</v>
      </c>
      <c r="C632" t="s">
        <v>48</v>
      </c>
      <c r="D632" t="s">
        <v>397</v>
      </c>
      <c r="E632">
        <v>0</v>
      </c>
      <c r="F632">
        <v>7036.92</v>
      </c>
    </row>
    <row r="633" spans="1:6" x14ac:dyDescent="0.25">
      <c r="A633" t="s">
        <v>39</v>
      </c>
      <c r="B633" t="s">
        <v>21</v>
      </c>
      <c r="C633" t="s">
        <v>48</v>
      </c>
      <c r="D633" t="s">
        <v>398</v>
      </c>
      <c r="E633">
        <v>10523.73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399</v>
      </c>
      <c r="E634">
        <v>7411.28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400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401</v>
      </c>
      <c r="E636">
        <v>7305.91</v>
      </c>
      <c r="F636">
        <v>0</v>
      </c>
    </row>
    <row r="637" spans="1:6" x14ac:dyDescent="0.25">
      <c r="A637" t="s">
        <v>39</v>
      </c>
      <c r="B637" t="s">
        <v>21</v>
      </c>
      <c r="C637" t="s">
        <v>48</v>
      </c>
      <c r="D637" t="s">
        <v>402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403</v>
      </c>
      <c r="E638">
        <v>16680.009999999998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404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405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406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407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408</v>
      </c>
      <c r="E643">
        <v>0</v>
      </c>
      <c r="F643">
        <v>10725.22</v>
      </c>
    </row>
    <row r="644" spans="1:6" x14ac:dyDescent="0.25">
      <c r="A644" t="s">
        <v>39</v>
      </c>
      <c r="B644" t="s">
        <v>21</v>
      </c>
      <c r="C644" t="s">
        <v>48</v>
      </c>
      <c r="D644" t="s">
        <v>409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410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411</v>
      </c>
      <c r="E646">
        <v>41920.93</v>
      </c>
      <c r="F646">
        <v>17762.14</v>
      </c>
    </row>
    <row r="647" spans="1:6" x14ac:dyDescent="0.25">
      <c r="A647" t="s">
        <v>39</v>
      </c>
      <c r="B647" t="s">
        <v>22</v>
      </c>
      <c r="C647" t="s">
        <v>48</v>
      </c>
      <c r="D647" t="s">
        <v>397</v>
      </c>
      <c r="E647">
        <v>0</v>
      </c>
      <c r="F647">
        <v>6185.61</v>
      </c>
    </row>
    <row r="648" spans="1:6" x14ac:dyDescent="0.25">
      <c r="A648" t="s">
        <v>39</v>
      </c>
      <c r="B648" t="s">
        <v>22</v>
      </c>
      <c r="C648" t="s">
        <v>48</v>
      </c>
      <c r="D648" t="s">
        <v>398</v>
      </c>
      <c r="E648">
        <v>8091.4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399</v>
      </c>
      <c r="E649">
        <v>7411.28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400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401</v>
      </c>
      <c r="E651">
        <v>7305.91</v>
      </c>
      <c r="F651">
        <v>0</v>
      </c>
    </row>
    <row r="652" spans="1:6" x14ac:dyDescent="0.25">
      <c r="A652" t="s">
        <v>39</v>
      </c>
      <c r="B652" t="s">
        <v>22</v>
      </c>
      <c r="C652" t="s">
        <v>48</v>
      </c>
      <c r="D652" t="s">
        <v>402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403</v>
      </c>
      <c r="E653">
        <v>14717.44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404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405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406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407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408</v>
      </c>
      <c r="E658">
        <v>0</v>
      </c>
      <c r="F658">
        <v>10990.64</v>
      </c>
    </row>
    <row r="659" spans="1:6" x14ac:dyDescent="0.25">
      <c r="A659" t="s">
        <v>39</v>
      </c>
      <c r="B659" t="s">
        <v>22</v>
      </c>
      <c r="C659" t="s">
        <v>48</v>
      </c>
      <c r="D659" t="s">
        <v>409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410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411</v>
      </c>
      <c r="E661">
        <v>37526.04</v>
      </c>
      <c r="F661">
        <v>17176.240000000002</v>
      </c>
    </row>
    <row r="662" spans="1:6" x14ac:dyDescent="0.25">
      <c r="A662" t="s">
        <v>39</v>
      </c>
      <c r="B662" t="s">
        <v>23</v>
      </c>
      <c r="C662" t="s">
        <v>48</v>
      </c>
      <c r="D662" t="s">
        <v>397</v>
      </c>
      <c r="E662">
        <v>0</v>
      </c>
      <c r="F662">
        <v>4609.51</v>
      </c>
    </row>
    <row r="663" spans="1:6" x14ac:dyDescent="0.25">
      <c r="A663" t="s">
        <v>39</v>
      </c>
      <c r="B663" t="s">
        <v>23</v>
      </c>
      <c r="C663" t="s">
        <v>48</v>
      </c>
      <c r="D663" t="s">
        <v>398</v>
      </c>
      <c r="E663">
        <v>11906.37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399</v>
      </c>
      <c r="E664">
        <v>7411.28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400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401</v>
      </c>
      <c r="E666">
        <v>7305.91</v>
      </c>
      <c r="F666">
        <v>0</v>
      </c>
    </row>
    <row r="667" spans="1:6" x14ac:dyDescent="0.25">
      <c r="A667" t="s">
        <v>39</v>
      </c>
      <c r="B667" t="s">
        <v>23</v>
      </c>
      <c r="C667" t="s">
        <v>48</v>
      </c>
      <c r="D667" t="s">
        <v>402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403</v>
      </c>
      <c r="E668">
        <v>16819.830000000002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404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405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406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407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408</v>
      </c>
      <c r="E673">
        <v>0</v>
      </c>
      <c r="F673">
        <v>10468.540000000001</v>
      </c>
    </row>
    <row r="674" spans="1:6" x14ac:dyDescent="0.25">
      <c r="A674" t="s">
        <v>39</v>
      </c>
      <c r="B674" t="s">
        <v>23</v>
      </c>
      <c r="C674" t="s">
        <v>48</v>
      </c>
      <c r="D674" t="s">
        <v>409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410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411</v>
      </c>
      <c r="E676">
        <v>43443.39</v>
      </c>
      <c r="F676">
        <v>15078.05</v>
      </c>
    </row>
    <row r="677" spans="1:6" x14ac:dyDescent="0.25">
      <c r="A677" t="s">
        <v>39</v>
      </c>
      <c r="B677" t="s">
        <v>24</v>
      </c>
      <c r="C677" t="s">
        <v>48</v>
      </c>
      <c r="D677" t="s">
        <v>397</v>
      </c>
      <c r="E677">
        <v>0</v>
      </c>
      <c r="F677">
        <v>2723.41</v>
      </c>
    </row>
    <row r="678" spans="1:6" x14ac:dyDescent="0.25">
      <c r="A678" t="s">
        <v>39</v>
      </c>
      <c r="B678" t="s">
        <v>24</v>
      </c>
      <c r="C678" t="s">
        <v>48</v>
      </c>
      <c r="D678" t="s">
        <v>398</v>
      </c>
      <c r="E678">
        <v>15491.09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399</v>
      </c>
      <c r="E679">
        <v>7411.28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400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401</v>
      </c>
      <c r="E681">
        <v>7305.91</v>
      </c>
      <c r="F681">
        <v>0</v>
      </c>
    </row>
    <row r="682" spans="1:6" x14ac:dyDescent="0.25">
      <c r="A682" t="s">
        <v>39</v>
      </c>
      <c r="B682" t="s">
        <v>24</v>
      </c>
      <c r="C682" t="s">
        <v>48</v>
      </c>
      <c r="D682" t="s">
        <v>402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403</v>
      </c>
      <c r="E683">
        <v>18455.400000000001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404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405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406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407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408</v>
      </c>
      <c r="E688">
        <v>0</v>
      </c>
      <c r="F688">
        <v>10022.24</v>
      </c>
    </row>
    <row r="689" spans="1:6" x14ac:dyDescent="0.25">
      <c r="A689" t="s">
        <v>39</v>
      </c>
      <c r="B689" t="s">
        <v>24</v>
      </c>
      <c r="C689" t="s">
        <v>48</v>
      </c>
      <c r="D689" t="s">
        <v>409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410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411</v>
      </c>
      <c r="E691">
        <v>48663.68</v>
      </c>
      <c r="F691">
        <v>12745.65</v>
      </c>
    </row>
    <row r="692" spans="1:6" x14ac:dyDescent="0.25">
      <c r="A692" t="s">
        <v>39</v>
      </c>
      <c r="B692" t="s">
        <v>25</v>
      </c>
      <c r="C692" t="s">
        <v>48</v>
      </c>
      <c r="D692" t="s">
        <v>397</v>
      </c>
      <c r="E692">
        <v>0</v>
      </c>
      <c r="F692">
        <v>826.27</v>
      </c>
    </row>
    <row r="693" spans="1:6" x14ac:dyDescent="0.25">
      <c r="A693" t="s">
        <v>39</v>
      </c>
      <c r="B693" t="s">
        <v>25</v>
      </c>
      <c r="C693" t="s">
        <v>48</v>
      </c>
      <c r="D693" t="s">
        <v>398</v>
      </c>
      <c r="E693">
        <v>21248.6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399</v>
      </c>
      <c r="E694">
        <v>7411.28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400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401</v>
      </c>
      <c r="E696">
        <v>7305.91</v>
      </c>
      <c r="F696">
        <v>0</v>
      </c>
    </row>
    <row r="697" spans="1:6" x14ac:dyDescent="0.25">
      <c r="A697" t="s">
        <v>39</v>
      </c>
      <c r="B697" t="s">
        <v>25</v>
      </c>
      <c r="C697" t="s">
        <v>48</v>
      </c>
      <c r="D697" t="s">
        <v>402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403</v>
      </c>
      <c r="E698">
        <v>17853.98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404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405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406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407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408</v>
      </c>
      <c r="E703">
        <v>0</v>
      </c>
      <c r="F703">
        <v>9121.65</v>
      </c>
    </row>
    <row r="704" spans="1:6" x14ac:dyDescent="0.25">
      <c r="A704" t="s">
        <v>39</v>
      </c>
      <c r="B704" t="s">
        <v>25</v>
      </c>
      <c r="C704" t="s">
        <v>48</v>
      </c>
      <c r="D704" t="s">
        <v>409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410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411</v>
      </c>
      <c r="E706">
        <v>53819.77</v>
      </c>
      <c r="F706">
        <v>9947.92</v>
      </c>
    </row>
    <row r="707" spans="1:6" x14ac:dyDescent="0.25">
      <c r="A707" t="s">
        <v>39</v>
      </c>
      <c r="B707" t="s">
        <v>26</v>
      </c>
      <c r="C707" t="s">
        <v>48</v>
      </c>
      <c r="D707" t="s">
        <v>397</v>
      </c>
      <c r="E707">
        <v>0</v>
      </c>
      <c r="F707">
        <v>9917.8799999999992</v>
      </c>
    </row>
    <row r="708" spans="1:6" x14ac:dyDescent="0.25">
      <c r="A708" t="s">
        <v>39</v>
      </c>
      <c r="B708" t="s">
        <v>26</v>
      </c>
      <c r="C708" t="s">
        <v>48</v>
      </c>
      <c r="D708" t="s">
        <v>398</v>
      </c>
      <c r="E708">
        <v>9082.7999999999993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399</v>
      </c>
      <c r="E709">
        <v>7411.28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400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401</v>
      </c>
      <c r="E711">
        <v>7305.91</v>
      </c>
      <c r="F711">
        <v>0</v>
      </c>
    </row>
    <row r="712" spans="1:6" x14ac:dyDescent="0.25">
      <c r="A712" t="s">
        <v>39</v>
      </c>
      <c r="B712" t="s">
        <v>26</v>
      </c>
      <c r="C712" t="s">
        <v>48</v>
      </c>
      <c r="D712" t="s">
        <v>402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403</v>
      </c>
      <c r="E713">
        <v>18101.97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404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405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406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407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408</v>
      </c>
      <c r="E718">
        <v>0</v>
      </c>
      <c r="F718">
        <v>11489.84</v>
      </c>
    </row>
    <row r="719" spans="1:6" x14ac:dyDescent="0.25">
      <c r="A719" t="s">
        <v>39</v>
      </c>
      <c r="B719" t="s">
        <v>26</v>
      </c>
      <c r="C719" t="s">
        <v>48</v>
      </c>
      <c r="D719" t="s">
        <v>409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410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411</v>
      </c>
      <c r="E721">
        <v>41901.96</v>
      </c>
      <c r="F721">
        <v>21407.72</v>
      </c>
    </row>
    <row r="722" spans="1:6" x14ac:dyDescent="0.25">
      <c r="A722" t="s">
        <v>40</v>
      </c>
      <c r="B722" t="s">
        <v>73</v>
      </c>
      <c r="C722" t="s">
        <v>48</v>
      </c>
      <c r="D722" t="s">
        <v>397</v>
      </c>
      <c r="E722">
        <v>0</v>
      </c>
      <c r="F722">
        <v>17450.13</v>
      </c>
    </row>
    <row r="723" spans="1:6" x14ac:dyDescent="0.25">
      <c r="A723" t="s">
        <v>40</v>
      </c>
      <c r="B723" t="s">
        <v>73</v>
      </c>
      <c r="C723" t="s">
        <v>48</v>
      </c>
      <c r="D723" t="s">
        <v>398</v>
      </c>
      <c r="E723">
        <v>73.25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399</v>
      </c>
      <c r="E724">
        <v>3386.36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400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401</v>
      </c>
      <c r="E726">
        <v>7305.91</v>
      </c>
      <c r="F726">
        <v>0</v>
      </c>
    </row>
    <row r="727" spans="1:6" x14ac:dyDescent="0.25">
      <c r="A727" t="s">
        <v>40</v>
      </c>
      <c r="B727" t="s">
        <v>73</v>
      </c>
      <c r="C727" t="s">
        <v>48</v>
      </c>
      <c r="D727" t="s">
        <v>402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403</v>
      </c>
      <c r="E728">
        <v>6815.39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404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405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406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407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408</v>
      </c>
      <c r="E733">
        <v>0</v>
      </c>
      <c r="F733">
        <v>12564.66</v>
      </c>
    </row>
    <row r="734" spans="1:6" x14ac:dyDescent="0.25">
      <c r="A734" t="s">
        <v>40</v>
      </c>
      <c r="B734" t="s">
        <v>73</v>
      </c>
      <c r="C734" t="s">
        <v>48</v>
      </c>
      <c r="D734" t="s">
        <v>409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410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411</v>
      </c>
      <c r="E736">
        <v>17580.91</v>
      </c>
      <c r="F736">
        <v>30014.79</v>
      </c>
    </row>
    <row r="737" spans="1:6" x14ac:dyDescent="0.25">
      <c r="A737" t="s">
        <v>40</v>
      </c>
      <c r="B737" t="s">
        <v>74</v>
      </c>
      <c r="C737" t="s">
        <v>48</v>
      </c>
      <c r="D737" t="s">
        <v>397</v>
      </c>
      <c r="E737">
        <v>0</v>
      </c>
      <c r="F737">
        <v>8068.64</v>
      </c>
    </row>
    <row r="738" spans="1:6" x14ac:dyDescent="0.25">
      <c r="A738" t="s">
        <v>40</v>
      </c>
      <c r="B738" t="s">
        <v>74</v>
      </c>
      <c r="C738" t="s">
        <v>48</v>
      </c>
      <c r="D738" t="s">
        <v>398</v>
      </c>
      <c r="E738">
        <v>2193.54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399</v>
      </c>
      <c r="E739">
        <v>3386.36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400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401</v>
      </c>
      <c r="E741">
        <v>7305.91</v>
      </c>
      <c r="F741">
        <v>0</v>
      </c>
    </row>
    <row r="742" spans="1:6" x14ac:dyDescent="0.25">
      <c r="A742" t="s">
        <v>40</v>
      </c>
      <c r="B742" t="s">
        <v>74</v>
      </c>
      <c r="C742" t="s">
        <v>48</v>
      </c>
      <c r="D742" t="s">
        <v>402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403</v>
      </c>
      <c r="E743">
        <v>8111.51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404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405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406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407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408</v>
      </c>
      <c r="E748">
        <v>0</v>
      </c>
      <c r="F748">
        <v>11694.94</v>
      </c>
    </row>
    <row r="749" spans="1:6" x14ac:dyDescent="0.25">
      <c r="A749" t="s">
        <v>40</v>
      </c>
      <c r="B749" t="s">
        <v>74</v>
      </c>
      <c r="C749" t="s">
        <v>48</v>
      </c>
      <c r="D749" t="s">
        <v>409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410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411</v>
      </c>
      <c r="E751">
        <v>20997.33</v>
      </c>
      <c r="F751">
        <v>19763.580000000002</v>
      </c>
    </row>
    <row r="752" spans="1:6" x14ac:dyDescent="0.25">
      <c r="A752" t="s">
        <v>40</v>
      </c>
      <c r="B752" t="s">
        <v>75</v>
      </c>
      <c r="C752" t="s">
        <v>48</v>
      </c>
      <c r="D752" t="s">
        <v>397</v>
      </c>
      <c r="E752">
        <v>0</v>
      </c>
      <c r="F752">
        <v>6441.57</v>
      </c>
    </row>
    <row r="753" spans="1:6" x14ac:dyDescent="0.25">
      <c r="A753" t="s">
        <v>40</v>
      </c>
      <c r="B753" t="s">
        <v>75</v>
      </c>
      <c r="C753" t="s">
        <v>48</v>
      </c>
      <c r="D753" t="s">
        <v>398</v>
      </c>
      <c r="E753">
        <v>1082.47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399</v>
      </c>
      <c r="E754">
        <v>3386.36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400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401</v>
      </c>
      <c r="E756">
        <v>7305.91</v>
      </c>
      <c r="F756">
        <v>0</v>
      </c>
    </row>
    <row r="757" spans="1:6" x14ac:dyDescent="0.25">
      <c r="A757" t="s">
        <v>40</v>
      </c>
      <c r="B757" t="s">
        <v>75</v>
      </c>
      <c r="C757" t="s">
        <v>48</v>
      </c>
      <c r="D757" t="s">
        <v>402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403</v>
      </c>
      <c r="E758">
        <v>8143.95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404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405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406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407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408</v>
      </c>
      <c r="E763">
        <v>0</v>
      </c>
      <c r="F763">
        <v>11666.84</v>
      </c>
    </row>
    <row r="764" spans="1:6" x14ac:dyDescent="0.25">
      <c r="A764" t="s">
        <v>40</v>
      </c>
      <c r="B764" t="s">
        <v>75</v>
      </c>
      <c r="C764" t="s">
        <v>48</v>
      </c>
      <c r="D764" t="s">
        <v>409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410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411</v>
      </c>
      <c r="E766">
        <v>19918.7</v>
      </c>
      <c r="F766">
        <v>18108.41</v>
      </c>
    </row>
    <row r="767" spans="1:6" x14ac:dyDescent="0.25">
      <c r="A767" t="s">
        <v>40</v>
      </c>
      <c r="B767" t="s">
        <v>76</v>
      </c>
      <c r="C767" t="s">
        <v>48</v>
      </c>
      <c r="D767" t="s">
        <v>397</v>
      </c>
      <c r="E767">
        <v>0</v>
      </c>
      <c r="F767">
        <v>4796.88</v>
      </c>
    </row>
    <row r="768" spans="1:6" x14ac:dyDescent="0.25">
      <c r="A768" t="s">
        <v>40</v>
      </c>
      <c r="B768" t="s">
        <v>76</v>
      </c>
      <c r="C768" t="s">
        <v>48</v>
      </c>
      <c r="D768" t="s">
        <v>398</v>
      </c>
      <c r="E768">
        <v>2738.33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399</v>
      </c>
      <c r="E769">
        <v>3386.36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400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401</v>
      </c>
      <c r="E771">
        <v>7305.91</v>
      </c>
      <c r="F771">
        <v>0</v>
      </c>
    </row>
    <row r="772" spans="1:6" x14ac:dyDescent="0.25">
      <c r="A772" t="s">
        <v>40</v>
      </c>
      <c r="B772" t="s">
        <v>76</v>
      </c>
      <c r="C772" t="s">
        <v>48</v>
      </c>
      <c r="D772" t="s">
        <v>402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403</v>
      </c>
      <c r="E773">
        <v>8000.74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404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405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406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407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408</v>
      </c>
      <c r="E778">
        <v>0</v>
      </c>
      <c r="F778">
        <v>11323.91</v>
      </c>
    </row>
    <row r="779" spans="1:6" x14ac:dyDescent="0.25">
      <c r="A779" t="s">
        <v>40</v>
      </c>
      <c r="B779" t="s">
        <v>76</v>
      </c>
      <c r="C779" t="s">
        <v>48</v>
      </c>
      <c r="D779" t="s">
        <v>409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410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411</v>
      </c>
      <c r="E781">
        <v>21431.35</v>
      </c>
      <c r="F781">
        <v>16120.79</v>
      </c>
    </row>
    <row r="782" spans="1:6" x14ac:dyDescent="0.25">
      <c r="A782" t="s">
        <v>40</v>
      </c>
      <c r="B782" t="s">
        <v>77</v>
      </c>
      <c r="C782" t="s">
        <v>48</v>
      </c>
      <c r="D782" t="s">
        <v>397</v>
      </c>
      <c r="E782">
        <v>0</v>
      </c>
      <c r="F782">
        <v>5866.6</v>
      </c>
    </row>
    <row r="783" spans="1:6" x14ac:dyDescent="0.25">
      <c r="A783" t="s">
        <v>40</v>
      </c>
      <c r="B783" t="s">
        <v>77</v>
      </c>
      <c r="C783" t="s">
        <v>48</v>
      </c>
      <c r="D783" t="s">
        <v>398</v>
      </c>
      <c r="E783">
        <v>1496.3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399</v>
      </c>
      <c r="E784">
        <v>3386.36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400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401</v>
      </c>
      <c r="E786">
        <v>7305.91</v>
      </c>
      <c r="F786">
        <v>0</v>
      </c>
    </row>
    <row r="787" spans="1:6" x14ac:dyDescent="0.25">
      <c r="A787" t="s">
        <v>40</v>
      </c>
      <c r="B787" t="s">
        <v>77</v>
      </c>
      <c r="C787" t="s">
        <v>48</v>
      </c>
      <c r="D787" t="s">
        <v>402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403</v>
      </c>
      <c r="E788">
        <v>7860.31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404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405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406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407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408</v>
      </c>
      <c r="E793">
        <v>0</v>
      </c>
      <c r="F793">
        <v>11667.24</v>
      </c>
    </row>
    <row r="794" spans="1:6" x14ac:dyDescent="0.25">
      <c r="A794" t="s">
        <v>40</v>
      </c>
      <c r="B794" t="s">
        <v>77</v>
      </c>
      <c r="C794" t="s">
        <v>48</v>
      </c>
      <c r="D794" t="s">
        <v>409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410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411</v>
      </c>
      <c r="E796">
        <v>20048.89</v>
      </c>
      <c r="F796">
        <v>17533.84</v>
      </c>
    </row>
    <row r="797" spans="1:6" x14ac:dyDescent="0.25">
      <c r="A797" t="s">
        <v>40</v>
      </c>
      <c r="B797" t="s">
        <v>78</v>
      </c>
      <c r="C797" t="s">
        <v>48</v>
      </c>
      <c r="D797" t="s">
        <v>397</v>
      </c>
      <c r="E797">
        <v>0</v>
      </c>
      <c r="F797">
        <v>1594.3</v>
      </c>
    </row>
    <row r="798" spans="1:6" x14ac:dyDescent="0.25">
      <c r="A798" t="s">
        <v>40</v>
      </c>
      <c r="B798" t="s">
        <v>78</v>
      </c>
      <c r="C798" t="s">
        <v>48</v>
      </c>
      <c r="D798" t="s">
        <v>398</v>
      </c>
      <c r="E798">
        <v>2851.43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399</v>
      </c>
      <c r="E799">
        <v>3386.36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400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401</v>
      </c>
      <c r="E801">
        <v>7305.91</v>
      </c>
      <c r="F801">
        <v>0</v>
      </c>
    </row>
    <row r="802" spans="1:6" x14ac:dyDescent="0.25">
      <c r="A802" t="s">
        <v>40</v>
      </c>
      <c r="B802" t="s">
        <v>78</v>
      </c>
      <c r="C802" t="s">
        <v>48</v>
      </c>
      <c r="D802" t="s">
        <v>402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403</v>
      </c>
      <c r="E803">
        <v>8201.4500000000007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404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405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406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407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408</v>
      </c>
      <c r="E808">
        <v>0</v>
      </c>
      <c r="F808">
        <v>10906.09</v>
      </c>
    </row>
    <row r="809" spans="1:6" x14ac:dyDescent="0.25">
      <c r="A809" t="s">
        <v>40</v>
      </c>
      <c r="B809" t="s">
        <v>78</v>
      </c>
      <c r="C809" t="s">
        <v>48</v>
      </c>
      <c r="D809" t="s">
        <v>409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410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411</v>
      </c>
      <c r="E811">
        <v>21745.15</v>
      </c>
      <c r="F811">
        <v>12500.39</v>
      </c>
    </row>
    <row r="812" spans="1:6" x14ac:dyDescent="0.25">
      <c r="A812" t="s">
        <v>40</v>
      </c>
      <c r="B812" t="s">
        <v>79</v>
      </c>
      <c r="C812" t="s">
        <v>48</v>
      </c>
      <c r="D812" t="s">
        <v>397</v>
      </c>
      <c r="E812">
        <v>0</v>
      </c>
      <c r="F812">
        <v>1479.86</v>
      </c>
    </row>
    <row r="813" spans="1:6" x14ac:dyDescent="0.25">
      <c r="A813" t="s">
        <v>40</v>
      </c>
      <c r="B813" t="s">
        <v>79</v>
      </c>
      <c r="C813" t="s">
        <v>48</v>
      </c>
      <c r="D813" t="s">
        <v>398</v>
      </c>
      <c r="E813">
        <v>3349.07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399</v>
      </c>
      <c r="E814">
        <v>3386.36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400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401</v>
      </c>
      <c r="E816">
        <v>7305.91</v>
      </c>
      <c r="F816">
        <v>0</v>
      </c>
    </row>
    <row r="817" spans="1:6" x14ac:dyDescent="0.25">
      <c r="A817" t="s">
        <v>40</v>
      </c>
      <c r="B817" t="s">
        <v>79</v>
      </c>
      <c r="C817" t="s">
        <v>48</v>
      </c>
      <c r="D817" t="s">
        <v>402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403</v>
      </c>
      <c r="E818">
        <v>8129.38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404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405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406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407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408</v>
      </c>
      <c r="E823">
        <v>0</v>
      </c>
      <c r="F823">
        <v>10785.46</v>
      </c>
    </row>
    <row r="824" spans="1:6" x14ac:dyDescent="0.25">
      <c r="A824" t="s">
        <v>40</v>
      </c>
      <c r="B824" t="s">
        <v>79</v>
      </c>
      <c r="C824" t="s">
        <v>48</v>
      </c>
      <c r="D824" t="s">
        <v>409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410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411</v>
      </c>
      <c r="E826">
        <v>22170.720000000001</v>
      </c>
      <c r="F826">
        <v>12265.31</v>
      </c>
    </row>
    <row r="827" spans="1:6" x14ac:dyDescent="0.25">
      <c r="A827" t="s">
        <v>40</v>
      </c>
      <c r="B827" t="s">
        <v>80</v>
      </c>
      <c r="C827" t="s">
        <v>48</v>
      </c>
      <c r="D827" t="s">
        <v>397</v>
      </c>
      <c r="E827">
        <v>0</v>
      </c>
      <c r="F827">
        <v>1943.95</v>
      </c>
    </row>
    <row r="828" spans="1:6" x14ac:dyDescent="0.25">
      <c r="A828" t="s">
        <v>40</v>
      </c>
      <c r="B828" t="s">
        <v>80</v>
      </c>
      <c r="C828" t="s">
        <v>48</v>
      </c>
      <c r="D828" t="s">
        <v>398</v>
      </c>
      <c r="E828">
        <v>4147.8999999999996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399</v>
      </c>
      <c r="E829">
        <v>3386.36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400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401</v>
      </c>
      <c r="E831">
        <v>7305.91</v>
      </c>
      <c r="F831">
        <v>0</v>
      </c>
    </row>
    <row r="832" spans="1:6" x14ac:dyDescent="0.25">
      <c r="A832" t="s">
        <v>40</v>
      </c>
      <c r="B832" t="s">
        <v>80</v>
      </c>
      <c r="C832" t="s">
        <v>48</v>
      </c>
      <c r="D832" t="s">
        <v>402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403</v>
      </c>
      <c r="E833">
        <v>8770.01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404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405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406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407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408</v>
      </c>
      <c r="E838">
        <v>0</v>
      </c>
      <c r="F838">
        <v>10770.97</v>
      </c>
    </row>
    <row r="839" spans="1:6" x14ac:dyDescent="0.25">
      <c r="A839" t="s">
        <v>40</v>
      </c>
      <c r="B839" t="s">
        <v>80</v>
      </c>
      <c r="C839" t="s">
        <v>48</v>
      </c>
      <c r="D839" t="s">
        <v>409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410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411</v>
      </c>
      <c r="E841">
        <v>23610.19</v>
      </c>
      <c r="F841">
        <v>12714.91</v>
      </c>
    </row>
    <row r="842" spans="1:6" x14ac:dyDescent="0.25">
      <c r="A842" t="s">
        <v>40</v>
      </c>
      <c r="B842" t="s">
        <v>81</v>
      </c>
      <c r="C842" t="s">
        <v>48</v>
      </c>
      <c r="D842" t="s">
        <v>397</v>
      </c>
      <c r="E842">
        <v>0</v>
      </c>
      <c r="F842">
        <v>1341.09</v>
      </c>
    </row>
    <row r="843" spans="1:6" x14ac:dyDescent="0.25">
      <c r="A843" t="s">
        <v>40</v>
      </c>
      <c r="B843" t="s">
        <v>81</v>
      </c>
      <c r="C843" t="s">
        <v>48</v>
      </c>
      <c r="D843" t="s">
        <v>398</v>
      </c>
      <c r="E843">
        <v>4584.93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399</v>
      </c>
      <c r="E844">
        <v>3386.36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400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401</v>
      </c>
      <c r="E846">
        <v>7305.91</v>
      </c>
      <c r="F846">
        <v>0</v>
      </c>
    </row>
    <row r="847" spans="1:6" x14ac:dyDescent="0.25">
      <c r="A847" t="s">
        <v>40</v>
      </c>
      <c r="B847" t="s">
        <v>81</v>
      </c>
      <c r="C847" t="s">
        <v>48</v>
      </c>
      <c r="D847" t="s">
        <v>402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403</v>
      </c>
      <c r="E848">
        <v>8102.3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404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405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406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407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408</v>
      </c>
      <c r="E853">
        <v>0</v>
      </c>
      <c r="F853">
        <v>10649.7</v>
      </c>
    </row>
    <row r="854" spans="1:6" x14ac:dyDescent="0.25">
      <c r="A854" t="s">
        <v>40</v>
      </c>
      <c r="B854" t="s">
        <v>81</v>
      </c>
      <c r="C854" t="s">
        <v>48</v>
      </c>
      <c r="D854" t="s">
        <v>409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410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411</v>
      </c>
      <c r="E856">
        <v>23379.5</v>
      </c>
      <c r="F856">
        <v>11990.79</v>
      </c>
    </row>
    <row r="857" spans="1:6" x14ac:dyDescent="0.25">
      <c r="A857" t="s">
        <v>40</v>
      </c>
      <c r="B857" t="s">
        <v>20</v>
      </c>
      <c r="C857" t="s">
        <v>48</v>
      </c>
      <c r="D857" t="s">
        <v>397</v>
      </c>
      <c r="E857">
        <v>0</v>
      </c>
      <c r="F857">
        <v>3038.46</v>
      </c>
    </row>
    <row r="858" spans="1:6" x14ac:dyDescent="0.25">
      <c r="A858" t="s">
        <v>40</v>
      </c>
      <c r="B858" t="s">
        <v>20</v>
      </c>
      <c r="C858" t="s">
        <v>48</v>
      </c>
      <c r="D858" t="s">
        <v>398</v>
      </c>
      <c r="E858">
        <v>6515.24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399</v>
      </c>
      <c r="E859">
        <v>3386.36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400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401</v>
      </c>
      <c r="E861">
        <v>7305.91</v>
      </c>
      <c r="F861">
        <v>0</v>
      </c>
    </row>
    <row r="862" spans="1:6" x14ac:dyDescent="0.25">
      <c r="A862" t="s">
        <v>40</v>
      </c>
      <c r="B862" t="s">
        <v>20</v>
      </c>
      <c r="C862" t="s">
        <v>48</v>
      </c>
      <c r="D862" t="s">
        <v>402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403</v>
      </c>
      <c r="E863">
        <v>8923.99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404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405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406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407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408</v>
      </c>
      <c r="E868">
        <v>0</v>
      </c>
      <c r="F868">
        <v>10551.42</v>
      </c>
    </row>
    <row r="869" spans="1:6" x14ac:dyDescent="0.25">
      <c r="A869" t="s">
        <v>40</v>
      </c>
      <c r="B869" t="s">
        <v>20</v>
      </c>
      <c r="C869" t="s">
        <v>48</v>
      </c>
      <c r="D869" t="s">
        <v>409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410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411</v>
      </c>
      <c r="E871">
        <v>26131.5</v>
      </c>
      <c r="F871">
        <v>13589.88</v>
      </c>
    </row>
    <row r="872" spans="1:6" x14ac:dyDescent="0.25">
      <c r="A872" t="s">
        <v>40</v>
      </c>
      <c r="B872" t="s">
        <v>21</v>
      </c>
      <c r="C872" t="s">
        <v>48</v>
      </c>
      <c r="D872" t="s">
        <v>397</v>
      </c>
      <c r="E872">
        <v>0</v>
      </c>
      <c r="F872">
        <v>7150.07</v>
      </c>
    </row>
    <row r="873" spans="1:6" x14ac:dyDescent="0.25">
      <c r="A873" t="s">
        <v>40</v>
      </c>
      <c r="B873" t="s">
        <v>21</v>
      </c>
      <c r="C873" t="s">
        <v>48</v>
      </c>
      <c r="D873" t="s">
        <v>398</v>
      </c>
      <c r="E873">
        <v>7247.93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399</v>
      </c>
      <c r="E874">
        <v>3386.36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400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401</v>
      </c>
      <c r="E876">
        <v>7305.91</v>
      </c>
      <c r="F876">
        <v>0</v>
      </c>
    </row>
    <row r="877" spans="1:6" x14ac:dyDescent="0.25">
      <c r="A877" t="s">
        <v>40</v>
      </c>
      <c r="B877" t="s">
        <v>21</v>
      </c>
      <c r="C877" t="s">
        <v>48</v>
      </c>
      <c r="D877" t="s">
        <v>402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403</v>
      </c>
      <c r="E878">
        <v>9634.2000000000007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404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405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406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407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408</v>
      </c>
      <c r="E883">
        <v>0</v>
      </c>
      <c r="F883">
        <v>10723.18</v>
      </c>
    </row>
    <row r="884" spans="1:6" x14ac:dyDescent="0.25">
      <c r="A884" t="s">
        <v>40</v>
      </c>
      <c r="B884" t="s">
        <v>21</v>
      </c>
      <c r="C884" t="s">
        <v>48</v>
      </c>
      <c r="D884" t="s">
        <v>409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410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411</v>
      </c>
      <c r="E886">
        <v>27574.400000000001</v>
      </c>
      <c r="F886">
        <v>17873.25</v>
      </c>
    </row>
    <row r="887" spans="1:6" x14ac:dyDescent="0.25">
      <c r="A887" t="s">
        <v>40</v>
      </c>
      <c r="B887" t="s">
        <v>22</v>
      </c>
      <c r="C887" t="s">
        <v>48</v>
      </c>
      <c r="D887" t="s">
        <v>397</v>
      </c>
      <c r="E887">
        <v>0</v>
      </c>
      <c r="F887">
        <v>6537.53</v>
      </c>
    </row>
    <row r="888" spans="1:6" x14ac:dyDescent="0.25">
      <c r="A888" t="s">
        <v>40</v>
      </c>
      <c r="B888" t="s">
        <v>22</v>
      </c>
      <c r="C888" t="s">
        <v>48</v>
      </c>
      <c r="D888" t="s">
        <v>398</v>
      </c>
      <c r="E888">
        <v>5706.53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399</v>
      </c>
      <c r="E889">
        <v>3386.36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400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401</v>
      </c>
      <c r="E891">
        <v>7305.91</v>
      </c>
      <c r="F891">
        <v>0</v>
      </c>
    </row>
    <row r="892" spans="1:6" x14ac:dyDescent="0.25">
      <c r="A892" t="s">
        <v>40</v>
      </c>
      <c r="B892" t="s">
        <v>22</v>
      </c>
      <c r="C892" t="s">
        <v>48</v>
      </c>
      <c r="D892" t="s">
        <v>402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403</v>
      </c>
      <c r="E893">
        <v>9069.56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404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405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406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407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408</v>
      </c>
      <c r="E898">
        <v>0</v>
      </c>
      <c r="F898">
        <v>10988.95</v>
      </c>
    </row>
    <row r="899" spans="1:6" x14ac:dyDescent="0.25">
      <c r="A899" t="s">
        <v>40</v>
      </c>
      <c r="B899" t="s">
        <v>22</v>
      </c>
      <c r="C899" t="s">
        <v>48</v>
      </c>
      <c r="D899" t="s">
        <v>409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410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411</v>
      </c>
      <c r="E901">
        <v>25468.36</v>
      </c>
      <c r="F901">
        <v>17526.490000000002</v>
      </c>
    </row>
    <row r="902" spans="1:6" x14ac:dyDescent="0.25">
      <c r="A902" t="s">
        <v>40</v>
      </c>
      <c r="B902" t="s">
        <v>23</v>
      </c>
      <c r="C902" t="s">
        <v>48</v>
      </c>
      <c r="D902" t="s">
        <v>397</v>
      </c>
      <c r="E902">
        <v>0</v>
      </c>
      <c r="F902">
        <v>5098.6099999999997</v>
      </c>
    </row>
    <row r="903" spans="1:6" x14ac:dyDescent="0.25">
      <c r="A903" t="s">
        <v>40</v>
      </c>
      <c r="B903" t="s">
        <v>23</v>
      </c>
      <c r="C903" t="s">
        <v>48</v>
      </c>
      <c r="D903" t="s">
        <v>398</v>
      </c>
      <c r="E903">
        <v>8434.65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399</v>
      </c>
      <c r="E904">
        <v>3386.36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400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401</v>
      </c>
      <c r="E906">
        <v>7305.91</v>
      </c>
      <c r="F906">
        <v>0</v>
      </c>
    </row>
    <row r="907" spans="1:6" x14ac:dyDescent="0.25">
      <c r="A907" t="s">
        <v>40</v>
      </c>
      <c r="B907" t="s">
        <v>23</v>
      </c>
      <c r="C907" t="s">
        <v>48</v>
      </c>
      <c r="D907" t="s">
        <v>402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403</v>
      </c>
      <c r="E908">
        <v>10174.459999999999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404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405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406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407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408</v>
      </c>
      <c r="E913">
        <v>0</v>
      </c>
      <c r="F913">
        <v>10466.26</v>
      </c>
    </row>
    <row r="914" spans="1:6" x14ac:dyDescent="0.25">
      <c r="A914" t="s">
        <v>40</v>
      </c>
      <c r="B914" t="s">
        <v>23</v>
      </c>
      <c r="C914" t="s">
        <v>48</v>
      </c>
      <c r="D914" t="s">
        <v>409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410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411</v>
      </c>
      <c r="E916">
        <v>29301.39</v>
      </c>
      <c r="F916">
        <v>15564.87</v>
      </c>
    </row>
    <row r="917" spans="1:6" x14ac:dyDescent="0.25">
      <c r="A917" t="s">
        <v>40</v>
      </c>
      <c r="B917" t="s">
        <v>24</v>
      </c>
      <c r="C917" t="s">
        <v>48</v>
      </c>
      <c r="D917" t="s">
        <v>397</v>
      </c>
      <c r="E917">
        <v>0</v>
      </c>
      <c r="F917">
        <v>3220.63</v>
      </c>
    </row>
    <row r="918" spans="1:6" x14ac:dyDescent="0.25">
      <c r="A918" t="s">
        <v>40</v>
      </c>
      <c r="B918" t="s">
        <v>24</v>
      </c>
      <c r="C918" t="s">
        <v>48</v>
      </c>
      <c r="D918" t="s">
        <v>398</v>
      </c>
      <c r="E918">
        <v>11178.32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399</v>
      </c>
      <c r="E919">
        <v>3386.36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400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401</v>
      </c>
      <c r="E921">
        <v>7305.91</v>
      </c>
      <c r="F921">
        <v>0</v>
      </c>
    </row>
    <row r="922" spans="1:6" x14ac:dyDescent="0.25">
      <c r="A922" t="s">
        <v>40</v>
      </c>
      <c r="B922" t="s">
        <v>24</v>
      </c>
      <c r="C922" t="s">
        <v>48</v>
      </c>
      <c r="D922" t="s">
        <v>402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403</v>
      </c>
      <c r="E923">
        <v>11364.86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404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405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406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407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408</v>
      </c>
      <c r="E928">
        <v>0</v>
      </c>
      <c r="F928">
        <v>10020.1</v>
      </c>
    </row>
    <row r="929" spans="1:6" x14ac:dyDescent="0.25">
      <c r="A929" t="s">
        <v>40</v>
      </c>
      <c r="B929" t="s">
        <v>24</v>
      </c>
      <c r="C929" t="s">
        <v>48</v>
      </c>
      <c r="D929" t="s">
        <v>409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410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411</v>
      </c>
      <c r="E931">
        <v>33235.449999999997</v>
      </c>
      <c r="F931">
        <v>13240.72</v>
      </c>
    </row>
    <row r="932" spans="1:6" x14ac:dyDescent="0.25">
      <c r="A932" t="s">
        <v>40</v>
      </c>
      <c r="B932" t="s">
        <v>25</v>
      </c>
      <c r="C932" t="s">
        <v>48</v>
      </c>
      <c r="D932" t="s">
        <v>397</v>
      </c>
      <c r="E932">
        <v>0</v>
      </c>
      <c r="F932">
        <v>1034.79</v>
      </c>
    </row>
    <row r="933" spans="1:6" x14ac:dyDescent="0.25">
      <c r="A933" t="s">
        <v>40</v>
      </c>
      <c r="B933" t="s">
        <v>25</v>
      </c>
      <c r="C933" t="s">
        <v>48</v>
      </c>
      <c r="D933" t="s">
        <v>398</v>
      </c>
      <c r="E933">
        <v>15328.98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399</v>
      </c>
      <c r="E934">
        <v>3386.36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400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401</v>
      </c>
      <c r="E936">
        <v>7305.91</v>
      </c>
      <c r="F936">
        <v>0</v>
      </c>
    </row>
    <row r="937" spans="1:6" x14ac:dyDescent="0.25">
      <c r="A937" t="s">
        <v>40</v>
      </c>
      <c r="B937" t="s">
        <v>25</v>
      </c>
      <c r="C937" t="s">
        <v>48</v>
      </c>
      <c r="D937" t="s">
        <v>402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403</v>
      </c>
      <c r="E938">
        <v>10528.14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404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405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406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407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408</v>
      </c>
      <c r="E943">
        <v>0</v>
      </c>
      <c r="F943">
        <v>9119.19</v>
      </c>
    </row>
    <row r="944" spans="1:6" x14ac:dyDescent="0.25">
      <c r="A944" t="s">
        <v>40</v>
      </c>
      <c r="B944" t="s">
        <v>25</v>
      </c>
      <c r="C944" t="s">
        <v>48</v>
      </c>
      <c r="D944" t="s">
        <v>409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410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411</v>
      </c>
      <c r="E946">
        <v>36549.379999999997</v>
      </c>
      <c r="F946">
        <v>10153.98</v>
      </c>
    </row>
    <row r="947" spans="1:6" x14ac:dyDescent="0.25">
      <c r="A947" t="s">
        <v>40</v>
      </c>
      <c r="B947" t="s">
        <v>26</v>
      </c>
      <c r="C947" t="s">
        <v>48</v>
      </c>
      <c r="D947" t="s">
        <v>397</v>
      </c>
      <c r="E947">
        <v>0</v>
      </c>
      <c r="F947">
        <v>9919.4699999999993</v>
      </c>
    </row>
    <row r="948" spans="1:6" x14ac:dyDescent="0.25">
      <c r="A948" t="s">
        <v>40</v>
      </c>
      <c r="B948" t="s">
        <v>26</v>
      </c>
      <c r="C948" t="s">
        <v>48</v>
      </c>
      <c r="D948" t="s">
        <v>398</v>
      </c>
      <c r="E948">
        <v>6605.49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399</v>
      </c>
      <c r="E949">
        <v>3386.36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400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401</v>
      </c>
      <c r="E951">
        <v>7305.91</v>
      </c>
      <c r="F951">
        <v>0</v>
      </c>
    </row>
    <row r="952" spans="1:6" x14ac:dyDescent="0.25">
      <c r="A952" t="s">
        <v>40</v>
      </c>
      <c r="B952" t="s">
        <v>26</v>
      </c>
      <c r="C952" t="s">
        <v>48</v>
      </c>
      <c r="D952" t="s">
        <v>402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403</v>
      </c>
      <c r="E953">
        <v>11118.13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404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405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406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407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408</v>
      </c>
      <c r="E958">
        <v>0</v>
      </c>
      <c r="F958">
        <v>11487.82</v>
      </c>
    </row>
    <row r="959" spans="1:6" x14ac:dyDescent="0.25">
      <c r="A959" t="s">
        <v>40</v>
      </c>
      <c r="B959" t="s">
        <v>26</v>
      </c>
      <c r="C959" t="s">
        <v>48</v>
      </c>
      <c r="D959" t="s">
        <v>409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410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411</v>
      </c>
      <c r="E961">
        <v>28415.9</v>
      </c>
      <c r="F961">
        <v>21407.29</v>
      </c>
    </row>
    <row r="962" spans="1:6" x14ac:dyDescent="0.25">
      <c r="A962" t="s">
        <v>39</v>
      </c>
      <c r="B962" t="s">
        <v>73</v>
      </c>
      <c r="C962" t="s">
        <v>65</v>
      </c>
      <c r="D962" t="s">
        <v>397</v>
      </c>
      <c r="E962">
        <v>3645.91</v>
      </c>
      <c r="F962">
        <v>0</v>
      </c>
    </row>
    <row r="963" spans="1:6" x14ac:dyDescent="0.25">
      <c r="A963" t="s">
        <v>39</v>
      </c>
      <c r="B963" t="s">
        <v>73</v>
      </c>
      <c r="C963" t="s">
        <v>65</v>
      </c>
      <c r="D963" t="s">
        <v>398</v>
      </c>
      <c r="E963">
        <v>35.96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399</v>
      </c>
      <c r="E964">
        <v>7411.28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400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401</v>
      </c>
      <c r="E966">
        <v>7305.91</v>
      </c>
      <c r="F966">
        <v>0</v>
      </c>
    </row>
    <row r="967" spans="1:6" x14ac:dyDescent="0.25">
      <c r="A967" t="s">
        <v>39</v>
      </c>
      <c r="B967" t="s">
        <v>73</v>
      </c>
      <c r="C967" t="s">
        <v>65</v>
      </c>
      <c r="D967" t="s">
        <v>402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403</v>
      </c>
      <c r="E968">
        <v>10179.280000000001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404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405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406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407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408</v>
      </c>
      <c r="E973">
        <v>0</v>
      </c>
      <c r="F973">
        <v>12566.84</v>
      </c>
    </row>
    <row r="974" spans="1:6" x14ac:dyDescent="0.25">
      <c r="A974" t="s">
        <v>39</v>
      </c>
      <c r="B974" t="s">
        <v>73</v>
      </c>
      <c r="C974" t="s">
        <v>65</v>
      </c>
      <c r="D974" t="s">
        <v>409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410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411</v>
      </c>
      <c r="E976">
        <v>28578.34</v>
      </c>
      <c r="F976">
        <v>12566.84</v>
      </c>
    </row>
    <row r="977" spans="1:6" x14ac:dyDescent="0.25">
      <c r="A977" t="s">
        <v>39</v>
      </c>
      <c r="B977" t="s">
        <v>74</v>
      </c>
      <c r="C977" t="s">
        <v>65</v>
      </c>
      <c r="D977" t="s">
        <v>397</v>
      </c>
      <c r="E977">
        <v>2035.02</v>
      </c>
      <c r="F977">
        <v>0</v>
      </c>
    </row>
    <row r="978" spans="1:6" x14ac:dyDescent="0.25">
      <c r="A978" t="s">
        <v>39</v>
      </c>
      <c r="B978" t="s">
        <v>74</v>
      </c>
      <c r="C978" t="s">
        <v>65</v>
      </c>
      <c r="D978" t="s">
        <v>398</v>
      </c>
      <c r="E978">
        <v>3089.37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399</v>
      </c>
      <c r="E979">
        <v>7411.28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400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401</v>
      </c>
      <c r="E981">
        <v>7305.91</v>
      </c>
      <c r="F981">
        <v>0</v>
      </c>
    </row>
    <row r="982" spans="1:6" x14ac:dyDescent="0.25">
      <c r="A982" t="s">
        <v>39</v>
      </c>
      <c r="B982" t="s">
        <v>74</v>
      </c>
      <c r="C982" t="s">
        <v>65</v>
      </c>
      <c r="D982" t="s">
        <v>402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403</v>
      </c>
      <c r="E983">
        <v>12629.3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404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405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406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407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408</v>
      </c>
      <c r="E988">
        <v>0</v>
      </c>
      <c r="F988">
        <v>11696.81</v>
      </c>
    </row>
    <row r="989" spans="1:6" x14ac:dyDescent="0.25">
      <c r="A989" t="s">
        <v>39</v>
      </c>
      <c r="B989" t="s">
        <v>74</v>
      </c>
      <c r="C989" t="s">
        <v>65</v>
      </c>
      <c r="D989" t="s">
        <v>409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410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411</v>
      </c>
      <c r="E991">
        <v>32470.880000000001</v>
      </c>
      <c r="F991">
        <v>11696.81</v>
      </c>
    </row>
    <row r="992" spans="1:6" x14ac:dyDescent="0.25">
      <c r="A992" t="s">
        <v>39</v>
      </c>
      <c r="B992" t="s">
        <v>75</v>
      </c>
      <c r="C992" t="s">
        <v>65</v>
      </c>
      <c r="D992" t="s">
        <v>397</v>
      </c>
      <c r="E992">
        <v>1202.8900000000001</v>
      </c>
      <c r="F992">
        <v>0</v>
      </c>
    </row>
    <row r="993" spans="1:6" x14ac:dyDescent="0.25">
      <c r="A993" t="s">
        <v>39</v>
      </c>
      <c r="B993" t="s">
        <v>75</v>
      </c>
      <c r="C993" t="s">
        <v>65</v>
      </c>
      <c r="D993" t="s">
        <v>398</v>
      </c>
      <c r="E993">
        <v>1503.9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399</v>
      </c>
      <c r="E994">
        <v>7411.28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400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401</v>
      </c>
      <c r="E996">
        <v>7305.91</v>
      </c>
      <c r="F996">
        <v>0</v>
      </c>
    </row>
    <row r="997" spans="1:6" x14ac:dyDescent="0.25">
      <c r="A997" t="s">
        <v>39</v>
      </c>
      <c r="B997" t="s">
        <v>75</v>
      </c>
      <c r="C997" t="s">
        <v>65</v>
      </c>
      <c r="D997" t="s">
        <v>402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403</v>
      </c>
      <c r="E998">
        <v>11444.55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404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405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406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407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408</v>
      </c>
      <c r="E1003">
        <v>0</v>
      </c>
      <c r="F1003">
        <v>11668.67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409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410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411</v>
      </c>
      <c r="E1006">
        <v>28868.53</v>
      </c>
      <c r="F1006">
        <v>11668.67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397</v>
      </c>
      <c r="E1007">
        <v>1013.9</v>
      </c>
      <c r="F1007">
        <v>0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398</v>
      </c>
      <c r="E1008">
        <v>4011.87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399</v>
      </c>
      <c r="E1009">
        <v>7411.28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400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401</v>
      </c>
      <c r="E1011">
        <v>7305.91</v>
      </c>
      <c r="F1011">
        <v>0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402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403</v>
      </c>
      <c r="E1013">
        <v>12395.34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404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405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406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407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408</v>
      </c>
      <c r="E1018">
        <v>0</v>
      </c>
      <c r="F1018">
        <v>11325.46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409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410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411</v>
      </c>
      <c r="E1021">
        <v>32138.31</v>
      </c>
      <c r="F1021">
        <v>11325.46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397</v>
      </c>
      <c r="E1022">
        <v>1107.68</v>
      </c>
      <c r="F1022">
        <v>0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398</v>
      </c>
      <c r="E1023">
        <v>2036.53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399</v>
      </c>
      <c r="E1024">
        <v>7411.28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400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401</v>
      </c>
      <c r="E1026">
        <v>7305.91</v>
      </c>
      <c r="F1026">
        <v>0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402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403</v>
      </c>
      <c r="E1028">
        <v>11200.45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404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405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406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407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408</v>
      </c>
      <c r="E1033">
        <v>0</v>
      </c>
      <c r="F1033">
        <v>11669.17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409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410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411</v>
      </c>
      <c r="E1036">
        <v>29061.85</v>
      </c>
      <c r="F1036">
        <v>11669.17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397</v>
      </c>
      <c r="E1037">
        <v>242.49</v>
      </c>
      <c r="F1037">
        <v>0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398</v>
      </c>
      <c r="E1038">
        <v>3745.42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399</v>
      </c>
      <c r="E1039">
        <v>7411.28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400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401</v>
      </c>
      <c r="E1041">
        <v>7305.91</v>
      </c>
      <c r="F1041">
        <v>0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402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403</v>
      </c>
      <c r="E1043">
        <v>11266.4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404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405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406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407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408</v>
      </c>
      <c r="E1048">
        <v>0</v>
      </c>
      <c r="F1048">
        <v>10907.8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409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410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411</v>
      </c>
      <c r="E1051">
        <v>29971.5</v>
      </c>
      <c r="F1051">
        <v>10907.8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397</v>
      </c>
      <c r="E1052">
        <v>233.22</v>
      </c>
      <c r="F1052">
        <v>0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398</v>
      </c>
      <c r="E1053">
        <v>4473.6499999999996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399</v>
      </c>
      <c r="E1054">
        <v>7411.28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400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401</v>
      </c>
      <c r="E1056">
        <v>7305.91</v>
      </c>
      <c r="F1056">
        <v>0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402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403</v>
      </c>
      <c r="E1058">
        <v>11138.84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404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405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406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407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408</v>
      </c>
      <c r="E1063">
        <v>0</v>
      </c>
      <c r="F1063">
        <v>10787.62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409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410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411</v>
      </c>
      <c r="E1066">
        <v>30562.91</v>
      </c>
      <c r="F1066">
        <v>10787.62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397</v>
      </c>
      <c r="E1067">
        <v>328.23</v>
      </c>
      <c r="F1067">
        <v>0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398</v>
      </c>
      <c r="E1068">
        <v>5612.75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399</v>
      </c>
      <c r="E1069">
        <v>7411.28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400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401</v>
      </c>
      <c r="E1071">
        <v>7305.91</v>
      </c>
      <c r="F1071">
        <v>0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402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403</v>
      </c>
      <c r="E1073">
        <v>12331.13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404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405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406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407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408</v>
      </c>
      <c r="E1078">
        <v>0</v>
      </c>
      <c r="F1078">
        <v>10772.89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409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410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411</v>
      </c>
      <c r="E1081">
        <v>32989.300000000003</v>
      </c>
      <c r="F1081">
        <v>10772.89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397</v>
      </c>
      <c r="E1082">
        <v>235.11</v>
      </c>
      <c r="F1082">
        <v>0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398</v>
      </c>
      <c r="E1083">
        <v>6875.73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399</v>
      </c>
      <c r="E1084">
        <v>7411.28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400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401</v>
      </c>
      <c r="E1086">
        <v>7305.91</v>
      </c>
      <c r="F1086">
        <v>0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402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403</v>
      </c>
      <c r="E1088">
        <v>13200.8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404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405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406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407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408</v>
      </c>
      <c r="E1093">
        <v>0</v>
      </c>
      <c r="F1093">
        <v>10651.35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409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410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411</v>
      </c>
      <c r="E1096">
        <v>35028.83</v>
      </c>
      <c r="F1096">
        <v>10651.35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397</v>
      </c>
      <c r="E1097">
        <v>720.32</v>
      </c>
      <c r="F1097">
        <v>0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398</v>
      </c>
      <c r="E1098">
        <v>8759.75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399</v>
      </c>
      <c r="E1099">
        <v>7411.28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400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401</v>
      </c>
      <c r="E1101">
        <v>7305.91</v>
      </c>
      <c r="F1101">
        <v>0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402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403</v>
      </c>
      <c r="E1103">
        <v>13350.26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404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405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406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407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408</v>
      </c>
      <c r="E1108">
        <v>0</v>
      </c>
      <c r="F1108">
        <v>10553.48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409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410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411</v>
      </c>
      <c r="E1111">
        <v>37547.53</v>
      </c>
      <c r="F1111">
        <v>10553.48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397</v>
      </c>
      <c r="E1112">
        <v>1880.82</v>
      </c>
      <c r="F1112">
        <v>0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398</v>
      </c>
      <c r="E1113">
        <v>10496.9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399</v>
      </c>
      <c r="E1114">
        <v>7411.28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400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401</v>
      </c>
      <c r="E1116">
        <v>7305.91</v>
      </c>
      <c r="F1116">
        <v>0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402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403</v>
      </c>
      <c r="E1118">
        <v>16680.009999999998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404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405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406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407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408</v>
      </c>
      <c r="E1123">
        <v>0</v>
      </c>
      <c r="F1123">
        <v>10725.22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409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410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411</v>
      </c>
      <c r="E1126">
        <v>43774.92</v>
      </c>
      <c r="F1126">
        <v>10725.22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397</v>
      </c>
      <c r="E1127">
        <v>1676.14</v>
      </c>
      <c r="F1127">
        <v>0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398</v>
      </c>
      <c r="E1128">
        <v>8026.03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399</v>
      </c>
      <c r="E1129">
        <v>7411.28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400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401</v>
      </c>
      <c r="E1131">
        <v>7305.91</v>
      </c>
      <c r="F1131">
        <v>0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402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403</v>
      </c>
      <c r="E1133">
        <v>14717.44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404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405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406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407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408</v>
      </c>
      <c r="E1138">
        <v>0</v>
      </c>
      <c r="F1138">
        <v>10990.64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409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410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411</v>
      </c>
      <c r="E1141">
        <v>39136.800000000003</v>
      </c>
      <c r="F1141">
        <v>10990.64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397</v>
      </c>
      <c r="E1142">
        <v>1236.1600000000001</v>
      </c>
      <c r="F1142">
        <v>0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398</v>
      </c>
      <c r="E1143">
        <v>11865.41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399</v>
      </c>
      <c r="E1144">
        <v>7411.28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400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401</v>
      </c>
      <c r="E1146">
        <v>7305.91</v>
      </c>
      <c r="F1146">
        <v>0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402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403</v>
      </c>
      <c r="E1148">
        <v>16819.830000000002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404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405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406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407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408</v>
      </c>
      <c r="E1153">
        <v>0</v>
      </c>
      <c r="F1153">
        <v>10468.540000000001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409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410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411</v>
      </c>
      <c r="E1156">
        <v>44638.6</v>
      </c>
      <c r="F1156">
        <v>10468.540000000001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397</v>
      </c>
      <c r="E1157">
        <v>774.04</v>
      </c>
      <c r="F1157">
        <v>0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398</v>
      </c>
      <c r="E1158">
        <v>15428.23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399</v>
      </c>
      <c r="E1159">
        <v>7411.28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400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401</v>
      </c>
      <c r="E1161">
        <v>7305.91</v>
      </c>
      <c r="F1161">
        <v>0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402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403</v>
      </c>
      <c r="E1163">
        <v>18455.400000000001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404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405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406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407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408</v>
      </c>
      <c r="E1168">
        <v>0</v>
      </c>
      <c r="F1168">
        <v>10022.24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409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410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411</v>
      </c>
      <c r="E1171">
        <v>49374.87</v>
      </c>
      <c r="F1171">
        <v>10022.24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397</v>
      </c>
      <c r="E1172">
        <v>221.33</v>
      </c>
      <c r="F1172">
        <v>0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398</v>
      </c>
      <c r="E1173">
        <v>21236.14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399</v>
      </c>
      <c r="E1174">
        <v>7411.28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400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401</v>
      </c>
      <c r="E1176">
        <v>7305.91</v>
      </c>
      <c r="F1176">
        <v>0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402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403</v>
      </c>
      <c r="E1178">
        <v>17853.98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404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405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406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407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408</v>
      </c>
      <c r="E1183">
        <v>0</v>
      </c>
      <c r="F1183">
        <v>9121.65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409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410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411</v>
      </c>
      <c r="E1186">
        <v>54028.639999999999</v>
      </c>
      <c r="F1186">
        <v>9121.65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397</v>
      </c>
      <c r="E1187">
        <v>3359.42</v>
      </c>
      <c r="F1187">
        <v>0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398</v>
      </c>
      <c r="E1188">
        <v>8916.6299999999992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399</v>
      </c>
      <c r="E1189">
        <v>7411.28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400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401</v>
      </c>
      <c r="E1191">
        <v>7305.91</v>
      </c>
      <c r="F1191">
        <v>0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402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403</v>
      </c>
      <c r="E1193">
        <v>18107.3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404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405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406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407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408</v>
      </c>
      <c r="E1198">
        <v>0</v>
      </c>
      <c r="F1198">
        <v>11489.83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409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410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411</v>
      </c>
      <c r="E1201">
        <v>45100.54</v>
      </c>
      <c r="F1201">
        <v>11489.83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397</v>
      </c>
      <c r="E1202">
        <v>4131.33</v>
      </c>
      <c r="F1202">
        <v>0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398</v>
      </c>
      <c r="E1203">
        <v>23.03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399</v>
      </c>
      <c r="E1204">
        <v>3386.36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400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401</v>
      </c>
      <c r="E1206">
        <v>7305.91</v>
      </c>
      <c r="F1206">
        <v>0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402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403</v>
      </c>
      <c r="E1208">
        <v>6815.39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404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405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406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407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408</v>
      </c>
      <c r="E1213">
        <v>0</v>
      </c>
      <c r="F1213">
        <v>12564.66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409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410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411</v>
      </c>
      <c r="E1216">
        <v>21662.02</v>
      </c>
      <c r="F1216">
        <v>12564.66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397</v>
      </c>
      <c r="E1217">
        <v>2065.58</v>
      </c>
      <c r="F1217">
        <v>0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398</v>
      </c>
      <c r="E1218">
        <v>2103.6799999999998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399</v>
      </c>
      <c r="E1219">
        <v>3386.36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400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401</v>
      </c>
      <c r="E1221">
        <v>7305.91</v>
      </c>
      <c r="F1221">
        <v>0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402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403</v>
      </c>
      <c r="E1223">
        <v>8111.51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404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405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406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407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408</v>
      </c>
      <c r="E1228">
        <v>0</v>
      </c>
      <c r="F1228">
        <v>11694.95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409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410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411</v>
      </c>
      <c r="E1231">
        <v>22973.05</v>
      </c>
      <c r="F1231">
        <v>11694.95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397</v>
      </c>
      <c r="E1232">
        <v>1534.54</v>
      </c>
      <c r="F1232">
        <v>0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398</v>
      </c>
      <c r="E1233">
        <v>1053.79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399</v>
      </c>
      <c r="E1234">
        <v>3386.36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400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401</v>
      </c>
      <c r="E1236">
        <v>7305.91</v>
      </c>
      <c r="F1236">
        <v>0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402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403</v>
      </c>
      <c r="E1238">
        <v>8143.95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404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405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406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407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408</v>
      </c>
      <c r="E1243">
        <v>0</v>
      </c>
      <c r="F1243">
        <v>11666.84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409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410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411</v>
      </c>
      <c r="E1246">
        <v>21424.560000000001</v>
      </c>
      <c r="F1246">
        <v>11666.84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397</v>
      </c>
      <c r="E1247">
        <v>1158.1199999999999</v>
      </c>
      <c r="F1247">
        <v>0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398</v>
      </c>
      <c r="E1248">
        <v>2709.12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399</v>
      </c>
      <c r="E1249">
        <v>3386.36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400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401</v>
      </c>
      <c r="E1251">
        <v>7305.91</v>
      </c>
      <c r="F1251">
        <v>0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402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403</v>
      </c>
      <c r="E1253">
        <v>8000.74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404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405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406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407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408</v>
      </c>
      <c r="E1258">
        <v>0</v>
      </c>
      <c r="F1258">
        <v>11323.91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409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410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411</v>
      </c>
      <c r="E1261">
        <v>22560.26</v>
      </c>
      <c r="F1261">
        <v>11323.91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397</v>
      </c>
      <c r="E1262">
        <v>1437.92</v>
      </c>
      <c r="F1262">
        <v>0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398</v>
      </c>
      <c r="E1263">
        <v>1448.47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399</v>
      </c>
      <c r="E1264">
        <v>3386.36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400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401</v>
      </c>
      <c r="E1266">
        <v>7305.91</v>
      </c>
      <c r="F1266">
        <v>0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402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403</v>
      </c>
      <c r="E1268">
        <v>7860.31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404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405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406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407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408</v>
      </c>
      <c r="E1273">
        <v>0</v>
      </c>
      <c r="F1273">
        <v>11667.25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409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410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411</v>
      </c>
      <c r="E1276">
        <v>21438.98</v>
      </c>
      <c r="F1276">
        <v>11667.25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397</v>
      </c>
      <c r="E1277">
        <v>370.2</v>
      </c>
      <c r="F1277">
        <v>0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398</v>
      </c>
      <c r="E1278">
        <v>2689.31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399</v>
      </c>
      <c r="E1279">
        <v>3386.36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400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401</v>
      </c>
      <c r="E1281">
        <v>7305.91</v>
      </c>
      <c r="F1281">
        <v>0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402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403</v>
      </c>
      <c r="E1283">
        <v>8201.4500000000007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404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405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406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407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408</v>
      </c>
      <c r="E1288">
        <v>0</v>
      </c>
      <c r="F1288">
        <v>10906.09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409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410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411</v>
      </c>
      <c r="E1291">
        <v>21953.23</v>
      </c>
      <c r="F1291">
        <v>10906.09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397</v>
      </c>
      <c r="E1292">
        <v>343.61</v>
      </c>
      <c r="F1292">
        <v>0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398</v>
      </c>
      <c r="E1293">
        <v>3231.7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399</v>
      </c>
      <c r="E1294">
        <v>3386.36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400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401</v>
      </c>
      <c r="E1296">
        <v>7305.91</v>
      </c>
      <c r="F1296">
        <v>0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402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403</v>
      </c>
      <c r="E1298">
        <v>8129.38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404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405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406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407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408</v>
      </c>
      <c r="E1303">
        <v>0</v>
      </c>
      <c r="F1303">
        <v>10785.46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409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410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411</v>
      </c>
      <c r="E1306">
        <v>22396.959999999999</v>
      </c>
      <c r="F1306">
        <v>10785.46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397</v>
      </c>
      <c r="E1307">
        <v>457.99</v>
      </c>
      <c r="F1307">
        <v>0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398</v>
      </c>
      <c r="E1308">
        <v>4076.17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399</v>
      </c>
      <c r="E1309">
        <v>3386.36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400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401</v>
      </c>
      <c r="E1311">
        <v>7305.91</v>
      </c>
      <c r="F1311">
        <v>0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402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403</v>
      </c>
      <c r="E1313">
        <v>8770.01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404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405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406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407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408</v>
      </c>
      <c r="E1318">
        <v>0</v>
      </c>
      <c r="F1318">
        <v>10770.97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409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410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411</v>
      </c>
      <c r="E1321">
        <v>23996.45</v>
      </c>
      <c r="F1321">
        <v>10770.97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397</v>
      </c>
      <c r="E1322">
        <v>315.17</v>
      </c>
      <c r="F1322">
        <v>0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398</v>
      </c>
      <c r="E1323">
        <v>4503.3599999999997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399</v>
      </c>
      <c r="E1324">
        <v>3386.36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400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401</v>
      </c>
      <c r="E1326">
        <v>7305.91</v>
      </c>
      <c r="F1326">
        <v>0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402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403</v>
      </c>
      <c r="E1328">
        <v>8102.3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404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405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406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407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408</v>
      </c>
      <c r="E1333">
        <v>0</v>
      </c>
      <c r="F1333">
        <v>10649.7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409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410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411</v>
      </c>
      <c r="E1336">
        <v>23613.11</v>
      </c>
      <c r="F1336">
        <v>10649.7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397</v>
      </c>
      <c r="E1337">
        <v>805.53</v>
      </c>
      <c r="F1337">
        <v>0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398</v>
      </c>
      <c r="E1338">
        <v>6481.45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399</v>
      </c>
      <c r="E1339">
        <v>3386.36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400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401</v>
      </c>
      <c r="E1341">
        <v>7305.91</v>
      </c>
      <c r="F1341">
        <v>0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402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403</v>
      </c>
      <c r="E1343">
        <v>8923.99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404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405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406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407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408</v>
      </c>
      <c r="E1348">
        <v>0</v>
      </c>
      <c r="F1348">
        <v>10551.42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409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410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411</v>
      </c>
      <c r="E1351">
        <v>26903.23</v>
      </c>
      <c r="F1351">
        <v>10551.42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397</v>
      </c>
      <c r="E1352">
        <v>1849.71</v>
      </c>
      <c r="F1352">
        <v>0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398</v>
      </c>
      <c r="E1353">
        <v>7172.47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399</v>
      </c>
      <c r="E1354">
        <v>3386.36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400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401</v>
      </c>
      <c r="E1356">
        <v>7305.91</v>
      </c>
      <c r="F1356">
        <v>0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402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403</v>
      </c>
      <c r="E1358">
        <v>9634.2000000000007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404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405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406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407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408</v>
      </c>
      <c r="E1363">
        <v>0</v>
      </c>
      <c r="F1363">
        <v>10723.18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409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410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411</v>
      </c>
      <c r="E1366">
        <v>29348.65</v>
      </c>
      <c r="F1366">
        <v>10723.18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397</v>
      </c>
      <c r="E1367">
        <v>1693.26</v>
      </c>
      <c r="F1367">
        <v>0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398</v>
      </c>
      <c r="E1368">
        <v>5633.8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399</v>
      </c>
      <c r="E1369">
        <v>3386.36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400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401</v>
      </c>
      <c r="E1371">
        <v>7305.91</v>
      </c>
      <c r="F1371">
        <v>0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402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403</v>
      </c>
      <c r="E1373">
        <v>9069.56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404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405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406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407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408</v>
      </c>
      <c r="E1378">
        <v>0</v>
      </c>
      <c r="F1378">
        <v>10988.95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409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410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411</v>
      </c>
      <c r="E1381">
        <v>27088.89</v>
      </c>
      <c r="F1381">
        <v>10988.95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397</v>
      </c>
      <c r="E1382">
        <v>1313.63</v>
      </c>
      <c r="F1382">
        <v>0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398</v>
      </c>
      <c r="E1383">
        <v>8384.7999999999993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399</v>
      </c>
      <c r="E1384">
        <v>3386.36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400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401</v>
      </c>
      <c r="E1386">
        <v>7305.91</v>
      </c>
      <c r="F1386">
        <v>0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402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403</v>
      </c>
      <c r="E1388">
        <v>10174.459999999999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404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405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406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407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408</v>
      </c>
      <c r="E1393">
        <v>0</v>
      </c>
      <c r="F1393">
        <v>10466.26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409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410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411</v>
      </c>
      <c r="E1396">
        <v>30565.17</v>
      </c>
      <c r="F1396">
        <v>10466.26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397</v>
      </c>
      <c r="E1397">
        <v>872.83</v>
      </c>
      <c r="F1397">
        <v>0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398</v>
      </c>
      <c r="E1398">
        <v>11125.68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399</v>
      </c>
      <c r="E1399">
        <v>3386.36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400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401</v>
      </c>
      <c r="E1401">
        <v>7305.91</v>
      </c>
      <c r="F1401">
        <v>0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402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403</v>
      </c>
      <c r="E1403">
        <v>11364.86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404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405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406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407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408</v>
      </c>
      <c r="E1408">
        <v>0</v>
      </c>
      <c r="F1408">
        <v>10020.1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409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410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411</v>
      </c>
      <c r="E1411">
        <v>34055.64</v>
      </c>
      <c r="F1411">
        <v>10020.1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397</v>
      </c>
      <c r="E1412">
        <v>267.12</v>
      </c>
      <c r="F1412">
        <v>0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398</v>
      </c>
      <c r="E1413">
        <v>15315.66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399</v>
      </c>
      <c r="E1414">
        <v>3386.36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400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401</v>
      </c>
      <c r="E1416">
        <v>7305.91</v>
      </c>
      <c r="F1416">
        <v>0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402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403</v>
      </c>
      <c r="E1418">
        <v>10528.14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404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405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406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407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408</v>
      </c>
      <c r="E1423">
        <v>0</v>
      </c>
      <c r="F1423">
        <v>9119.19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409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410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411</v>
      </c>
      <c r="E1426">
        <v>36803.19</v>
      </c>
      <c r="F1426">
        <v>9119.19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397</v>
      </c>
      <c r="E1427">
        <v>3110.51</v>
      </c>
      <c r="F1427">
        <v>0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398</v>
      </c>
      <c r="E1428">
        <v>6417.05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399</v>
      </c>
      <c r="E1429">
        <v>3386.36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400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401</v>
      </c>
      <c r="E1431">
        <v>7305.91</v>
      </c>
      <c r="F1431">
        <v>0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402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403</v>
      </c>
      <c r="E1433">
        <v>11118.58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404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405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406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407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408</v>
      </c>
      <c r="E1438">
        <v>0</v>
      </c>
      <c r="F1438">
        <v>11487.82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409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410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411</v>
      </c>
      <c r="E1441">
        <v>31338.41</v>
      </c>
      <c r="F1441">
        <v>11487.82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397</v>
      </c>
      <c r="E1442">
        <v>0</v>
      </c>
      <c r="F1442">
        <v>0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398</v>
      </c>
      <c r="E1443">
        <v>86.1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399</v>
      </c>
      <c r="E1444">
        <v>7411.28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400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401</v>
      </c>
      <c r="E1446">
        <v>7305.91</v>
      </c>
      <c r="F1446">
        <v>0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402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403</v>
      </c>
      <c r="E1448">
        <v>11046.2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404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405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406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407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408</v>
      </c>
      <c r="E1453">
        <v>0</v>
      </c>
      <c r="F1453">
        <v>12567.23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409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410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411</v>
      </c>
      <c r="E1456">
        <v>25849.49</v>
      </c>
      <c r="F1456">
        <v>12567.23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397</v>
      </c>
      <c r="E1457">
        <v>0</v>
      </c>
      <c r="F1457">
        <v>0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398</v>
      </c>
      <c r="E1458">
        <v>3174.66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399</v>
      </c>
      <c r="E1459">
        <v>7411.28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400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401</v>
      </c>
      <c r="E1461">
        <v>7305.91</v>
      </c>
      <c r="F1461">
        <v>0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402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403</v>
      </c>
      <c r="E1463">
        <v>13142.32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404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405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406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407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408</v>
      </c>
      <c r="E1468">
        <v>0</v>
      </c>
      <c r="F1468">
        <v>11696.87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409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410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411</v>
      </c>
      <c r="E1471">
        <v>31034.17</v>
      </c>
      <c r="F1471">
        <v>11696.87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397</v>
      </c>
      <c r="E1472">
        <v>0</v>
      </c>
      <c r="F1472">
        <v>0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398</v>
      </c>
      <c r="E1473">
        <v>1539.27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399</v>
      </c>
      <c r="E1474">
        <v>7411.28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400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401</v>
      </c>
      <c r="E1476">
        <v>7305.91</v>
      </c>
      <c r="F1476">
        <v>0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402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403</v>
      </c>
      <c r="E1478">
        <v>11611.15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404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405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406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407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408</v>
      </c>
      <c r="E1483">
        <v>0</v>
      </c>
      <c r="F1483">
        <v>11668.72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409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410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411</v>
      </c>
      <c r="E1486">
        <v>27867.61</v>
      </c>
      <c r="F1486">
        <v>11668.72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397</v>
      </c>
      <c r="E1487">
        <v>0</v>
      </c>
      <c r="F1487">
        <v>0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398</v>
      </c>
      <c r="E1488">
        <v>4050.84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399</v>
      </c>
      <c r="E1489">
        <v>7411.28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400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401</v>
      </c>
      <c r="E1491">
        <v>7305.91</v>
      </c>
      <c r="F1491">
        <v>0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402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403</v>
      </c>
      <c r="E1493">
        <v>12487.98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404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405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406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407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408</v>
      </c>
      <c r="E1498">
        <v>0</v>
      </c>
      <c r="F1498">
        <v>11325.46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409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410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411</v>
      </c>
      <c r="E1501">
        <v>31256.01</v>
      </c>
      <c r="F1501">
        <v>11325.46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397</v>
      </c>
      <c r="E1502">
        <v>0</v>
      </c>
      <c r="F1502">
        <v>0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398</v>
      </c>
      <c r="E1503">
        <v>2071.42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399</v>
      </c>
      <c r="E1504">
        <v>7411.28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400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401</v>
      </c>
      <c r="E1506">
        <v>7305.91</v>
      </c>
      <c r="F1506">
        <v>0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402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403</v>
      </c>
      <c r="E1508">
        <v>11263.01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404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405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406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407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408</v>
      </c>
      <c r="E1513">
        <v>0</v>
      </c>
      <c r="F1513">
        <v>11669.23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409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410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411</v>
      </c>
      <c r="E1516">
        <v>28051.62</v>
      </c>
      <c r="F1516">
        <v>11669.23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397</v>
      </c>
      <c r="E1517">
        <v>0</v>
      </c>
      <c r="F1517">
        <v>0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398</v>
      </c>
      <c r="E1518">
        <v>3909.23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399</v>
      </c>
      <c r="E1519">
        <v>7411.28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400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401</v>
      </c>
      <c r="E1521">
        <v>7305.91</v>
      </c>
      <c r="F1521">
        <v>0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402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403</v>
      </c>
      <c r="E1523">
        <v>11267.41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404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405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406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407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408</v>
      </c>
      <c r="E1528">
        <v>0</v>
      </c>
      <c r="F1528">
        <v>10907.86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409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410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411</v>
      </c>
      <c r="E1531">
        <v>29893.83</v>
      </c>
      <c r="F1531">
        <v>10907.86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397</v>
      </c>
      <c r="E1532">
        <v>0</v>
      </c>
      <c r="F1532">
        <v>0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398</v>
      </c>
      <c r="E1533">
        <v>4602.8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399</v>
      </c>
      <c r="E1534">
        <v>7411.28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400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401</v>
      </c>
      <c r="E1536">
        <v>7305.91</v>
      </c>
      <c r="F1536">
        <v>0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402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403</v>
      </c>
      <c r="E1538">
        <v>11138.84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404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405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406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407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408</v>
      </c>
      <c r="E1543">
        <v>0</v>
      </c>
      <c r="F1543">
        <v>10787.68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409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410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411</v>
      </c>
      <c r="E1546">
        <v>30458.83</v>
      </c>
      <c r="F1546">
        <v>10787.68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397</v>
      </c>
      <c r="E1547">
        <v>0</v>
      </c>
      <c r="F1547">
        <v>0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398</v>
      </c>
      <c r="E1548">
        <v>5693.73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399</v>
      </c>
      <c r="E1549">
        <v>7411.28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400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401</v>
      </c>
      <c r="E1551">
        <v>7305.91</v>
      </c>
      <c r="F1551">
        <v>0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402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403</v>
      </c>
      <c r="E1553">
        <v>12331.13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404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405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406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407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408</v>
      </c>
      <c r="E1558">
        <v>0</v>
      </c>
      <c r="F1558">
        <v>10773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409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410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411</v>
      </c>
      <c r="E1561">
        <v>32742.06</v>
      </c>
      <c r="F1561">
        <v>10773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397</v>
      </c>
      <c r="E1562">
        <v>0</v>
      </c>
      <c r="F1562">
        <v>0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398</v>
      </c>
      <c r="E1563">
        <v>6960.5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399</v>
      </c>
      <c r="E1564">
        <v>7411.28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400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401</v>
      </c>
      <c r="E1566">
        <v>7305.91</v>
      </c>
      <c r="F1566">
        <v>0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402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403</v>
      </c>
      <c r="E1568">
        <v>13202.49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404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405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406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407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408</v>
      </c>
      <c r="E1573">
        <v>0</v>
      </c>
      <c r="F1573">
        <v>10651.37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409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410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411</v>
      </c>
      <c r="E1576">
        <v>34880.18</v>
      </c>
      <c r="F1576">
        <v>10651.37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397</v>
      </c>
      <c r="E1577">
        <v>0</v>
      </c>
      <c r="F1577">
        <v>0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398</v>
      </c>
      <c r="E1578">
        <v>8779.18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399</v>
      </c>
      <c r="E1579">
        <v>7411.28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400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401</v>
      </c>
      <c r="E1581">
        <v>7305.91</v>
      </c>
      <c r="F1581">
        <v>0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402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403</v>
      </c>
      <c r="E1583">
        <v>13374.06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404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405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406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407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408</v>
      </c>
      <c r="E1588">
        <v>0</v>
      </c>
      <c r="F1588">
        <v>10553.55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409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410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411</v>
      </c>
      <c r="E1591">
        <v>36870.43</v>
      </c>
      <c r="F1591">
        <v>10553.55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397</v>
      </c>
      <c r="E1592">
        <v>0</v>
      </c>
      <c r="F1592">
        <v>0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398</v>
      </c>
      <c r="E1593">
        <v>10508.43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399</v>
      </c>
      <c r="E1594">
        <v>7411.28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400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401</v>
      </c>
      <c r="E1596">
        <v>7305.91</v>
      </c>
      <c r="F1596">
        <v>0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402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403</v>
      </c>
      <c r="E1598">
        <v>17316.22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404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405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406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407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408</v>
      </c>
      <c r="E1603">
        <v>0</v>
      </c>
      <c r="F1603">
        <v>10725.32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409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410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411</v>
      </c>
      <c r="E1606">
        <v>42541.84</v>
      </c>
      <c r="F1606">
        <v>10725.32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397</v>
      </c>
      <c r="E1607">
        <v>0</v>
      </c>
      <c r="F1607">
        <v>0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398</v>
      </c>
      <c r="E1608">
        <v>8074.36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399</v>
      </c>
      <c r="E1609">
        <v>7411.28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400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401</v>
      </c>
      <c r="E1611">
        <v>7305.91</v>
      </c>
      <c r="F1611">
        <v>0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402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403</v>
      </c>
      <c r="E1613">
        <v>15201.97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404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405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406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407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408</v>
      </c>
      <c r="E1618">
        <v>0</v>
      </c>
      <c r="F1618">
        <v>10990.75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409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410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411</v>
      </c>
      <c r="E1621">
        <v>37993.519999999997</v>
      </c>
      <c r="F1621">
        <v>10990.75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397</v>
      </c>
      <c r="E1622">
        <v>0</v>
      </c>
      <c r="F1622">
        <v>0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398</v>
      </c>
      <c r="E1623">
        <v>11898.15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399</v>
      </c>
      <c r="E1624">
        <v>7411.28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400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401</v>
      </c>
      <c r="E1626">
        <v>7305.91</v>
      </c>
      <c r="F1626">
        <v>0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402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403</v>
      </c>
      <c r="E1628">
        <v>17203.349999999999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404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405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406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407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408</v>
      </c>
      <c r="E1633">
        <v>0</v>
      </c>
      <c r="F1633">
        <v>10468.549999999999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409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410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411</v>
      </c>
      <c r="E1636">
        <v>43818.68</v>
      </c>
      <c r="F1636">
        <v>10468.549999999999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397</v>
      </c>
      <c r="E1637">
        <v>0</v>
      </c>
      <c r="F1637">
        <v>0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398</v>
      </c>
      <c r="E1638">
        <v>15477.69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399</v>
      </c>
      <c r="E1639">
        <v>7411.28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400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401</v>
      </c>
      <c r="E1641">
        <v>7305.91</v>
      </c>
      <c r="F1641">
        <v>0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402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403</v>
      </c>
      <c r="E1643">
        <v>18536.919999999998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404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405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406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407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408</v>
      </c>
      <c r="E1648">
        <v>0</v>
      </c>
      <c r="F1648">
        <v>10021.98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409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410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411</v>
      </c>
      <c r="E1651">
        <v>48731.8</v>
      </c>
      <c r="F1651">
        <v>10021.98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397</v>
      </c>
      <c r="E1652">
        <v>0</v>
      </c>
      <c r="F1652">
        <v>0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398</v>
      </c>
      <c r="E1653">
        <v>21237.75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399</v>
      </c>
      <c r="E1654">
        <v>7411.28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400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401</v>
      </c>
      <c r="E1656">
        <v>7305.91</v>
      </c>
      <c r="F1656">
        <v>0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402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403</v>
      </c>
      <c r="E1658">
        <v>17853.98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404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405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406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407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408</v>
      </c>
      <c r="E1663">
        <v>0</v>
      </c>
      <c r="F1663">
        <v>9121.66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409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410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411</v>
      </c>
      <c r="E1666">
        <v>53808.92</v>
      </c>
      <c r="F1666">
        <v>9121.66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397</v>
      </c>
      <c r="E1667">
        <v>0</v>
      </c>
      <c r="F1667">
        <v>0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398</v>
      </c>
      <c r="E1668">
        <v>9049.65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399</v>
      </c>
      <c r="E1669">
        <v>7411.28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400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401</v>
      </c>
      <c r="E1671">
        <v>7305.91</v>
      </c>
      <c r="F1671">
        <v>0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402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403</v>
      </c>
      <c r="E1673">
        <v>18980.55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404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405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406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407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408</v>
      </c>
      <c r="E1678">
        <v>0</v>
      </c>
      <c r="F1678">
        <v>11489.96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409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410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411</v>
      </c>
      <c r="E1681">
        <v>42747.39</v>
      </c>
      <c r="F1681">
        <v>11489.96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397</v>
      </c>
      <c r="E1682">
        <v>0</v>
      </c>
      <c r="F1682">
        <v>0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398</v>
      </c>
      <c r="E1683">
        <v>70.75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399</v>
      </c>
      <c r="E1684">
        <v>3386.36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400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401</v>
      </c>
      <c r="E1686">
        <v>7305.91</v>
      </c>
      <c r="F1686">
        <v>0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402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403</v>
      </c>
      <c r="E1688">
        <v>7405.58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404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405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406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407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408</v>
      </c>
      <c r="E1693">
        <v>0</v>
      </c>
      <c r="F1693">
        <v>12565.39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409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410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411</v>
      </c>
      <c r="E1696">
        <v>18168.61</v>
      </c>
      <c r="F1696">
        <v>12565.39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397</v>
      </c>
      <c r="E1697">
        <v>0</v>
      </c>
      <c r="F1697">
        <v>0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398</v>
      </c>
      <c r="E1698">
        <v>2137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399</v>
      </c>
      <c r="E1699">
        <v>3386.36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400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401</v>
      </c>
      <c r="E1701">
        <v>7305.91</v>
      </c>
      <c r="F1701">
        <v>0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402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403</v>
      </c>
      <c r="E1703">
        <v>8388.0400000000009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404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405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406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407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408</v>
      </c>
      <c r="E1708">
        <v>0</v>
      </c>
      <c r="F1708">
        <v>11695.15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409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410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411</v>
      </c>
      <c r="E1711">
        <v>21217.31</v>
      </c>
      <c r="F1711">
        <v>11695.15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397</v>
      </c>
      <c r="E1712">
        <v>0</v>
      </c>
      <c r="F1712">
        <v>0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398</v>
      </c>
      <c r="E1713">
        <v>1060.44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399</v>
      </c>
      <c r="E1714">
        <v>3386.36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400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401</v>
      </c>
      <c r="E1716">
        <v>7305.91</v>
      </c>
      <c r="F1716">
        <v>0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402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403</v>
      </c>
      <c r="E1718">
        <v>8297.42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404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405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406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407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408</v>
      </c>
      <c r="E1723">
        <v>0</v>
      </c>
      <c r="F1723">
        <v>11667.11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409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410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411</v>
      </c>
      <c r="E1726">
        <v>20050.14</v>
      </c>
      <c r="F1726">
        <v>11667.11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397</v>
      </c>
      <c r="E1727">
        <v>0</v>
      </c>
      <c r="F1727">
        <v>0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398</v>
      </c>
      <c r="E1728">
        <v>2706.08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399</v>
      </c>
      <c r="E1729">
        <v>3386.36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400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401</v>
      </c>
      <c r="E1731">
        <v>7305.91</v>
      </c>
      <c r="F1731">
        <v>0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402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403</v>
      </c>
      <c r="E1733">
        <v>8036.63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404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405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406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407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408</v>
      </c>
      <c r="E1738">
        <v>0</v>
      </c>
      <c r="F1738">
        <v>11324.24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409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410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411</v>
      </c>
      <c r="E1741">
        <v>21434.97</v>
      </c>
      <c r="F1741">
        <v>11324.24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397</v>
      </c>
      <c r="E1742">
        <v>0</v>
      </c>
      <c r="F1742">
        <v>0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398</v>
      </c>
      <c r="E1743">
        <v>1442.72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399</v>
      </c>
      <c r="E1744">
        <v>3386.36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400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401</v>
      </c>
      <c r="E1746">
        <v>7305.91</v>
      </c>
      <c r="F1746">
        <v>0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402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403</v>
      </c>
      <c r="E1748">
        <v>7923.05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404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405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406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407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408</v>
      </c>
      <c r="E1753">
        <v>0</v>
      </c>
      <c r="F1753">
        <v>11667.52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409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410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411</v>
      </c>
      <c r="E1756">
        <v>20058.04</v>
      </c>
      <c r="F1756">
        <v>11667.52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397</v>
      </c>
      <c r="E1757">
        <v>0</v>
      </c>
      <c r="F1757">
        <v>0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398</v>
      </c>
      <c r="E1758">
        <v>2842.11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399</v>
      </c>
      <c r="E1759">
        <v>3386.36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400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401</v>
      </c>
      <c r="E1761">
        <v>7305.91</v>
      </c>
      <c r="F1761">
        <v>0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402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403</v>
      </c>
      <c r="E1763">
        <v>8201.4500000000007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404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405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406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407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408</v>
      </c>
      <c r="E1768">
        <v>0</v>
      </c>
      <c r="F1768">
        <v>10905.87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409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410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411</v>
      </c>
      <c r="E1771">
        <v>21735.83</v>
      </c>
      <c r="F1771">
        <v>10905.87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397</v>
      </c>
      <c r="E1772">
        <v>0</v>
      </c>
      <c r="F1772">
        <v>0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398</v>
      </c>
      <c r="E1773">
        <v>3339.31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399</v>
      </c>
      <c r="E1774">
        <v>3386.36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400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401</v>
      </c>
      <c r="E1776">
        <v>7305.91</v>
      </c>
      <c r="F1776">
        <v>0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402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403</v>
      </c>
      <c r="E1778">
        <v>8129.38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404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405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406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407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408</v>
      </c>
      <c r="E1783">
        <v>0</v>
      </c>
      <c r="F1783">
        <v>10785.51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409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410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411</v>
      </c>
      <c r="E1786">
        <v>22160.97</v>
      </c>
      <c r="F1786">
        <v>10785.51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397</v>
      </c>
      <c r="E1787">
        <v>0</v>
      </c>
      <c r="F1787">
        <v>0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398</v>
      </c>
      <c r="E1788">
        <v>4130.33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399</v>
      </c>
      <c r="E1789">
        <v>3386.36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400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401</v>
      </c>
      <c r="E1791">
        <v>7305.91</v>
      </c>
      <c r="F1791">
        <v>0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402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403</v>
      </c>
      <c r="E1793">
        <v>8770.01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404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405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406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407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408</v>
      </c>
      <c r="E1798">
        <v>0</v>
      </c>
      <c r="F1798">
        <v>10771.08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409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410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411</v>
      </c>
      <c r="E1801">
        <v>23592.61</v>
      </c>
      <c r="F1801">
        <v>10771.08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397</v>
      </c>
      <c r="E1802">
        <v>0</v>
      </c>
      <c r="F1802">
        <v>0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398</v>
      </c>
      <c r="E1803">
        <v>4565.5200000000004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399</v>
      </c>
      <c r="E1804">
        <v>3386.36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400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401</v>
      </c>
      <c r="E1806">
        <v>7305.91</v>
      </c>
      <c r="F1806">
        <v>0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402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403</v>
      </c>
      <c r="E1808">
        <v>8102.3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404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405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406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407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408</v>
      </c>
      <c r="E1813">
        <v>0</v>
      </c>
      <c r="F1813">
        <v>10649.82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409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410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411</v>
      </c>
      <c r="E1816">
        <v>23360.1</v>
      </c>
      <c r="F1816">
        <v>10649.82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397</v>
      </c>
      <c r="E1817">
        <v>0</v>
      </c>
      <c r="F1817">
        <v>0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398</v>
      </c>
      <c r="E1818">
        <v>6472.19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399</v>
      </c>
      <c r="E1819">
        <v>3386.36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400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401</v>
      </c>
      <c r="E1821">
        <v>7305.91</v>
      </c>
      <c r="F1821">
        <v>0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402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403</v>
      </c>
      <c r="E1823">
        <v>8938.2099999999991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404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405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406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407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408</v>
      </c>
      <c r="E1828">
        <v>0</v>
      </c>
      <c r="F1828">
        <v>10551.53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409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410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411</v>
      </c>
      <c r="E1831">
        <v>26102.67</v>
      </c>
      <c r="F1831">
        <v>10551.53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397</v>
      </c>
      <c r="E1832">
        <v>0</v>
      </c>
      <c r="F1832">
        <v>0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398</v>
      </c>
      <c r="E1833">
        <v>7215.69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399</v>
      </c>
      <c r="E1834">
        <v>3386.36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400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401</v>
      </c>
      <c r="E1836">
        <v>7305.91</v>
      </c>
      <c r="F1836">
        <v>0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402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403</v>
      </c>
      <c r="E1838">
        <v>9996.51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404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405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406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407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408</v>
      </c>
      <c r="E1843">
        <v>0</v>
      </c>
      <c r="F1843">
        <v>10723.45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409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410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411</v>
      </c>
      <c r="E1846">
        <v>27904.47</v>
      </c>
      <c r="F1846">
        <v>10723.45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397</v>
      </c>
      <c r="E1847">
        <v>0</v>
      </c>
      <c r="F1847">
        <v>0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398</v>
      </c>
      <c r="E1848">
        <v>5669.11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399</v>
      </c>
      <c r="E1849">
        <v>3386.36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400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401</v>
      </c>
      <c r="E1851">
        <v>7305.91</v>
      </c>
      <c r="F1851">
        <v>0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402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403</v>
      </c>
      <c r="E1853">
        <v>9358.43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404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405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406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407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408</v>
      </c>
      <c r="E1858">
        <v>0</v>
      </c>
      <c r="F1858">
        <v>10988.98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409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410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411</v>
      </c>
      <c r="E1861">
        <v>25719.82</v>
      </c>
      <c r="F1861">
        <v>10988.98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397</v>
      </c>
      <c r="E1862">
        <v>0</v>
      </c>
      <c r="F1862">
        <v>0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398</v>
      </c>
      <c r="E1863">
        <v>8409.19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399</v>
      </c>
      <c r="E1864">
        <v>3386.36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400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401</v>
      </c>
      <c r="E1866">
        <v>7305.91</v>
      </c>
      <c r="F1866">
        <v>0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402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403</v>
      </c>
      <c r="E1868">
        <v>10409.030000000001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404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405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406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407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408</v>
      </c>
      <c r="E1873">
        <v>0</v>
      </c>
      <c r="F1873">
        <v>10466.44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409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410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411</v>
      </c>
      <c r="E1876">
        <v>29510.5</v>
      </c>
      <c r="F1876">
        <v>10466.44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397</v>
      </c>
      <c r="E1877">
        <v>0</v>
      </c>
      <c r="F1877">
        <v>0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398</v>
      </c>
      <c r="E1878">
        <v>11152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399</v>
      </c>
      <c r="E1879">
        <v>3386.36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400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401</v>
      </c>
      <c r="E1881">
        <v>7305.91</v>
      </c>
      <c r="F1881">
        <v>0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402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403</v>
      </c>
      <c r="E1883">
        <v>11399.93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404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405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406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407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408</v>
      </c>
      <c r="E1888">
        <v>0</v>
      </c>
      <c r="F1888">
        <v>10020.209999999999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409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410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411</v>
      </c>
      <c r="E1891">
        <v>33244.199999999997</v>
      </c>
      <c r="F1891">
        <v>10020.209999999999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397</v>
      </c>
      <c r="E1892">
        <v>0</v>
      </c>
      <c r="F1892">
        <v>0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398</v>
      </c>
      <c r="E1893">
        <v>15297.85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399</v>
      </c>
      <c r="E1894">
        <v>3386.36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400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401</v>
      </c>
      <c r="E1896">
        <v>7305.91</v>
      </c>
      <c r="F1896">
        <v>0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402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403</v>
      </c>
      <c r="E1898">
        <v>10528.14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404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405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406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407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408</v>
      </c>
      <c r="E1903">
        <v>0</v>
      </c>
      <c r="F1903">
        <v>9119.4599999999991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409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410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411</v>
      </c>
      <c r="E1906">
        <v>36518.26</v>
      </c>
      <c r="F1906">
        <v>9119.4599999999991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397</v>
      </c>
      <c r="E1907">
        <v>0</v>
      </c>
      <c r="F1907">
        <v>0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398</v>
      </c>
      <c r="E1908">
        <v>6548.13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399</v>
      </c>
      <c r="E1909">
        <v>3386.36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400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401</v>
      </c>
      <c r="E1911">
        <v>7305.91</v>
      </c>
      <c r="F1911">
        <v>0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402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403</v>
      </c>
      <c r="E1913">
        <v>11825.44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404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405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406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407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408</v>
      </c>
      <c r="E1918">
        <v>0</v>
      </c>
      <c r="F1918">
        <v>11488.17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409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410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411</v>
      </c>
      <c r="E1921">
        <v>29065.84</v>
      </c>
      <c r="F1921">
        <v>11488.17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397</v>
      </c>
      <c r="E1922">
        <v>0</v>
      </c>
      <c r="F1922">
        <v>20469.12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398</v>
      </c>
      <c r="E1923">
        <v>94.95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399</v>
      </c>
      <c r="E1924">
        <v>7411.28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400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401</v>
      </c>
      <c r="E1926">
        <v>7305.91</v>
      </c>
      <c r="F1926">
        <v>0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402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403</v>
      </c>
      <c r="E1928">
        <v>3632.62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404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405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406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407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408</v>
      </c>
      <c r="E1933">
        <v>0</v>
      </c>
      <c r="F1933">
        <v>12567.35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409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410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411</v>
      </c>
      <c r="E1936">
        <v>18444.759999999998</v>
      </c>
      <c r="F1936">
        <v>33036.47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397</v>
      </c>
      <c r="E1937">
        <v>0</v>
      </c>
      <c r="F1937">
        <v>11335.86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398</v>
      </c>
      <c r="E1938">
        <v>2990.69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399</v>
      </c>
      <c r="E1939">
        <v>7411.28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400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401</v>
      </c>
      <c r="E1941">
        <v>7305.91</v>
      </c>
      <c r="F1941">
        <v>0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402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403</v>
      </c>
      <c r="E1943">
        <v>5109.13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404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405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406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407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408</v>
      </c>
      <c r="E1948">
        <v>0</v>
      </c>
      <c r="F1948">
        <v>11696.81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409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410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411</v>
      </c>
      <c r="E1951">
        <v>22817.01</v>
      </c>
      <c r="F1951">
        <v>23032.67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397</v>
      </c>
      <c r="E1952">
        <v>0</v>
      </c>
      <c r="F1952">
        <v>7796.12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398</v>
      </c>
      <c r="E1953">
        <v>1544.93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399</v>
      </c>
      <c r="E1954">
        <v>7411.28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400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401</v>
      </c>
      <c r="E1956">
        <v>7305.91</v>
      </c>
      <c r="F1956">
        <v>0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402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403</v>
      </c>
      <c r="E1958">
        <v>4432.79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404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405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406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407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408</v>
      </c>
      <c r="E1963">
        <v>0</v>
      </c>
      <c r="F1963">
        <v>11668.67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409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410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411</v>
      </c>
      <c r="E1966">
        <v>20694.919999999998</v>
      </c>
      <c r="F1966">
        <v>19464.79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397</v>
      </c>
      <c r="E1967">
        <v>0</v>
      </c>
      <c r="F1967">
        <v>6554.54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398</v>
      </c>
      <c r="E1968">
        <v>3795.69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399</v>
      </c>
      <c r="E1969">
        <v>7411.28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400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401</v>
      </c>
      <c r="E1971">
        <v>7305.91</v>
      </c>
      <c r="F1971">
        <v>0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402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403</v>
      </c>
      <c r="E1973">
        <v>5221.18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404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405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406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407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408</v>
      </c>
      <c r="E1978">
        <v>0</v>
      </c>
      <c r="F1978">
        <v>11325.46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409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410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411</v>
      </c>
      <c r="E1981">
        <v>23734.06</v>
      </c>
      <c r="F1981">
        <v>17879.990000000002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397</v>
      </c>
      <c r="E1982">
        <v>0</v>
      </c>
      <c r="F1982">
        <v>6826.11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398</v>
      </c>
      <c r="E1983">
        <v>2025.3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399</v>
      </c>
      <c r="E1984">
        <v>7411.28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400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401</v>
      </c>
      <c r="E1986">
        <v>7305.91</v>
      </c>
      <c r="F1986">
        <v>0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402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403</v>
      </c>
      <c r="E1988">
        <v>4492.3599999999997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404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405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406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407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408</v>
      </c>
      <c r="E1993">
        <v>0</v>
      </c>
      <c r="F1993">
        <v>11669.19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409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410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411</v>
      </c>
      <c r="E1996">
        <v>21234.85</v>
      </c>
      <c r="F1996">
        <v>18495.3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397</v>
      </c>
      <c r="E1997">
        <v>0</v>
      </c>
      <c r="F1997">
        <v>1996.35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398</v>
      </c>
      <c r="E1998">
        <v>3792.09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399</v>
      </c>
      <c r="E1999">
        <v>7411.28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400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401</v>
      </c>
      <c r="E2001">
        <v>7305.91</v>
      </c>
      <c r="F2001">
        <v>0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402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403</v>
      </c>
      <c r="E2003">
        <v>4880.04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404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405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406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407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408</v>
      </c>
      <c r="E2008">
        <v>0</v>
      </c>
      <c r="F2008">
        <v>10907.82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409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410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411</v>
      </c>
      <c r="E2011">
        <v>23389.32</v>
      </c>
      <c r="F2011">
        <v>12904.16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397</v>
      </c>
      <c r="E2012">
        <v>0</v>
      </c>
      <c r="F2012">
        <v>1824.61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398</v>
      </c>
      <c r="E2013">
        <v>4255.2700000000004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399</v>
      </c>
      <c r="E2014">
        <v>7411.28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400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401</v>
      </c>
      <c r="E2016">
        <v>7305.91</v>
      </c>
      <c r="F2016">
        <v>0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402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403</v>
      </c>
      <c r="E2018">
        <v>4878.55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404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405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406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407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408</v>
      </c>
      <c r="E2023">
        <v>0</v>
      </c>
      <c r="F2023">
        <v>10787.69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409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410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411</v>
      </c>
      <c r="E2026">
        <v>23851.01</v>
      </c>
      <c r="F2026">
        <v>12612.3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397</v>
      </c>
      <c r="E2027">
        <v>0</v>
      </c>
      <c r="F2027">
        <v>2501.39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398</v>
      </c>
      <c r="E2028">
        <v>5264.31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399</v>
      </c>
      <c r="E2029">
        <v>7411.28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400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401</v>
      </c>
      <c r="E2031">
        <v>7305.91</v>
      </c>
      <c r="F2031">
        <v>0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402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403</v>
      </c>
      <c r="E2033">
        <v>5451.82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404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405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406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407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408</v>
      </c>
      <c r="E2038">
        <v>0</v>
      </c>
      <c r="F2038">
        <v>10773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409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410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411</v>
      </c>
      <c r="E2041">
        <v>25433.33</v>
      </c>
      <c r="F2041">
        <v>13274.39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397</v>
      </c>
      <c r="E2042">
        <v>0</v>
      </c>
      <c r="F2042">
        <v>1977.92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398</v>
      </c>
      <c r="E2043">
        <v>6377.42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399</v>
      </c>
      <c r="E2044">
        <v>7411.28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400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401</v>
      </c>
      <c r="E2046">
        <v>7305.91</v>
      </c>
      <c r="F2046">
        <v>0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402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403</v>
      </c>
      <c r="E2048">
        <v>6025.87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404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405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406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407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408</v>
      </c>
      <c r="E2053">
        <v>0</v>
      </c>
      <c r="F2053">
        <v>10651.35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409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410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411</v>
      </c>
      <c r="E2056">
        <v>27120.49</v>
      </c>
      <c r="F2056">
        <v>12629.27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397</v>
      </c>
      <c r="E2057">
        <v>0</v>
      </c>
      <c r="F2057">
        <v>4114.76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398</v>
      </c>
      <c r="E2058">
        <v>8123.61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399</v>
      </c>
      <c r="E2059">
        <v>7411.28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400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401</v>
      </c>
      <c r="E2061">
        <v>7305.91</v>
      </c>
      <c r="F2061">
        <v>0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402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403</v>
      </c>
      <c r="E2063">
        <v>6196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404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405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406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407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408</v>
      </c>
      <c r="E2068">
        <v>0</v>
      </c>
      <c r="F2068">
        <v>10553.5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409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410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411</v>
      </c>
      <c r="E2071">
        <v>29036.81</v>
      </c>
      <c r="F2071">
        <v>14668.26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397</v>
      </c>
      <c r="E2072">
        <v>0</v>
      </c>
      <c r="F2072">
        <v>10892.65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398</v>
      </c>
      <c r="E2073">
        <v>9719.4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399</v>
      </c>
      <c r="E2074">
        <v>7411.28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400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401</v>
      </c>
      <c r="E2076">
        <v>7305.91</v>
      </c>
      <c r="F2076">
        <v>0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402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403</v>
      </c>
      <c r="E2078">
        <v>7685.54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404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405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406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407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408</v>
      </c>
      <c r="E2083">
        <v>0</v>
      </c>
      <c r="F2083">
        <v>10725.21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409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410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411</v>
      </c>
      <c r="E2086">
        <v>32122.14</v>
      </c>
      <c r="F2086">
        <v>21617.87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397</v>
      </c>
      <c r="E2087">
        <v>0</v>
      </c>
      <c r="F2087">
        <v>9566.58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398</v>
      </c>
      <c r="E2088">
        <v>7517.3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399</v>
      </c>
      <c r="E2089">
        <v>7411.28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400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401</v>
      </c>
      <c r="E2091">
        <v>7305.91</v>
      </c>
      <c r="F2091">
        <v>0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402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403</v>
      </c>
      <c r="E2093">
        <v>6571.16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404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405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406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407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408</v>
      </c>
      <c r="E2098">
        <v>0</v>
      </c>
      <c r="F2098">
        <v>10990.64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409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410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411</v>
      </c>
      <c r="E2101">
        <v>28805.65</v>
      </c>
      <c r="F2101">
        <v>20557.22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397</v>
      </c>
      <c r="E2102">
        <v>0</v>
      </c>
      <c r="F2102">
        <v>7624.52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398</v>
      </c>
      <c r="E2103">
        <v>11050.38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399</v>
      </c>
      <c r="E2104">
        <v>7411.28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400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401</v>
      </c>
      <c r="E2106">
        <v>7305.91</v>
      </c>
      <c r="F2106">
        <v>0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402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403</v>
      </c>
      <c r="E2108">
        <v>7911.86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404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405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406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407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408</v>
      </c>
      <c r="E2113">
        <v>0</v>
      </c>
      <c r="F2113">
        <v>10468.49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409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410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411</v>
      </c>
      <c r="E2116">
        <v>33679.43</v>
      </c>
      <c r="F2116">
        <v>18093.009999999998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397</v>
      </c>
      <c r="E2117">
        <v>0</v>
      </c>
      <c r="F2117">
        <v>4888.47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398</v>
      </c>
      <c r="E2118">
        <v>14206.05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399</v>
      </c>
      <c r="E2119">
        <v>7411.28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400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401</v>
      </c>
      <c r="E2121">
        <v>7305.91</v>
      </c>
      <c r="F2121">
        <v>0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402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403</v>
      </c>
      <c r="E2123">
        <v>9083.6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404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405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406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407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408</v>
      </c>
      <c r="E2128">
        <v>0</v>
      </c>
      <c r="F2128">
        <v>10022.26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409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410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411</v>
      </c>
      <c r="E2131">
        <v>38006.839999999997</v>
      </c>
      <c r="F2131">
        <v>14910.74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397</v>
      </c>
      <c r="E2132">
        <v>0</v>
      </c>
      <c r="F2132">
        <v>1521.76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398</v>
      </c>
      <c r="E2133">
        <v>19752.12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399</v>
      </c>
      <c r="E2134">
        <v>7411.28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400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401</v>
      </c>
      <c r="E2136">
        <v>7305.91</v>
      </c>
      <c r="F2136">
        <v>0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402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403</v>
      </c>
      <c r="E2138">
        <v>9429.2199999999993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404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405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406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407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408</v>
      </c>
      <c r="E2143">
        <v>0</v>
      </c>
      <c r="F2143">
        <v>9121.7099999999991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409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410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411</v>
      </c>
      <c r="E2146">
        <v>43898.53</v>
      </c>
      <c r="F2146">
        <v>10643.47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397</v>
      </c>
      <c r="E2147">
        <v>0</v>
      </c>
      <c r="F2147">
        <v>15005.42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398</v>
      </c>
      <c r="E2148">
        <v>8365.34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399</v>
      </c>
      <c r="E2149">
        <v>7411.28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400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401</v>
      </c>
      <c r="E2151">
        <v>7305.91</v>
      </c>
      <c r="F2151">
        <v>0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402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403</v>
      </c>
      <c r="E2153">
        <v>8275.73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404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405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406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407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408</v>
      </c>
      <c r="E2158">
        <v>0</v>
      </c>
      <c r="F2158">
        <v>11489.83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409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410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411</v>
      </c>
      <c r="E2161">
        <v>31358.27</v>
      </c>
      <c r="F2161">
        <v>26495.25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397</v>
      </c>
      <c r="E2162">
        <v>0</v>
      </c>
      <c r="F2162">
        <v>21761.05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398</v>
      </c>
      <c r="E2163">
        <v>76.260000000000005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399</v>
      </c>
      <c r="E2164">
        <v>3386.36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400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401</v>
      </c>
      <c r="E2166">
        <v>7305.91</v>
      </c>
      <c r="F2166">
        <v>0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402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403</v>
      </c>
      <c r="E2168">
        <v>2412.65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404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405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406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407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408</v>
      </c>
      <c r="E2173">
        <v>0</v>
      </c>
      <c r="F2173">
        <v>12564.62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409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410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411</v>
      </c>
      <c r="E2176">
        <v>13181.19</v>
      </c>
      <c r="F2176">
        <v>34325.67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397</v>
      </c>
      <c r="E2177">
        <v>0</v>
      </c>
      <c r="F2177">
        <v>10815.22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398</v>
      </c>
      <c r="E2178">
        <v>2041.39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399</v>
      </c>
      <c r="E2179">
        <v>3386.36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400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401</v>
      </c>
      <c r="E2181">
        <v>7305.91</v>
      </c>
      <c r="F2181">
        <v>0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402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403</v>
      </c>
      <c r="E2183">
        <v>3269.92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404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405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406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407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408</v>
      </c>
      <c r="E2188">
        <v>0</v>
      </c>
      <c r="F2188">
        <v>11694.98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409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410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411</v>
      </c>
      <c r="E2191">
        <v>16003.59</v>
      </c>
      <c r="F2191">
        <v>22510.2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397</v>
      </c>
      <c r="E2192">
        <v>0</v>
      </c>
      <c r="F2192">
        <v>9055.2900000000009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398</v>
      </c>
      <c r="E2193">
        <v>1056.75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399</v>
      </c>
      <c r="E2194">
        <v>3386.36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400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401</v>
      </c>
      <c r="E2196">
        <v>7305.91</v>
      </c>
      <c r="F2196">
        <v>0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402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403</v>
      </c>
      <c r="E2198">
        <v>3121.33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404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405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406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407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408</v>
      </c>
      <c r="E2203">
        <v>0</v>
      </c>
      <c r="F2203">
        <v>11666.79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409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410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411</v>
      </c>
      <c r="E2206">
        <v>14870.36</v>
      </c>
      <c r="F2206">
        <v>20722.080000000002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397</v>
      </c>
      <c r="E2207">
        <v>0</v>
      </c>
      <c r="F2207">
        <v>6777.53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398</v>
      </c>
      <c r="E2208">
        <v>2558.29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399</v>
      </c>
      <c r="E2209">
        <v>3386.36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400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401</v>
      </c>
      <c r="E2211">
        <v>7305.91</v>
      </c>
      <c r="F2211">
        <v>0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402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403</v>
      </c>
      <c r="E2213">
        <v>3375.33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404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405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406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407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408</v>
      </c>
      <c r="E2218">
        <v>0</v>
      </c>
      <c r="F2218">
        <v>11324.03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409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410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411</v>
      </c>
      <c r="E2221">
        <v>16625.900000000001</v>
      </c>
      <c r="F2221">
        <v>18101.560000000001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397</v>
      </c>
      <c r="E2222">
        <v>0</v>
      </c>
      <c r="F2222">
        <v>8148.3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398</v>
      </c>
      <c r="E2223">
        <v>1419.72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399</v>
      </c>
      <c r="E2224">
        <v>3386.36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400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401</v>
      </c>
      <c r="E2226">
        <v>7305.91</v>
      </c>
      <c r="F2226">
        <v>0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402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403</v>
      </c>
      <c r="E2228">
        <v>3128.53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404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405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406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407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408</v>
      </c>
      <c r="E2233">
        <v>0</v>
      </c>
      <c r="F2233">
        <v>11667.43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409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410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411</v>
      </c>
      <c r="E2236">
        <v>15240.52</v>
      </c>
      <c r="F2236">
        <v>19815.73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397</v>
      </c>
      <c r="E2237">
        <v>0</v>
      </c>
      <c r="F2237">
        <v>2583.3200000000002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398</v>
      </c>
      <c r="E2238">
        <v>2720.06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399</v>
      </c>
      <c r="E2239">
        <v>3386.36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400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401</v>
      </c>
      <c r="E2241">
        <v>7305.91</v>
      </c>
      <c r="F2241">
        <v>0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402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403</v>
      </c>
      <c r="E2243">
        <v>3528.25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404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405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406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407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408</v>
      </c>
      <c r="E2248">
        <v>0</v>
      </c>
      <c r="F2248">
        <v>10906.35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409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410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411</v>
      </c>
      <c r="E2251">
        <v>16940.580000000002</v>
      </c>
      <c r="F2251">
        <v>13489.66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397</v>
      </c>
      <c r="E2252">
        <v>0</v>
      </c>
      <c r="F2252">
        <v>2442.4699999999998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398</v>
      </c>
      <c r="E2253">
        <v>3063.75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399</v>
      </c>
      <c r="E2254">
        <v>3386.36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400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401</v>
      </c>
      <c r="E2256">
        <v>7305.91</v>
      </c>
      <c r="F2256">
        <v>0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402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403</v>
      </c>
      <c r="E2258">
        <v>3517.14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404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405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406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407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408</v>
      </c>
      <c r="E2263">
        <v>0</v>
      </c>
      <c r="F2263">
        <v>10785.57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409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410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411</v>
      </c>
      <c r="E2266">
        <v>17273.16</v>
      </c>
      <c r="F2266">
        <v>13228.04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397</v>
      </c>
      <c r="E2267">
        <v>0</v>
      </c>
      <c r="F2267">
        <v>3053.88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398</v>
      </c>
      <c r="E2268">
        <v>3862.42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399</v>
      </c>
      <c r="E2269">
        <v>3386.36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400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401</v>
      </c>
      <c r="E2271">
        <v>7305.91</v>
      </c>
      <c r="F2271">
        <v>0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402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403</v>
      </c>
      <c r="E2273">
        <v>3867.54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404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405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406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407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408</v>
      </c>
      <c r="E2278">
        <v>0</v>
      </c>
      <c r="F2278">
        <v>10771.02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409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410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411</v>
      </c>
      <c r="E2281">
        <v>18422.23</v>
      </c>
      <c r="F2281">
        <v>13824.9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397</v>
      </c>
      <c r="E2282">
        <v>0</v>
      </c>
      <c r="F2282">
        <v>2209.56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398</v>
      </c>
      <c r="E2283">
        <v>4252.01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399</v>
      </c>
      <c r="E2284">
        <v>3386.36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400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401</v>
      </c>
      <c r="E2286">
        <v>7305.91</v>
      </c>
      <c r="F2286">
        <v>0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402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403</v>
      </c>
      <c r="E2288">
        <v>3720.77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404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405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406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407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408</v>
      </c>
      <c r="E2293">
        <v>0</v>
      </c>
      <c r="F2293">
        <v>10649.84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409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410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411</v>
      </c>
      <c r="E2296">
        <v>18665.05</v>
      </c>
      <c r="F2296">
        <v>12859.4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397</v>
      </c>
      <c r="E2297">
        <v>0</v>
      </c>
      <c r="F2297">
        <v>4304.88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398</v>
      </c>
      <c r="E2298">
        <v>6126.04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399</v>
      </c>
      <c r="E2299">
        <v>3386.36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400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401</v>
      </c>
      <c r="E2301">
        <v>7305.91</v>
      </c>
      <c r="F2301">
        <v>0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402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403</v>
      </c>
      <c r="E2303">
        <v>4200.1000000000004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404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405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406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407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408</v>
      </c>
      <c r="E2308">
        <v>0</v>
      </c>
      <c r="F2308">
        <v>10551.61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409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410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411</v>
      </c>
      <c r="E2311">
        <v>21018.41</v>
      </c>
      <c r="F2311">
        <v>14856.5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397</v>
      </c>
      <c r="E2312">
        <v>0</v>
      </c>
      <c r="F2312">
        <v>9693.5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398</v>
      </c>
      <c r="E2313">
        <v>6853.87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399</v>
      </c>
      <c r="E2314">
        <v>3386.36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400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401</v>
      </c>
      <c r="E2316">
        <v>7305.91</v>
      </c>
      <c r="F2316">
        <v>0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402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403</v>
      </c>
      <c r="E2318">
        <v>4534.6499999999996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404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405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406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407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408</v>
      </c>
      <c r="E2323">
        <v>0</v>
      </c>
      <c r="F2323">
        <v>10723.25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409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410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411</v>
      </c>
      <c r="E2326">
        <v>22080.79</v>
      </c>
      <c r="F2326">
        <v>20416.75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397</v>
      </c>
      <c r="E2327">
        <v>0</v>
      </c>
      <c r="F2327">
        <v>8867.75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398</v>
      </c>
      <c r="E2328">
        <v>5390.88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399</v>
      </c>
      <c r="E2329">
        <v>3386.36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400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401</v>
      </c>
      <c r="E2331">
        <v>7305.91</v>
      </c>
      <c r="F2331">
        <v>0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402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403</v>
      </c>
      <c r="E2333">
        <v>4097.1899999999996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404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405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406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407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408</v>
      </c>
      <c r="E2338">
        <v>0</v>
      </c>
      <c r="F2338">
        <v>10988.71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409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410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411</v>
      </c>
      <c r="E2341">
        <v>20180.34</v>
      </c>
      <c r="F2341">
        <v>19856.46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397</v>
      </c>
      <c r="E2342">
        <v>0</v>
      </c>
      <c r="F2342">
        <v>7196.81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398</v>
      </c>
      <c r="E2343">
        <v>7993.67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399</v>
      </c>
      <c r="E2344">
        <v>3386.36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400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401</v>
      </c>
      <c r="E2346">
        <v>7305.91</v>
      </c>
      <c r="F2346">
        <v>0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402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403</v>
      </c>
      <c r="E2348">
        <v>4935.29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404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405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406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407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408</v>
      </c>
      <c r="E2353">
        <v>0</v>
      </c>
      <c r="F2353">
        <v>10466.35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409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410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411</v>
      </c>
      <c r="E2356">
        <v>23621.23</v>
      </c>
      <c r="F2356">
        <v>17663.16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397</v>
      </c>
      <c r="E2357">
        <v>0</v>
      </c>
      <c r="F2357">
        <v>4934.43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398</v>
      </c>
      <c r="E2358">
        <v>10497.27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399</v>
      </c>
      <c r="E2359">
        <v>3386.36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400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401</v>
      </c>
      <c r="E2361">
        <v>7305.91</v>
      </c>
      <c r="F2361">
        <v>0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402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403</v>
      </c>
      <c r="E2363">
        <v>5792.09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404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405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406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407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408</v>
      </c>
      <c r="E2368">
        <v>0</v>
      </c>
      <c r="F2368">
        <v>10020.08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409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410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411</v>
      </c>
      <c r="E2371">
        <v>26981.63</v>
      </c>
      <c r="F2371">
        <v>14954.51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397</v>
      </c>
      <c r="E2372">
        <v>0</v>
      </c>
      <c r="F2372">
        <v>1627.98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398</v>
      </c>
      <c r="E2373">
        <v>14590.37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399</v>
      </c>
      <c r="E2374">
        <v>3386.36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400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401</v>
      </c>
      <c r="E2376">
        <v>7305.91</v>
      </c>
      <c r="F2376">
        <v>0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402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403</v>
      </c>
      <c r="E2378">
        <v>6062.11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404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405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406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407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408</v>
      </c>
      <c r="E2383">
        <v>0</v>
      </c>
      <c r="F2383">
        <v>9119.6200000000008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409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410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411</v>
      </c>
      <c r="E2386">
        <v>31344.75</v>
      </c>
      <c r="F2386">
        <v>10747.61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397</v>
      </c>
      <c r="E2387">
        <v>0</v>
      </c>
      <c r="F2387">
        <v>13347.96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398</v>
      </c>
      <c r="E2388">
        <v>6199.52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399</v>
      </c>
      <c r="E2389">
        <v>3386.36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400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401</v>
      </c>
      <c r="E2391">
        <v>7305.91</v>
      </c>
      <c r="F2391">
        <v>0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402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403</v>
      </c>
      <c r="E2393">
        <v>5177.1499999999996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404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405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406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407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408</v>
      </c>
      <c r="E2398">
        <v>0</v>
      </c>
      <c r="F2398">
        <v>11487.87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409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410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411</v>
      </c>
      <c r="E2401">
        <v>22068.94</v>
      </c>
      <c r="F2401">
        <v>24835.82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90" t="str">
        <f>"PV - "&amp;Prototype!A2&amp;" (NA)"</f>
        <v>PV - Education - Relocatable Classroom (NA)</v>
      </c>
      <c r="B1" s="90"/>
      <c r="C1" s="90"/>
      <c r="D1" s="90"/>
      <c r="E1" s="90"/>
      <c r="F1" s="90"/>
      <c r="G1" s="90"/>
      <c r="H1" s="90"/>
      <c r="I1" s="90"/>
      <c r="J1" s="90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90" t="str">
        <f>"EV Charger - "&amp;Prototype!A2&amp;" (NA)"</f>
        <v>EV Charger - Education - Relocatable Classroom (NA)</v>
      </c>
      <c r="B1" s="90"/>
      <c r="C1" s="90"/>
      <c r="D1" s="90"/>
      <c r="E1" s="90"/>
      <c r="F1" s="90"/>
      <c r="G1" s="90"/>
      <c r="H1" s="90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209</v>
      </c>
      <c r="B2" t="s">
        <v>351</v>
      </c>
      <c r="C2" t="s">
        <v>352</v>
      </c>
      <c r="D2">
        <v>3.33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5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4</v>
      </c>
      <c r="C2">
        <v>4</v>
      </c>
      <c r="D2">
        <v>3</v>
      </c>
    </row>
    <row r="3" spans="1:4" x14ac:dyDescent="0.25">
      <c r="A3" t="s">
        <v>354</v>
      </c>
      <c r="B3">
        <v>4</v>
      </c>
      <c r="C3">
        <v>4</v>
      </c>
      <c r="D3">
        <v>3</v>
      </c>
    </row>
    <row r="4" spans="1:4" x14ac:dyDescent="0.25">
      <c r="A4" t="s">
        <v>355</v>
      </c>
      <c r="B4">
        <v>4</v>
      </c>
      <c r="C4">
        <v>4</v>
      </c>
      <c r="D4">
        <v>3</v>
      </c>
    </row>
    <row r="5" spans="1:4" x14ac:dyDescent="0.25">
      <c r="A5" t="s">
        <v>356</v>
      </c>
      <c r="B5">
        <v>4</v>
      </c>
      <c r="C5">
        <v>4</v>
      </c>
      <c r="D5">
        <v>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357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7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380</v>
      </c>
      <c r="F1" s="45" t="s">
        <v>381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323</v>
      </c>
      <c r="S1" s="45" t="s">
        <v>382</v>
      </c>
    </row>
    <row r="2" spans="1:19" x14ac:dyDescent="0.25">
      <c r="A2" t="s">
        <v>39</v>
      </c>
      <c r="B2" t="s">
        <v>383</v>
      </c>
      <c r="C2" t="s">
        <v>383</v>
      </c>
      <c r="D2" t="s">
        <v>384</v>
      </c>
      <c r="E2">
        <v>961.29</v>
      </c>
      <c r="F2">
        <v>961.29</v>
      </c>
      <c r="G2">
        <v>40.06</v>
      </c>
      <c r="H2">
        <v>24.02</v>
      </c>
      <c r="I2">
        <v>8652.0400000000009</v>
      </c>
      <c r="J2">
        <v>1</v>
      </c>
      <c r="K2">
        <v>25</v>
      </c>
      <c r="L2">
        <v>4.4800000000000004</v>
      </c>
      <c r="M2">
        <v>3.4117000000000002</v>
      </c>
      <c r="N2" t="s">
        <v>385</v>
      </c>
      <c r="O2" t="s">
        <v>386</v>
      </c>
      <c r="P2" t="s">
        <v>387</v>
      </c>
      <c r="Q2" t="s">
        <v>61</v>
      </c>
      <c r="R2" t="s">
        <v>388</v>
      </c>
      <c r="S2">
        <v>9.0004473155863494</v>
      </c>
    </row>
    <row r="3" spans="1:19" x14ac:dyDescent="0.25">
      <c r="A3" t="s">
        <v>39</v>
      </c>
      <c r="B3" t="s">
        <v>389</v>
      </c>
      <c r="C3" t="s">
        <v>389</v>
      </c>
      <c r="D3" t="s">
        <v>390</v>
      </c>
      <c r="E3">
        <v>0</v>
      </c>
      <c r="F3">
        <v>961.29</v>
      </c>
      <c r="G3">
        <v>40.06</v>
      </c>
      <c r="H3">
        <v>24.02</v>
      </c>
      <c r="I3">
        <v>2884.01</v>
      </c>
      <c r="J3">
        <v>1</v>
      </c>
      <c r="K3">
        <v>0</v>
      </c>
      <c r="L3">
        <v>0</v>
      </c>
      <c r="M3">
        <v>0</v>
      </c>
      <c r="N3" t="s">
        <v>91</v>
      </c>
      <c r="O3" t="s">
        <v>91</v>
      </c>
      <c r="P3" t="s">
        <v>391</v>
      </c>
      <c r="Q3" t="s">
        <v>91</v>
      </c>
      <c r="R3" t="s">
        <v>391</v>
      </c>
      <c r="S3">
        <v>3.0001456376327651</v>
      </c>
    </row>
    <row r="4" spans="1:19" x14ac:dyDescent="0.25">
      <c r="A4" t="s">
        <v>39</v>
      </c>
      <c r="B4" t="s">
        <v>392</v>
      </c>
      <c r="C4" t="s">
        <v>392</v>
      </c>
      <c r="D4" t="s">
        <v>390</v>
      </c>
      <c r="E4">
        <v>0</v>
      </c>
      <c r="F4">
        <v>961.29</v>
      </c>
      <c r="G4">
        <v>40.06</v>
      </c>
      <c r="H4">
        <v>24.02</v>
      </c>
      <c r="I4">
        <v>2884.01</v>
      </c>
      <c r="J4">
        <v>1</v>
      </c>
      <c r="K4">
        <v>0</v>
      </c>
      <c r="L4">
        <v>0</v>
      </c>
      <c r="M4">
        <v>0</v>
      </c>
      <c r="N4" t="s">
        <v>91</v>
      </c>
      <c r="O4" t="s">
        <v>91</v>
      </c>
      <c r="P4" t="s">
        <v>391</v>
      </c>
      <c r="Q4" t="s">
        <v>91</v>
      </c>
      <c r="R4" t="s">
        <v>391</v>
      </c>
      <c r="S4">
        <v>3.0001456376327651</v>
      </c>
    </row>
    <row r="5" spans="1:19" x14ac:dyDescent="0.25">
      <c r="A5" t="s">
        <v>40</v>
      </c>
      <c r="B5" t="s">
        <v>383</v>
      </c>
      <c r="C5" t="s">
        <v>383</v>
      </c>
      <c r="D5" t="s">
        <v>384</v>
      </c>
      <c r="E5">
        <v>961.29</v>
      </c>
      <c r="F5">
        <v>961.29</v>
      </c>
      <c r="G5">
        <v>40.06</v>
      </c>
      <c r="H5">
        <v>24.02</v>
      </c>
      <c r="I5">
        <v>8652.0400000000009</v>
      </c>
      <c r="J5">
        <v>1</v>
      </c>
      <c r="K5">
        <v>25</v>
      </c>
      <c r="L5">
        <v>2.0470000000000002</v>
      </c>
      <c r="M5">
        <v>3.4117000000000002</v>
      </c>
      <c r="N5" t="s">
        <v>385</v>
      </c>
      <c r="O5" t="s">
        <v>386</v>
      </c>
      <c r="P5" t="s">
        <v>387</v>
      </c>
      <c r="Q5" t="s">
        <v>61</v>
      </c>
      <c r="R5" t="s">
        <v>388</v>
      </c>
      <c r="S5">
        <v>9.0004473155863494</v>
      </c>
    </row>
    <row r="6" spans="1:19" x14ac:dyDescent="0.25">
      <c r="A6" t="s">
        <v>40</v>
      </c>
      <c r="B6" t="s">
        <v>389</v>
      </c>
      <c r="C6" t="s">
        <v>389</v>
      </c>
      <c r="D6" t="s">
        <v>390</v>
      </c>
      <c r="E6">
        <v>0</v>
      </c>
      <c r="F6">
        <v>961.29</v>
      </c>
      <c r="G6">
        <v>40.06</v>
      </c>
      <c r="H6">
        <v>24.02</v>
      </c>
      <c r="I6">
        <v>2884.01</v>
      </c>
      <c r="J6">
        <v>1</v>
      </c>
      <c r="K6">
        <v>0</v>
      </c>
      <c r="L6">
        <v>0</v>
      </c>
      <c r="M6">
        <v>0</v>
      </c>
      <c r="N6" t="s">
        <v>91</v>
      </c>
      <c r="O6" t="s">
        <v>91</v>
      </c>
      <c r="P6" t="s">
        <v>391</v>
      </c>
      <c r="Q6" t="s">
        <v>91</v>
      </c>
      <c r="R6" t="s">
        <v>391</v>
      </c>
      <c r="S6">
        <v>3.0001456376327651</v>
      </c>
    </row>
    <row r="7" spans="1:19" x14ac:dyDescent="0.25">
      <c r="A7" t="s">
        <v>40</v>
      </c>
      <c r="B7" t="s">
        <v>392</v>
      </c>
      <c r="C7" t="s">
        <v>392</v>
      </c>
      <c r="D7" t="s">
        <v>390</v>
      </c>
      <c r="E7">
        <v>0</v>
      </c>
      <c r="F7">
        <v>961.29</v>
      </c>
      <c r="G7">
        <v>40.06</v>
      </c>
      <c r="H7">
        <v>24.02</v>
      </c>
      <c r="I7">
        <v>2884.01</v>
      </c>
      <c r="J7">
        <v>1</v>
      </c>
      <c r="K7">
        <v>0</v>
      </c>
      <c r="L7">
        <v>0</v>
      </c>
      <c r="M7">
        <v>0</v>
      </c>
      <c r="N7" t="s">
        <v>91</v>
      </c>
      <c r="O7" t="s">
        <v>91</v>
      </c>
      <c r="P7" t="s">
        <v>391</v>
      </c>
      <c r="Q7" t="s">
        <v>91</v>
      </c>
      <c r="R7" t="s">
        <v>391</v>
      </c>
      <c r="S7">
        <v>3.0001456376327651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2026-06-06T22:24:58Z</dcterms:modified>
</cp:coreProperties>
</file>