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6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F579AE65-5A08-446A-AAB0-B3084D0F6038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G77" i="4"/>
  <c r="H7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3" i="2"/>
  <c r="A68" i="4" l="1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B38" i="4"/>
  <c r="A38" i="4"/>
  <c r="D4" i="4" a="1"/>
  <c r="D4" i="4" s="1"/>
  <c r="B13" i="1" l="1"/>
  <c r="B4" i="9" l="1"/>
  <c r="C4" i="9"/>
  <c r="B5" i="9"/>
  <c r="C5" i="9"/>
  <c r="B6" i="9"/>
  <c r="C6" i="9"/>
  <c r="B7" i="9"/>
  <c r="C7" i="9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1" i="7"/>
  <c r="C11" i="7"/>
  <c r="D11" i="7"/>
  <c r="E11" i="7"/>
  <c r="A12" i="7"/>
  <c r="C12" i="7"/>
  <c r="D12" i="7"/>
  <c r="E12" i="7"/>
  <c r="A13" i="9" l="1"/>
  <c r="B13" i="9"/>
  <c r="C13" i="9"/>
  <c r="D13" i="9"/>
  <c r="A14" i="9"/>
  <c r="B14" i="9"/>
  <c r="C14" i="9"/>
  <c r="D14" i="9"/>
  <c r="A15" i="9"/>
  <c r="B15" i="9"/>
  <c r="C15" i="9"/>
  <c r="D15" i="9"/>
  <c r="B12" i="9"/>
  <c r="C12" i="9"/>
  <c r="D12" i="9"/>
  <c r="A12" i="9"/>
  <c r="A3" i="9"/>
  <c r="D3" i="9" s="1" a="1"/>
  <c r="D3" i="9" s="1"/>
  <c r="D12" i="5" l="1" a="1"/>
  <c r="D12" i="5" s="1"/>
  <c r="A4" i="9"/>
  <c r="D4" i="9" s="1" a="1"/>
  <c r="D4" i="9" s="1"/>
  <c r="A5" i="9"/>
  <c r="D5" i="9" s="1" a="1"/>
  <c r="D5" i="9" s="1"/>
  <c r="A6" i="9"/>
  <c r="D6" i="9" s="1" a="1"/>
  <c r="D6" i="9" s="1"/>
  <c r="A7" i="9"/>
  <c r="D7" i="9" s="1" a="1"/>
  <c r="D7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B14" i="2"/>
  <c r="A21" i="6" s="1"/>
  <c r="C14" i="2"/>
  <c r="D14" i="2"/>
  <c r="E14" i="2"/>
  <c r="H14" i="2"/>
  <c r="I14" i="2"/>
  <c r="J14" i="2"/>
  <c r="K14" i="2"/>
  <c r="C21" i="6" s="1"/>
  <c r="B15" i="2"/>
  <c r="A22" i="6" s="1"/>
  <c r="C15" i="2"/>
  <c r="D15" i="2"/>
  <c r="E15" i="2"/>
  <c r="H15" i="2"/>
  <c r="I15" i="2"/>
  <c r="J15" i="2"/>
  <c r="K15" i="2"/>
  <c r="C22" i="6" s="1"/>
  <c r="B16" i="2"/>
  <c r="A23" i="6" s="1"/>
  <c r="C16" i="2"/>
  <c r="D16" i="2"/>
  <c r="E16" i="2"/>
  <c r="H16" i="2"/>
  <c r="I16" i="2"/>
  <c r="J16" i="2"/>
  <c r="K16" i="2"/>
  <c r="C23" i="6" s="1"/>
  <c r="B17" i="2"/>
  <c r="A24" i="6" s="1"/>
  <c r="C17" i="2"/>
  <c r="D17" i="2"/>
  <c r="E17" i="2"/>
  <c r="H17" i="2"/>
  <c r="I17" i="2"/>
  <c r="J17" i="2"/>
  <c r="K17" i="2"/>
  <c r="C24" i="6" s="1"/>
  <c r="B18" i="2"/>
  <c r="A25" i="6" s="1"/>
  <c r="C18" i="2"/>
  <c r="D18" i="2"/>
  <c r="E18" i="2"/>
  <c r="H18" i="2"/>
  <c r="I18" i="2"/>
  <c r="J18" i="2"/>
  <c r="K18" i="2"/>
  <c r="C25" i="6" s="1"/>
  <c r="B19" i="2"/>
  <c r="A26" i="6" s="1"/>
  <c r="C19" i="2"/>
  <c r="D19" i="2"/>
  <c r="E19" i="2"/>
  <c r="H19" i="2"/>
  <c r="I19" i="2"/>
  <c r="J19" i="2"/>
  <c r="K19" i="2"/>
  <c r="C26" i="6" s="1"/>
  <c r="B20" i="2"/>
  <c r="A27" i="6" s="1"/>
  <c r="C20" i="2"/>
  <c r="D20" i="2"/>
  <c r="E20" i="2"/>
  <c r="H20" i="2"/>
  <c r="I20" i="2"/>
  <c r="J20" i="2"/>
  <c r="K20" i="2"/>
  <c r="C27" i="6" s="1"/>
  <c r="B21" i="2"/>
  <c r="A28" i="6" s="1"/>
  <c r="C21" i="2"/>
  <c r="D21" i="2"/>
  <c r="E21" i="2"/>
  <c r="H21" i="2"/>
  <c r="I21" i="2"/>
  <c r="J21" i="2"/>
  <c r="K21" i="2"/>
  <c r="C28" i="6" s="1"/>
  <c r="B22" i="2"/>
  <c r="A29" i="6" s="1"/>
  <c r="C22" i="2"/>
  <c r="D22" i="2"/>
  <c r="E22" i="2"/>
  <c r="H22" i="2"/>
  <c r="I22" i="2"/>
  <c r="J22" i="2"/>
  <c r="K22" i="2"/>
  <c r="C29" i="6" s="1"/>
  <c r="B23" i="2"/>
  <c r="A30" i="6" s="1"/>
  <c r="C23" i="2"/>
  <c r="D23" i="2"/>
  <c r="E23" i="2"/>
  <c r="H23" i="2"/>
  <c r="I23" i="2"/>
  <c r="J23" i="2"/>
  <c r="K23" i="2"/>
  <c r="C30" i="6" s="1"/>
  <c r="B24" i="2"/>
  <c r="A31" i="6" s="1"/>
  <c r="C24" i="2"/>
  <c r="D24" i="2"/>
  <c r="E24" i="2"/>
  <c r="H24" i="2"/>
  <c r="I24" i="2"/>
  <c r="J24" i="2"/>
  <c r="K24" i="2"/>
  <c r="C31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E31" i="6" l="1" a="1"/>
  <c r="E31" i="6" s="1"/>
  <c r="F31" i="6" s="1"/>
  <c r="E15" i="6" a="1"/>
  <c r="E15" i="6" s="1"/>
  <c r="F15" i="6" s="1"/>
  <c r="B30" i="6"/>
  <c r="B26" i="6"/>
  <c r="E30" i="6" a="1"/>
  <c r="E30" i="6" s="1"/>
  <c r="F30" i="6" s="1"/>
  <c r="E14" i="6" a="1"/>
  <c r="E14" i="6" s="1"/>
  <c r="F14" i="6" s="1"/>
  <c r="B17" i="6"/>
  <c r="E25" i="6" a="1"/>
  <c r="E25" i="6" s="1"/>
  <c r="F25" i="6" s="1"/>
  <c r="E11" i="6" a="1"/>
  <c r="E11" i="6" s="1"/>
  <c r="F11" i="6" s="1"/>
  <c r="B22" i="6"/>
  <c r="B28" i="6"/>
  <c r="B16" i="6"/>
  <c r="E16" i="6" a="1"/>
  <c r="E16" i="6" s="1"/>
  <c r="F16" i="6" s="1"/>
  <c r="E27" i="6" a="1"/>
  <c r="E27" i="6" s="1"/>
  <c r="F27" i="6" s="1"/>
  <c r="B14" i="6"/>
  <c r="E26" i="6" a="1"/>
  <c r="E26" i="6" s="1"/>
  <c r="F26" i="6" s="1"/>
  <c r="B29" i="6"/>
  <c r="B21" i="6"/>
  <c r="E13" i="6" a="1"/>
  <c r="E13" i="6" s="1"/>
  <c r="F13" i="6" s="1"/>
  <c r="B20" i="6"/>
  <c r="E24" i="6" a="1"/>
  <c r="E24" i="6" s="1"/>
  <c r="F24" i="6" s="1"/>
  <c r="E23" i="6" a="1"/>
  <c r="E23" i="6" s="1"/>
  <c r="F23" i="6" s="1"/>
  <c r="E22" i="6" a="1"/>
  <c r="E22" i="6" s="1"/>
  <c r="F22" i="6" s="1"/>
  <c r="B13" i="6"/>
  <c r="E21" i="6" a="1"/>
  <c r="E21" i="6" s="1"/>
  <c r="F21" i="6" s="1"/>
  <c r="H25" i="2"/>
  <c r="G13" i="2" s="1"/>
  <c r="E20" i="6" a="1"/>
  <c r="E20" i="6" s="1"/>
  <c r="F20" i="6" s="1"/>
  <c r="E19" i="6" a="1"/>
  <c r="E19" i="6" s="1"/>
  <c r="F19" i="6" s="1"/>
  <c r="B18" i="6"/>
  <c r="E18" i="6" a="1"/>
  <c r="E18" i="6" s="1"/>
  <c r="F18" i="6" s="1"/>
  <c r="B25" i="6"/>
  <c r="E29" i="6" a="1"/>
  <c r="E29" i="6" s="1"/>
  <c r="F29" i="6" s="1"/>
  <c r="E17" i="6" a="1"/>
  <c r="E17" i="6" s="1"/>
  <c r="F17" i="6" s="1"/>
  <c r="B24" i="6"/>
  <c r="B12" i="6"/>
  <c r="E28" i="6" a="1"/>
  <c r="E28" i="6" s="1"/>
  <c r="F28" i="6" s="1"/>
  <c r="E12" i="6" a="1"/>
  <c r="E12" i="6" s="1"/>
  <c r="F12" i="6" s="1"/>
  <c r="B31" i="6"/>
  <c r="B27" i="6"/>
  <c r="B23" i="6"/>
  <c r="B19" i="6"/>
  <c r="B15" i="6"/>
  <c r="B11" i="6"/>
  <c r="B10" i="6"/>
  <c r="F10" i="6"/>
  <c r="D10" i="6"/>
  <c r="B25" i="2"/>
  <c r="A25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51" i="10"/>
  <c r="B51" i="10"/>
  <c r="C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52" i="10"/>
  <c r="B52" i="10"/>
  <c r="C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53" i="10"/>
  <c r="B53" i="10"/>
  <c r="C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54" i="10"/>
  <c r="B54" i="10"/>
  <c r="C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55" i="10"/>
  <c r="B55" i="10"/>
  <c r="C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56" i="10"/>
  <c r="B56" i="10"/>
  <c r="C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57" i="10"/>
  <c r="B57" i="10"/>
  <c r="C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58" i="10"/>
  <c r="B58" i="10"/>
  <c r="C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59" i="10"/>
  <c r="B59" i="10"/>
  <c r="C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60" i="10"/>
  <c r="B60" i="10"/>
  <c r="C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61" i="10"/>
  <c r="B61" i="10"/>
  <c r="C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62" i="10"/>
  <c r="B62" i="10"/>
  <c r="C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63" i="10"/>
  <c r="B63" i="10"/>
  <c r="C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64" i="10"/>
  <c r="B64" i="10"/>
  <c r="C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65" i="10"/>
  <c r="B65" i="10"/>
  <c r="C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66" i="10"/>
  <c r="B66" i="10"/>
  <c r="C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67" i="10"/>
  <c r="B67" i="10"/>
  <c r="C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68" i="10"/>
  <c r="B68" i="10"/>
  <c r="C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69" i="10"/>
  <c r="B69" i="10"/>
  <c r="C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70" i="10"/>
  <c r="B70" i="10"/>
  <c r="C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71" i="10"/>
  <c r="B71" i="10"/>
  <c r="C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72" i="10"/>
  <c r="B72" i="10"/>
  <c r="C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73" i="10"/>
  <c r="B73" i="10"/>
  <c r="C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74" i="10"/>
  <c r="B74" i="10"/>
  <c r="C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75" i="10"/>
  <c r="B75" i="10"/>
  <c r="C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76" i="10"/>
  <c r="B76" i="10"/>
  <c r="C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77" i="10"/>
  <c r="B77" i="10"/>
  <c r="C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78" i="10"/>
  <c r="B78" i="10"/>
  <c r="C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79" i="10"/>
  <c r="B79" i="10"/>
  <c r="C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80" i="10"/>
  <c r="B80" i="10"/>
  <c r="C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81" i="10"/>
  <c r="B81" i="10"/>
  <c r="C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82" i="10"/>
  <c r="B82" i="10"/>
  <c r="C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83" i="10"/>
  <c r="B83" i="10"/>
  <c r="C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84" i="10"/>
  <c r="B84" i="10"/>
  <c r="C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85" i="10"/>
  <c r="B85" i="10"/>
  <c r="C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86" i="10"/>
  <c r="B86" i="10"/>
  <c r="C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87" i="10"/>
  <c r="B87" i="10"/>
  <c r="C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88" i="10"/>
  <c r="B88" i="10"/>
  <c r="C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89" i="10"/>
  <c r="B89" i="10"/>
  <c r="C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90" i="10"/>
  <c r="B90" i="10"/>
  <c r="C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91" i="10"/>
  <c r="B91" i="10"/>
  <c r="C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92" i="10"/>
  <c r="B92" i="10"/>
  <c r="C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93" i="10"/>
  <c r="B93" i="10"/>
  <c r="C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94" i="10"/>
  <c r="B94" i="10"/>
  <c r="C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95" i="10"/>
  <c r="B95" i="10"/>
  <c r="C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96" i="10"/>
  <c r="B96" i="10"/>
  <c r="C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97" i="10"/>
  <c r="B97" i="10"/>
  <c r="C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98" i="10"/>
  <c r="B98" i="10"/>
  <c r="C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99" i="10"/>
  <c r="B99" i="10"/>
  <c r="C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100" i="10"/>
  <c r="B100" i="10"/>
  <c r="C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101" i="10"/>
  <c r="B101" i="10"/>
  <c r="C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102" i="10"/>
  <c r="B102" i="10"/>
  <c r="C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103" i="10"/>
  <c r="B103" i="10"/>
  <c r="C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104" i="10"/>
  <c r="B104" i="10"/>
  <c r="C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105" i="10"/>
  <c r="B105" i="10"/>
  <c r="C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106" i="10"/>
  <c r="B106" i="10"/>
  <c r="C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107" i="10"/>
  <c r="B107" i="10"/>
  <c r="C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108" i="10"/>
  <c r="B108" i="10"/>
  <c r="C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109" i="10"/>
  <c r="B109" i="10"/>
  <c r="C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110" i="10"/>
  <c r="B110" i="10"/>
  <c r="C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111" i="10"/>
  <c r="B111" i="10"/>
  <c r="C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112" i="10"/>
  <c r="B112" i="10"/>
  <c r="C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113" i="10"/>
  <c r="B113" i="10"/>
  <c r="C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114" i="10"/>
  <c r="B114" i="10"/>
  <c r="C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115" i="10"/>
  <c r="B115" i="10"/>
  <c r="C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116" i="10"/>
  <c r="B116" i="10"/>
  <c r="C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117" i="10"/>
  <c r="B117" i="10"/>
  <c r="C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118" i="10"/>
  <c r="B118" i="10"/>
  <c r="C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119" i="10"/>
  <c r="B119" i="10"/>
  <c r="C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120" i="10"/>
  <c r="B120" i="10"/>
  <c r="C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121" i="10"/>
  <c r="B121" i="10"/>
  <c r="C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122" i="10"/>
  <c r="B122" i="10"/>
  <c r="C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123" i="10"/>
  <c r="B123" i="10"/>
  <c r="C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124" i="10"/>
  <c r="B124" i="10"/>
  <c r="C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125" i="10"/>
  <c r="B125" i="10"/>
  <c r="C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126" i="10"/>
  <c r="B126" i="10"/>
  <c r="C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127" i="10"/>
  <c r="B127" i="10"/>
  <c r="C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128" i="10"/>
  <c r="B128" i="10"/>
  <c r="C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129" i="10"/>
  <c r="B129" i="10"/>
  <c r="C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130" i="10"/>
  <c r="B130" i="10"/>
  <c r="C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131" i="10"/>
  <c r="B131" i="10"/>
  <c r="C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132" i="10"/>
  <c r="B132" i="10"/>
  <c r="C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133" i="10"/>
  <c r="B133" i="10"/>
  <c r="C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134" i="10"/>
  <c r="B134" i="10"/>
  <c r="C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135" i="10"/>
  <c r="B135" i="10"/>
  <c r="C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136" i="10"/>
  <c r="B136" i="10"/>
  <c r="C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137" i="10"/>
  <c r="B137" i="10"/>
  <c r="C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138" i="10"/>
  <c r="B138" i="10"/>
  <c r="C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139" i="10"/>
  <c r="B139" i="10"/>
  <c r="C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140" i="10"/>
  <c r="B140" i="10"/>
  <c r="C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141" i="10"/>
  <c r="B141" i="10"/>
  <c r="C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142" i="10"/>
  <c r="B142" i="10"/>
  <c r="C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143" i="10"/>
  <c r="B143" i="10"/>
  <c r="C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144" i="10"/>
  <c r="B144" i="10"/>
  <c r="C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145" i="10"/>
  <c r="B145" i="10"/>
  <c r="C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146" i="10"/>
  <c r="B146" i="10"/>
  <c r="C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147" i="10"/>
  <c r="B147" i="10"/>
  <c r="C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148" i="10"/>
  <c r="B148" i="10"/>
  <c r="C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149" i="10"/>
  <c r="B149" i="10"/>
  <c r="C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150" i="10"/>
  <c r="B150" i="10"/>
  <c r="C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151" i="10"/>
  <c r="B151" i="10"/>
  <c r="C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152" i="10"/>
  <c r="B152" i="10"/>
  <c r="C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153" i="10"/>
  <c r="B153" i="10"/>
  <c r="C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154" i="10"/>
  <c r="B154" i="10"/>
  <c r="C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155" i="10"/>
  <c r="B155" i="10"/>
  <c r="C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156" i="10"/>
  <c r="B156" i="10"/>
  <c r="C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157" i="10"/>
  <c r="B157" i="10"/>
  <c r="C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158" i="10"/>
  <c r="B158" i="10"/>
  <c r="C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159" i="10"/>
  <c r="B159" i="10"/>
  <c r="C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160" i="10"/>
  <c r="B160" i="10"/>
  <c r="C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161" i="10"/>
  <c r="B161" i="10"/>
  <c r="C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162" i="10"/>
  <c r="B162" i="10"/>
  <c r="C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163" i="10"/>
  <c r="B163" i="10"/>
  <c r="C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164" i="10"/>
  <c r="B164" i="10"/>
  <c r="C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165" i="10"/>
  <c r="B165" i="10"/>
  <c r="C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166" i="10"/>
  <c r="B166" i="10"/>
  <c r="C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167" i="10"/>
  <c r="B167" i="10"/>
  <c r="C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168" i="10"/>
  <c r="B168" i="10"/>
  <c r="C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169" i="10"/>
  <c r="B169" i="10"/>
  <c r="C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170" i="10"/>
  <c r="B170" i="10"/>
  <c r="C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171" i="10"/>
  <c r="B171" i="10"/>
  <c r="C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172" i="10"/>
  <c r="B172" i="10"/>
  <c r="C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173" i="10"/>
  <c r="B173" i="10"/>
  <c r="C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174" i="10"/>
  <c r="B174" i="10"/>
  <c r="C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175" i="10"/>
  <c r="B175" i="10"/>
  <c r="C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176" i="10"/>
  <c r="B176" i="10"/>
  <c r="C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177" i="10"/>
  <c r="B177" i="10"/>
  <c r="C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178" i="10"/>
  <c r="B178" i="10"/>
  <c r="C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179" i="10"/>
  <c r="B179" i="10"/>
  <c r="C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180" i="10"/>
  <c r="B180" i="10"/>
  <c r="C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181" i="10"/>
  <c r="B181" i="10"/>
  <c r="C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182" i="10"/>
  <c r="B182" i="10"/>
  <c r="C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183" i="10"/>
  <c r="B183" i="10"/>
  <c r="C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184" i="10"/>
  <c r="B184" i="10"/>
  <c r="C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185" i="10"/>
  <c r="B185" i="10"/>
  <c r="C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186" i="10"/>
  <c r="B186" i="10"/>
  <c r="C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187" i="10"/>
  <c r="B187" i="10"/>
  <c r="C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188" i="10"/>
  <c r="B188" i="10"/>
  <c r="C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189" i="10"/>
  <c r="B189" i="10"/>
  <c r="C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190" i="10"/>
  <c r="B190" i="10"/>
  <c r="C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191" i="10"/>
  <c r="B191" i="10"/>
  <c r="C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192" i="10"/>
  <c r="B192" i="10"/>
  <c r="C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193" i="10"/>
  <c r="B193" i="10"/>
  <c r="C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194" i="10"/>
  <c r="B194" i="10"/>
  <c r="C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4" i="2" l="1"/>
  <c r="G5" i="2"/>
  <c r="G22" i="2"/>
  <c r="G24" i="2"/>
  <c r="G6" i="2"/>
  <c r="G9" i="2"/>
  <c r="G21" i="2"/>
  <c r="G3" i="2"/>
  <c r="G17" i="2"/>
  <c r="G15" i="2"/>
  <c r="G14" i="2"/>
  <c r="G8" i="2"/>
  <c r="G10" i="2"/>
  <c r="G12" i="2"/>
  <c r="G16" i="2"/>
  <c r="G18" i="2"/>
  <c r="G7" i="2"/>
  <c r="G20" i="2"/>
  <c r="G19" i="2"/>
  <c r="G23" i="2"/>
  <c r="G11" i="2"/>
  <c r="C5" i="6"/>
  <c r="D5" i="6"/>
  <c r="E5" i="6"/>
  <c r="F5" i="6"/>
  <c r="G5" i="6"/>
  <c r="D4" i="6"/>
  <c r="E4" i="6"/>
  <c r="F4" i="6"/>
  <c r="G4" i="6"/>
  <c r="C4" i="6"/>
  <c r="Z2" i="5" a="1"/>
  <c r="Z2" i="20" a="1"/>
  <c r="R12" i="5" a="1"/>
  <c r="R12" i="5" s="1"/>
  <c r="S12" i="5" a="1"/>
  <c r="S12" i="5" s="1"/>
  <c r="R13" i="5" a="1"/>
  <c r="R13" i="5" s="1"/>
  <c r="S13" i="5" a="1"/>
  <c r="S13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F13" i="5" a="1"/>
  <c r="F13" i="5" s="1"/>
  <c r="G13" i="5" a="1"/>
  <c r="G13" i="5" s="1"/>
  <c r="H13" i="5" a="1"/>
  <c r="H13" i="5" s="1"/>
  <c r="I13" i="5" a="1"/>
  <c r="I13" i="5" s="1"/>
  <c r="J13" i="5" a="1"/>
  <c r="J13" i="5" s="1"/>
  <c r="K13" i="5" a="1"/>
  <c r="K13" i="5" s="1"/>
  <c r="L13" i="5" a="1"/>
  <c r="L13" i="5" s="1"/>
  <c r="M13" i="5" a="1"/>
  <c r="M13" i="5" s="1"/>
  <c r="N13" i="5" a="1"/>
  <c r="N13" i="5" s="1"/>
  <c r="O13" i="5" a="1"/>
  <c r="O13" i="5" s="1"/>
  <c r="P13" i="5" a="1"/>
  <c r="P13" i="5" s="1"/>
  <c r="Q13" i="5" a="1"/>
  <c r="Q13" i="5" s="1"/>
  <c r="E12" i="5" a="1"/>
  <c r="E12" i="5" s="1"/>
  <c r="E13" i="5" a="1"/>
  <c r="E13" i="5" s="1"/>
  <c r="D13" i="5" a="1"/>
  <c r="D13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5" i="5"/>
  <c r="A6" i="5"/>
  <c r="A7" i="5"/>
  <c r="Z2" i="20"/>
  <c r="A5" i="20" s="1" a="1"/>
  <c r="A5" i="20" s="1"/>
  <c r="A7" i="20" a="1"/>
  <c r="A7" i="20" s="1"/>
  <c r="A8" i="20" a="1"/>
  <c r="A8" i="20" s="1"/>
  <c r="A9" i="20" a="1"/>
  <c r="A9" i="20" s="1"/>
  <c r="A10" i="20" a="1"/>
  <c r="A10" i="20" s="1"/>
  <c r="A11" i="20" a="1"/>
  <c r="A11" i="20" s="1"/>
  <c r="A12" i="20" a="1"/>
  <c r="A12" i="20" s="1"/>
  <c r="A13" i="20" a="1"/>
  <c r="A13" i="20" s="1"/>
  <c r="A14" i="20" a="1"/>
  <c r="A14" i="20" s="1"/>
  <c r="A15" i="20" a="1"/>
  <c r="A15" i="20" s="1"/>
  <c r="A16" i="20" a="1"/>
  <c r="A16" i="20" s="1"/>
  <c r="A17" i="20" a="1"/>
  <c r="A17" i="20" s="1"/>
  <c r="A18" i="20" a="1"/>
  <c r="A18" i="20" s="1"/>
  <c r="Z2" i="5"/>
  <c r="A3" i="5" s="1"/>
  <c r="B16" i="1"/>
  <c r="B12" i="1"/>
  <c r="B11" i="1"/>
  <c r="B5" i="1"/>
  <c r="B4" i="1"/>
  <c r="B5" i="5" l="1"/>
  <c r="D5" i="5"/>
  <c r="C5" i="5"/>
  <c r="B4" i="5"/>
  <c r="D4" i="5"/>
  <c r="E4" i="5" s="1"/>
  <c r="C4" i="5"/>
  <c r="B7" i="5"/>
  <c r="D7" i="5"/>
  <c r="E7" i="5" s="1"/>
  <c r="C7" i="5"/>
  <c r="C6" i="5"/>
  <c r="B6" i="5"/>
  <c r="D6" i="5"/>
  <c r="E18" i="20" a="1"/>
  <c r="E18" i="20" s="1"/>
  <c r="C18" i="20" a="1"/>
  <c r="C18" i="20" s="1"/>
  <c r="M18" i="20" a="1"/>
  <c r="M18" i="20" s="1"/>
  <c r="P18" i="20" a="1"/>
  <c r="P18" i="20" s="1"/>
  <c r="N18" i="20" a="1"/>
  <c r="N18" i="20" s="1"/>
  <c r="O18" i="20" a="1"/>
  <c r="O18" i="20" s="1"/>
  <c r="R18" i="20" a="1"/>
  <c r="R18" i="20" s="1"/>
  <c r="D18" i="20" a="1"/>
  <c r="D18" i="20" s="1"/>
  <c r="K18" i="20" a="1"/>
  <c r="K18" i="20" s="1"/>
  <c r="L18" i="20" a="1"/>
  <c r="L18" i="20" s="1"/>
  <c r="G18" i="20" a="1"/>
  <c r="G18" i="20" s="1"/>
  <c r="Q18" i="20" a="1"/>
  <c r="Q18" i="20" s="1"/>
  <c r="J18" i="20" a="1"/>
  <c r="J18" i="20" s="1"/>
  <c r="I18" i="20" a="1"/>
  <c r="I18" i="20" s="1"/>
  <c r="H18" i="20" a="1"/>
  <c r="H18" i="20" s="1"/>
  <c r="F18" i="20" a="1"/>
  <c r="F18" i="20" s="1"/>
  <c r="A6" i="20" a="1"/>
  <c r="A6" i="20" s="1"/>
  <c r="A4" i="20" a="1"/>
  <c r="A4" i="20" s="1"/>
  <c r="A3" i="20" a="1"/>
  <c r="A3" i="20" s="1"/>
  <c r="R17" i="20" a="1"/>
  <c r="R17" i="20" s="1"/>
  <c r="D17" i="20" a="1"/>
  <c r="D17" i="20" s="1"/>
  <c r="E17" i="20" a="1"/>
  <c r="E17" i="20" s="1"/>
  <c r="F17" i="20" a="1"/>
  <c r="F17" i="20" s="1"/>
  <c r="O17" i="20" a="1"/>
  <c r="O17" i="20" s="1"/>
  <c r="P17" i="20" a="1"/>
  <c r="P17" i="20" s="1"/>
  <c r="G17" i="20" a="1"/>
  <c r="G17" i="20" s="1"/>
  <c r="H17" i="20" a="1"/>
  <c r="H17" i="20" s="1"/>
  <c r="I17" i="20" a="1"/>
  <c r="I17" i="20" s="1"/>
  <c r="J17" i="20" a="1"/>
  <c r="J17" i="20" s="1"/>
  <c r="K17" i="20" a="1"/>
  <c r="K17" i="20" s="1"/>
  <c r="L17" i="20" a="1"/>
  <c r="L17" i="20" s="1"/>
  <c r="M17" i="20" a="1"/>
  <c r="M17" i="20" s="1"/>
  <c r="C17" i="20" a="1"/>
  <c r="C17" i="20" s="1"/>
  <c r="Q17" i="20" a="1"/>
  <c r="Q17" i="20" s="1"/>
  <c r="N17" i="20" a="1"/>
  <c r="N17" i="20" s="1"/>
  <c r="J16" i="20" a="1"/>
  <c r="J16" i="20" s="1"/>
  <c r="L16" i="20" a="1"/>
  <c r="L16" i="20" s="1"/>
  <c r="D16" i="20" a="1"/>
  <c r="D16" i="20" s="1"/>
  <c r="C16" i="20" a="1"/>
  <c r="C16" i="20" s="1"/>
  <c r="F16" i="20" a="1"/>
  <c r="F16" i="20" s="1"/>
  <c r="G16" i="20" a="1"/>
  <c r="G16" i="20" s="1"/>
  <c r="P16" i="20" a="1"/>
  <c r="P16" i="20" s="1"/>
  <c r="Q16" i="20" a="1"/>
  <c r="Q16" i="20" s="1"/>
  <c r="R16" i="20" a="1"/>
  <c r="R16" i="20" s="1"/>
  <c r="O16" i="20" a="1"/>
  <c r="O16" i="20" s="1"/>
  <c r="N16" i="20" a="1"/>
  <c r="N16" i="20" s="1"/>
  <c r="K16" i="20" a="1"/>
  <c r="K16" i="20" s="1"/>
  <c r="E16" i="20" a="1"/>
  <c r="E16" i="20" s="1"/>
  <c r="H16" i="20" a="1"/>
  <c r="H16" i="20" s="1"/>
  <c r="I16" i="20" a="1"/>
  <c r="I16" i="20" s="1"/>
  <c r="M16" i="20" a="1"/>
  <c r="M16" i="20" s="1"/>
  <c r="E15" i="20" a="1"/>
  <c r="E15" i="20" s="1"/>
  <c r="K15" i="20" a="1"/>
  <c r="K15" i="20" s="1"/>
  <c r="J15" i="20" a="1"/>
  <c r="J15" i="20" s="1"/>
  <c r="I15" i="20" a="1"/>
  <c r="I15" i="20" s="1"/>
  <c r="H15" i="20" a="1"/>
  <c r="H15" i="20" s="1"/>
  <c r="G15" i="20" a="1"/>
  <c r="G15" i="20" s="1"/>
  <c r="C15" i="20" a="1"/>
  <c r="C15" i="20" s="1"/>
  <c r="O15" i="20" a="1"/>
  <c r="O15" i="20" s="1"/>
  <c r="F15" i="20" a="1"/>
  <c r="F15" i="20" s="1"/>
  <c r="L15" i="20" a="1"/>
  <c r="L15" i="20" s="1"/>
  <c r="P15" i="20" a="1"/>
  <c r="P15" i="20" s="1"/>
  <c r="M15" i="20" a="1"/>
  <c r="M15" i="20" s="1"/>
  <c r="Q15" i="20" a="1"/>
  <c r="Q15" i="20" s="1"/>
  <c r="N15" i="20" a="1"/>
  <c r="N15" i="20" s="1"/>
  <c r="R15" i="20" a="1"/>
  <c r="R15" i="20" s="1"/>
  <c r="D15" i="20" a="1"/>
  <c r="D15" i="20" s="1"/>
  <c r="D14" i="20" a="1"/>
  <c r="D14" i="20" s="1"/>
  <c r="C14" i="20" a="1"/>
  <c r="C14" i="20" s="1"/>
  <c r="K14" i="20" a="1"/>
  <c r="K14" i="20" s="1"/>
  <c r="L14" i="20" a="1"/>
  <c r="L14" i="20" s="1"/>
  <c r="M14" i="20" a="1"/>
  <c r="M14" i="20" s="1"/>
  <c r="N14" i="20" a="1"/>
  <c r="N14" i="20" s="1"/>
  <c r="O14" i="20" a="1"/>
  <c r="O14" i="20" s="1"/>
  <c r="P14" i="20" a="1"/>
  <c r="P14" i="20" s="1"/>
  <c r="Q14" i="20" a="1"/>
  <c r="Q14" i="20" s="1"/>
  <c r="G14" i="20" a="1"/>
  <c r="G14" i="20" s="1"/>
  <c r="H14" i="20" a="1"/>
  <c r="H14" i="20" s="1"/>
  <c r="I14" i="20" a="1"/>
  <c r="I14" i="20" s="1"/>
  <c r="F14" i="20" a="1"/>
  <c r="F14" i="20" s="1"/>
  <c r="J14" i="20" a="1"/>
  <c r="J14" i="20" s="1"/>
  <c r="R14" i="20" a="1"/>
  <c r="R14" i="20" s="1"/>
  <c r="E14" i="20" a="1"/>
  <c r="E14" i="20" s="1"/>
  <c r="R13" i="20" a="1"/>
  <c r="R13" i="20" s="1"/>
  <c r="F13" i="20" a="1"/>
  <c r="F13" i="20" s="1"/>
  <c r="H13" i="20" a="1"/>
  <c r="H13" i="20" s="1"/>
  <c r="G13" i="20" a="1"/>
  <c r="G13" i="20" s="1"/>
  <c r="I13" i="20" a="1"/>
  <c r="I13" i="20" s="1"/>
  <c r="J13" i="20" a="1"/>
  <c r="J13" i="20" s="1"/>
  <c r="K13" i="20" a="1"/>
  <c r="K13" i="20" s="1"/>
  <c r="L13" i="20" a="1"/>
  <c r="L13" i="20" s="1"/>
  <c r="D13" i="20" a="1"/>
  <c r="D13" i="20" s="1"/>
  <c r="C13" i="20" a="1"/>
  <c r="C13" i="20" s="1"/>
  <c r="E13" i="20" a="1"/>
  <c r="E13" i="20" s="1"/>
  <c r="M13" i="20" a="1"/>
  <c r="M13" i="20" s="1"/>
  <c r="N13" i="20" a="1"/>
  <c r="N13" i="20" s="1"/>
  <c r="O13" i="20" a="1"/>
  <c r="O13" i="20" s="1"/>
  <c r="Q13" i="20" a="1"/>
  <c r="Q13" i="20" s="1"/>
  <c r="P13" i="20" a="1"/>
  <c r="P13" i="20" s="1"/>
  <c r="C12" i="20" a="1"/>
  <c r="C12" i="20" s="1"/>
  <c r="D12" i="20" a="1"/>
  <c r="D12" i="20" s="1"/>
  <c r="O12" i="20" a="1"/>
  <c r="O12" i="20" s="1"/>
  <c r="E12" i="20" a="1"/>
  <c r="E12" i="20" s="1"/>
  <c r="P12" i="20" a="1"/>
  <c r="P12" i="20" s="1"/>
  <c r="Q12" i="20" a="1"/>
  <c r="Q12" i="20" s="1"/>
  <c r="R12" i="20" a="1"/>
  <c r="R12" i="20" s="1"/>
  <c r="L12" i="20" a="1"/>
  <c r="L12" i="20" s="1"/>
  <c r="F12" i="20" a="1"/>
  <c r="F12" i="20" s="1"/>
  <c r="M12" i="20" a="1"/>
  <c r="M12" i="20" s="1"/>
  <c r="G12" i="20" a="1"/>
  <c r="G12" i="20" s="1"/>
  <c r="K12" i="20" a="1"/>
  <c r="K12" i="20" s="1"/>
  <c r="H12" i="20" a="1"/>
  <c r="H12" i="20" s="1"/>
  <c r="I12" i="20" a="1"/>
  <c r="I12" i="20" s="1"/>
  <c r="J12" i="20" a="1"/>
  <c r="J12" i="20" s="1"/>
  <c r="N12" i="20" a="1"/>
  <c r="N12" i="20" s="1"/>
  <c r="F11" i="20" a="1"/>
  <c r="F11" i="20" s="1"/>
  <c r="M11" i="20" a="1"/>
  <c r="M11" i="20" s="1"/>
  <c r="N11" i="20" a="1"/>
  <c r="N11" i="20" s="1"/>
  <c r="Q11" i="20" a="1"/>
  <c r="Q11" i="20" s="1"/>
  <c r="O11" i="20" a="1"/>
  <c r="O11" i="20" s="1"/>
  <c r="P11" i="20" a="1"/>
  <c r="P11" i="20" s="1"/>
  <c r="R11" i="20" a="1"/>
  <c r="R11" i="20" s="1"/>
  <c r="C11" i="20" a="1"/>
  <c r="C11" i="20" s="1"/>
  <c r="D11" i="20" a="1"/>
  <c r="D11" i="20" s="1"/>
  <c r="E11" i="20" a="1"/>
  <c r="E11" i="20" s="1"/>
  <c r="G11" i="20" a="1"/>
  <c r="G11" i="20" s="1"/>
  <c r="H11" i="20" a="1"/>
  <c r="H11" i="20" s="1"/>
  <c r="I11" i="20" a="1"/>
  <c r="I11" i="20" s="1"/>
  <c r="J11" i="20" a="1"/>
  <c r="J11" i="20" s="1"/>
  <c r="K11" i="20" a="1"/>
  <c r="K11" i="20" s="1"/>
  <c r="L11" i="20" a="1"/>
  <c r="L11" i="20" s="1"/>
  <c r="O6" i="20" a="1"/>
  <c r="O6" i="20" s="1"/>
  <c r="P6" i="20" a="1"/>
  <c r="P6" i="20" s="1"/>
  <c r="Q6" i="20" a="1"/>
  <c r="Q6" i="20" s="1"/>
  <c r="R6" i="20" a="1"/>
  <c r="R6" i="20" s="1"/>
  <c r="E6" i="20" a="1"/>
  <c r="E6" i="20" s="1"/>
  <c r="F6" i="20" a="1"/>
  <c r="F6" i="20" s="1"/>
  <c r="I6" i="20" a="1"/>
  <c r="I6" i="20" s="1"/>
  <c r="G6" i="20" a="1"/>
  <c r="G6" i="20" s="1"/>
  <c r="H6" i="20" a="1"/>
  <c r="H6" i="20" s="1"/>
  <c r="J6" i="20" a="1"/>
  <c r="J6" i="20" s="1"/>
  <c r="L6" i="20" a="1"/>
  <c r="L6" i="20" s="1"/>
  <c r="M6" i="20" a="1"/>
  <c r="M6" i="20" s="1"/>
  <c r="C6" i="20" a="1"/>
  <c r="C6" i="20" s="1"/>
  <c r="D6" i="20" a="1"/>
  <c r="D6" i="20" s="1"/>
  <c r="K6" i="20" a="1"/>
  <c r="K6" i="20" s="1"/>
  <c r="N6" i="20" a="1"/>
  <c r="N6" i="20" s="1"/>
  <c r="R9" i="20" a="1"/>
  <c r="R9" i="20" s="1"/>
  <c r="O9" i="20" a="1"/>
  <c r="O9" i="20" s="1"/>
  <c r="E9" i="20" a="1"/>
  <c r="E9" i="20" s="1"/>
  <c r="K9" i="20" a="1"/>
  <c r="K9" i="20" s="1"/>
  <c r="D10" i="20" a="1"/>
  <c r="D10" i="20" s="1"/>
  <c r="M9" i="20" a="1"/>
  <c r="M9" i="20" s="1"/>
  <c r="E10" i="20" a="1"/>
  <c r="E10" i="20" s="1"/>
  <c r="F10" i="20" a="1"/>
  <c r="F10" i="20" s="1"/>
  <c r="D9" i="20" a="1"/>
  <c r="D9" i="20" s="1"/>
  <c r="P10" i="20" a="1"/>
  <c r="P10" i="20" s="1"/>
  <c r="J10" i="20" a="1"/>
  <c r="J10" i="20" s="1"/>
  <c r="P9" i="20" a="1"/>
  <c r="P9" i="20" s="1"/>
  <c r="O10" i="20" a="1"/>
  <c r="O10" i="20" s="1"/>
  <c r="Q9" i="20" a="1"/>
  <c r="Q9" i="20" s="1"/>
  <c r="H10" i="20" a="1"/>
  <c r="H10" i="20" s="1"/>
  <c r="N10" i="20" a="1"/>
  <c r="N10" i="20" s="1"/>
  <c r="M10" i="20" a="1"/>
  <c r="M10" i="20" s="1"/>
  <c r="G10" i="20" a="1"/>
  <c r="G10" i="20" s="1"/>
  <c r="C9" i="20" a="1"/>
  <c r="C9" i="20" s="1"/>
  <c r="I10" i="20" a="1"/>
  <c r="I10" i="20" s="1"/>
  <c r="K10" i="20" a="1"/>
  <c r="K10" i="20" s="1"/>
  <c r="F9" i="20" a="1"/>
  <c r="F9" i="20" s="1"/>
  <c r="L10" i="20" a="1"/>
  <c r="L10" i="20" s="1"/>
  <c r="G9" i="20" a="1"/>
  <c r="G9" i="20" s="1"/>
  <c r="Q10" i="20" a="1"/>
  <c r="Q10" i="20" s="1"/>
  <c r="H9" i="20" a="1"/>
  <c r="H9" i="20" s="1"/>
  <c r="I9" i="20" a="1"/>
  <c r="I9" i="20" s="1"/>
  <c r="R10" i="20" a="1"/>
  <c r="R10" i="20" s="1"/>
  <c r="J9" i="20" a="1"/>
  <c r="J9" i="20" s="1"/>
  <c r="L9" i="20" a="1"/>
  <c r="L9" i="20" s="1"/>
  <c r="N9" i="20" a="1"/>
  <c r="N9" i="20" s="1"/>
  <c r="C10" i="20" a="1"/>
  <c r="C10" i="20" s="1"/>
  <c r="C4" i="20" a="1"/>
  <c r="C4" i="20" s="1"/>
  <c r="E4" i="20" a="1"/>
  <c r="E4" i="20" s="1"/>
  <c r="F4" i="20" a="1"/>
  <c r="F4" i="20" s="1"/>
  <c r="G4" i="20" a="1"/>
  <c r="G4" i="20" s="1"/>
  <c r="H4" i="20" a="1"/>
  <c r="H4" i="20" s="1"/>
  <c r="I4" i="20" a="1"/>
  <c r="I4" i="20" s="1"/>
  <c r="D4" i="20" a="1"/>
  <c r="D4" i="20" s="1"/>
  <c r="J4" i="20" a="1"/>
  <c r="J4" i="20" s="1"/>
  <c r="K4" i="20" a="1"/>
  <c r="K4" i="20" s="1"/>
  <c r="M4" i="20" a="1"/>
  <c r="M4" i="20" s="1"/>
  <c r="N4" i="20" a="1"/>
  <c r="N4" i="20" s="1"/>
  <c r="O4" i="20" a="1"/>
  <c r="O4" i="20" s="1"/>
  <c r="Q4" i="20" a="1"/>
  <c r="Q4" i="20" s="1"/>
  <c r="P4" i="20" a="1"/>
  <c r="P4" i="20" s="1"/>
  <c r="L4" i="20" a="1"/>
  <c r="L4" i="20" s="1"/>
  <c r="R4" i="20" a="1"/>
  <c r="R4" i="20" s="1"/>
  <c r="N3" i="20" a="1"/>
  <c r="N3" i="20" s="1"/>
  <c r="O3" i="20" a="1"/>
  <c r="O3" i="20" s="1"/>
  <c r="I3" i="20" a="1"/>
  <c r="I3" i="20" s="1"/>
  <c r="J3" i="20" a="1"/>
  <c r="J3" i="20" s="1"/>
  <c r="M3" i="20" a="1"/>
  <c r="M3" i="20" s="1"/>
  <c r="P3" i="20" a="1"/>
  <c r="P3" i="20" s="1"/>
  <c r="E3" i="20" a="1"/>
  <c r="E3" i="20" s="1"/>
  <c r="F3" i="20" a="1"/>
  <c r="F3" i="20" s="1"/>
  <c r="G3" i="20" a="1"/>
  <c r="G3" i="20" s="1"/>
  <c r="H3" i="20" a="1"/>
  <c r="H3" i="20" s="1"/>
  <c r="R3" i="20" a="1"/>
  <c r="R3" i="20" s="1"/>
  <c r="K3" i="20" a="1"/>
  <c r="K3" i="20" s="1"/>
  <c r="C3" i="20" a="1"/>
  <c r="C3" i="20" s="1"/>
  <c r="L3" i="20" a="1"/>
  <c r="L3" i="20" s="1"/>
  <c r="Q3" i="20" a="1"/>
  <c r="Q3" i="20" s="1"/>
  <c r="D3" i="20" a="1"/>
  <c r="D3" i="20" s="1"/>
  <c r="I5" i="20" a="1"/>
  <c r="I5" i="20" s="1"/>
  <c r="K5" i="20" a="1"/>
  <c r="K5" i="20" s="1"/>
  <c r="J5" i="20" a="1"/>
  <c r="J5" i="20" s="1"/>
  <c r="L5" i="20" a="1"/>
  <c r="L5" i="20" s="1"/>
  <c r="M5" i="20" a="1"/>
  <c r="M5" i="20" s="1"/>
  <c r="N5" i="20" a="1"/>
  <c r="N5" i="20" s="1"/>
  <c r="O5" i="20" a="1"/>
  <c r="O5" i="20" s="1"/>
  <c r="P5" i="20" a="1"/>
  <c r="P5" i="20" s="1"/>
  <c r="E5" i="20" a="1"/>
  <c r="E5" i="20" s="1"/>
  <c r="C5" i="20" a="1"/>
  <c r="C5" i="20" s="1"/>
  <c r="F5" i="20" a="1"/>
  <c r="F5" i="20" s="1"/>
  <c r="D5" i="20" a="1"/>
  <c r="D5" i="20" s="1"/>
  <c r="G5" i="20" a="1"/>
  <c r="G5" i="20" s="1"/>
  <c r="H5" i="20" a="1"/>
  <c r="H5" i="20" s="1"/>
  <c r="Q5" i="20" a="1"/>
  <c r="Q5" i="20" s="1"/>
  <c r="R5" i="20" a="1"/>
  <c r="R5" i="20" s="1"/>
  <c r="G8" i="20" a="1"/>
  <c r="G8" i="20" s="1"/>
  <c r="K7" i="20" a="1"/>
  <c r="K7" i="20" s="1"/>
  <c r="H8" i="20" a="1"/>
  <c r="H8" i="20" s="1"/>
  <c r="D7" i="20" a="1"/>
  <c r="D7" i="20" s="1"/>
  <c r="I8" i="20" a="1"/>
  <c r="I8" i="20" s="1"/>
  <c r="I7" i="20" a="1"/>
  <c r="I7" i="20" s="1"/>
  <c r="D8" i="20" a="1"/>
  <c r="D8" i="20" s="1"/>
  <c r="C8" i="20" a="1"/>
  <c r="C8" i="20" s="1"/>
  <c r="E8" i="20" a="1"/>
  <c r="E8" i="20" s="1"/>
  <c r="L7" i="20" a="1"/>
  <c r="L7" i="20" s="1"/>
  <c r="C7" i="20" a="1"/>
  <c r="C7" i="20" s="1"/>
  <c r="E7" i="20" a="1"/>
  <c r="E7" i="20" s="1"/>
  <c r="F7" i="20" a="1"/>
  <c r="F7" i="20" s="1"/>
  <c r="G7" i="20" a="1"/>
  <c r="G7" i="20" s="1"/>
  <c r="K8" i="20" a="1"/>
  <c r="K8" i="20" s="1"/>
  <c r="H7" i="20" a="1"/>
  <c r="H7" i="20" s="1"/>
  <c r="L8" i="20" a="1"/>
  <c r="L8" i="20" s="1"/>
  <c r="M7" i="20" a="1"/>
  <c r="M7" i="20" s="1"/>
  <c r="M8" i="20" a="1"/>
  <c r="M8" i="20" s="1"/>
  <c r="P7" i="20" a="1"/>
  <c r="P7" i="20" s="1"/>
  <c r="N8" i="20" a="1"/>
  <c r="N8" i="20" s="1"/>
  <c r="N7" i="20" a="1"/>
  <c r="N7" i="20" s="1"/>
  <c r="O8" i="20" a="1"/>
  <c r="O8" i="20" s="1"/>
  <c r="O7" i="20" a="1"/>
  <c r="O7" i="20" s="1"/>
  <c r="P8" i="20" a="1"/>
  <c r="P8" i="20" s="1"/>
  <c r="Q7" i="20" a="1"/>
  <c r="Q7" i="20" s="1"/>
  <c r="Q8" i="20" a="1"/>
  <c r="Q8" i="20" s="1"/>
  <c r="R7" i="20" a="1"/>
  <c r="R7" i="20" s="1"/>
  <c r="R8" i="20" a="1"/>
  <c r="R8" i="20" s="1"/>
  <c r="J7" i="20" a="1"/>
  <c r="J7" i="20" s="1"/>
  <c r="F8" i="20" a="1"/>
  <c r="F8" i="20" s="1"/>
  <c r="J8" i="20" a="1"/>
  <c r="J8" i="20" s="1"/>
  <c r="B15" i="1"/>
  <c r="A2" i="1"/>
  <c r="B9" i="1"/>
  <c r="B10" i="1"/>
  <c r="B14" i="1"/>
  <c r="B7" i="1"/>
  <c r="C25" i="2"/>
  <c r="B3" i="5"/>
  <c r="C3" i="5"/>
  <c r="D3" i="5"/>
  <c r="E6" i="5" l="1"/>
  <c r="E5" i="5"/>
  <c r="A1" i="10"/>
  <c r="A10" i="9"/>
  <c r="A1" i="2"/>
  <c r="A36" i="4"/>
  <c r="E14" i="3"/>
  <c r="A1" i="43"/>
  <c r="E3" i="5"/>
  <c r="A32" i="6" l="1"/>
  <c r="A16" i="5"/>
  <c r="A1" i="3"/>
  <c r="A18" i="9"/>
  <c r="A8" i="6"/>
  <c r="A1" i="6"/>
  <c r="A10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26" i="6" l="1"/>
  <c r="D19" i="6"/>
  <c r="D13" i="6"/>
  <c r="D28" i="6"/>
  <c r="D29" i="6"/>
  <c r="D11" i="6"/>
  <c r="D23" i="6"/>
  <c r="D22" i="6"/>
  <c r="D20" i="6"/>
  <c r="D21" i="6"/>
  <c r="D17" i="6"/>
  <c r="D31" i="6"/>
  <c r="D24" i="6"/>
  <c r="D14" i="6"/>
  <c r="D25" i="6"/>
  <c r="D16" i="6"/>
  <c r="D18" i="6"/>
  <c r="D27" i="6"/>
  <c r="D30" i="6"/>
  <c r="D15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<sst xmlns="http://schemas.openxmlformats.org/spreadsheetml/2006/main" count="13502" uniqueCount="534">
  <si>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</si>
  <si>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</si>
  <si>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</si>
  <si>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</si>
  <si>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</si>
  <si>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</si>
  <si>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</si>
  <si>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</si>
  <si>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</si>
  <si>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</si>
  <si>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</si>
  <si>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</si>
  <si>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</si>
  <si>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</si>
  <si>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</si>
  <si>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</si>
  <si>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</si>
  <si>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</si>
  <si>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</si>
  <si>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</si>
  <si>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</si>
  <si>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</si>
  <si>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</si>
  <si>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</si>
  <si>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</si>
  <si>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</si>
  <si>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</si>
  <si>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</si>
  <si>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</si>
  <si>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</si>
  <si>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</si>
  <si>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</si>
  <si>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</si>
  <si>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</si>
  <si>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</si>
  <si>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</si>
  <si>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</si>
  <si>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</si>
  <si>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</si>
  <si>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</si>
  <si>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</si>
  <si>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</si>
  <si>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</si>
  <si>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</si>
  <si>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</si>
  <si>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</si>
  <si>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</si>
  <si>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</si>
  <si>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</si>
  <si>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</si>
  <si>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</si>
  <si>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</si>
  <si>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</si>
  <si>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</si>
  <si>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</si>
  <si>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</si>
  <si>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</si>
  <si>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</si>
  <si>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</si>
  <si>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</si>
  <si>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</si>
  <si>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</si>
  <si>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</si>
  <si>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</si>
  <si>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</si>
  <si>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</si>
  <si>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</si>
  <si>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</si>
  <si>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</si>
  <si>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</si>
  <si>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</si>
  <si>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</si>
  <si>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</si>
  <si>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</si>
  <si>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</si>
  <si>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</si>
  <si>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</si>
  <si>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</si>
  <si>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</si>
  <si>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</si>
  <si>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</si>
  <si>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</si>
  <si>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</si>
  <si>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</si>
  <si>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</si>
  <si>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</si>
  <si>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</si>
  <si>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</si>
  <si>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</si>
  <si>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</si>
  <si>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</si>
  <si>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</si>
  <si>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</si>
  <si>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</si>
  <si>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</si>
  <si>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</si>
  <si>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</si>
  <si>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</si>
  <si>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</si>
  <si>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</si>
  <si>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</si>
  <si>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</si>
  <si>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</si>
  <si>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</si>
  <si>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</si>
  <si>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</si>
  <si>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</si>
  <si>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</si>
  <si>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</si>
  <si>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</si>
  <si>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</si>
  <si>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</si>
  <si>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</si>
  <si>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</si>
  <si>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</si>
  <si>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</si>
  <si>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</si>
  <si>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</si>
  <si>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</si>
  <si>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</si>
  <si>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</si>
  <si>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</si>
  <si>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</si>
  <si>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</si>
  <si>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</si>
  <si>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</si>
  <si>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</si>
  <si>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</si>
  <si>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</si>
  <si>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</si>
  <si>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</si>
  <si>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</si>
  <si>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</si>
  <si>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</si>
  <si>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</si>
  <si>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</si>
  <si>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</si>
  <si>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</si>
  <si>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</si>
  <si>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</si>
  <si>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</si>
  <si>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</si>
  <si>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</si>
  <si>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</si>
  <si>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</si>
  <si>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</si>
  <si>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</si>
  <si>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</si>
  <si>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</si>
  <si>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</si>
  <si>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</si>
  <si>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</si>
  <si>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</si>
  <si>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</si>
  <si>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</si>
  <si>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</si>
  <si>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</si>
  <si>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</si>
  <si>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</si>
  <si>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</si>
  <si>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</si>
  <si>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</si>
  <si>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</si>
  <si>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</si>
  <si>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</si>
  <si>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</si>
  <si>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</si>
  <si>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</si>
  <si>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</si>
  <si>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</si>
  <si>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</si>
  <si>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</si>
  <si>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</si>
  <si>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</si>
  <si>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</si>
  <si>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</si>
  <si>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</si>
  <si>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</si>
  <si>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</si>
  <si>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</si>
  <si>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</si>
  <si>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</si>
  <si>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</si>
  <si>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</si>
  <si>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</si>
  <si>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</si>
  <si>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</si>
  <si>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</si>
  <si>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</si>
  <si>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</si>
  <si>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</si>
  <si>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</si>
  <si>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</si>
  <si>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</si>
  <si>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</si>
  <si>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</si>
  <si>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</si>
  <si>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</si>
  <si>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</si>
  <si>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</si>
  <si>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</si>
  <si>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</si>
  <si>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</si>
  <si>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</si>
  <si>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</si>
  <si>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</si>
  <si>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</si>
  <si>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</si>
  <si>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</si>
  <si>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</si>
  <si>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</si>
  <si>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</si>
  <si>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</si>
  <si>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</si>
  <si>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</si>
  <si>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</si>
  <si>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</si>
  <si>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</si>
  <si>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</si>
  <si>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</si>
  <si>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</si>
  <si>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</si>
  <si>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</si>
  <si>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</si>
  <si>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</si>
  <si>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</si>
  <si>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</si>
  <si>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</si>
  <si>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</si>
  <si>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</si>
  <si>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</si>
  <si>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</si>
  <si>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</si>
  <si>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</si>
  <si>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</si>
  <si>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</si>
  <si>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</si>
  <si>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</si>
  <si>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</si>
  <si>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</si>
  <si>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</si>
  <si>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</si>
  <si>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</si>
  <si>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</si>
  <si>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</si>
  <si>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</si>
  <si>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</si>
  <si>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</si>
  <si>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</si>
  <si>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</si>
  <si>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</si>
  <si>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</si>
  <si>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</si>
  <si>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</si>
  <si>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</si>
  <si>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</si>
  <si>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</si>
  <si>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</si>
  <si>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</si>
  <si>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</si>
  <si>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</si>
  <si>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</si>
  <si>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</si>
  <si>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</si>
  <si>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</si>
  <si>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</si>
  <si>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</si>
  <si>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</si>
  <si>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</si>
  <si>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</si>
  <si>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</si>
  <si>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</si>
  <si>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</si>
  <si>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</si>
  <si>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</si>
  <si>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</si>
  <si>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</si>
  <si>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</si>
  <si>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</si>
  <si>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</si>
  <si>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</si>
  <si>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</si>
  <si>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</si>
  <si>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</si>
  <si>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</si>
  <si>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</si>
  <si>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</si>
  <si>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</si>
  <si>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</si>
  <si>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</si>
  <si>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</si>
  <si>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</si>
  <si>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</si>
  <si>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</si>
  <si>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</si>
  <si>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</si>
  <si>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</si>
  <si>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</si>
  <si>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</si>
  <si>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</si>
  <si>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</si>
  <si>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</si>
  <si>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</si>
  <si>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</si>
  <si>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</si>
  <si>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</si>
  <si>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</si>
  <si>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</si>
  <si>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</si>
  <si>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</si>
  <si>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</si>
  <si>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</si>
  <si>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</si>
  <si>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</si>
  <si>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</si>
  <si>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</si>
  <si>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</si>
  <si>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</si>
  <si>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</si>
  <si>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</si>
  <si>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</si>
  <si>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</si>
  <si>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</si>
  <si>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</si>
  <si>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</si>
  <si>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</si>
  <si>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</si>
  <si>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</si>
  <si>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</si>
  <si>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</si>
  <si>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</si>
  <si>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</si>
  <si>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</si>
  <si>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</si>
  <si>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</si>
  <si>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</si>
  <si>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</si>
  <si>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</si>
  <si>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</si>
  <si>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</si>
  <si>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</si>
  <si>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</si>
  <si>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</si>
  <si>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</si>
  <si>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</si>
  <si>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</si>
  <si>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</si>
  <si>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</si>
  <si>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</si>
  <si>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</si>
  <si>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</si>
  <si>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</si>
  <si>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</si>
  <si>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E1 NORTH WIN (G.W1.E2.W1)</t>
  </si>
  <si>
    <t>E1 SOUTH WIN (G.W1.E1.W1)</t>
  </si>
  <si>
    <t>E1 WEST WIN (G.W1.E3.W1)</t>
  </si>
  <si>
    <t>E2 NORTH WIN (G.N3.E2.W1)</t>
  </si>
  <si>
    <t>E2 SOUTH WIN (G.S2.E1.W1)</t>
  </si>
  <si>
    <t>E4 EAST WIN (G.E2.E2.W1)</t>
  </si>
  <si>
    <t>E4 NORTH WIN (G.N3.E3.W1)</t>
  </si>
  <si>
    <t>E4 SOUTH WIN (G.S1.E1.W1)</t>
  </si>
  <si>
    <t>E4 WEST WIN (G.W4.E4.W1)</t>
  </si>
  <si>
    <t>E3 EAST WIN (G.SW1.E2.W1)</t>
  </si>
  <si>
    <t>E3 NORTH WIN (G.SW1.E3.W1)</t>
  </si>
  <si>
    <t>E3 SOUTH WIN (G.SW1.E1.W1)</t>
  </si>
  <si>
    <t>E17 EAST WIN (G.W1.E2.W1)</t>
  </si>
  <si>
    <t>E17 NORTH WIN (G.W1.E3.W1)</t>
  </si>
  <si>
    <t>E17 SOUTH WIN (G.W1.E1.W1)</t>
  </si>
  <si>
    <t>E17 WEST WIN (G.W1.E4.W1)</t>
  </si>
  <si>
    <t>E3 EAST WIN (G.NE2.E5.W1)</t>
  </si>
  <si>
    <t>E3 NORTH WIN (G.NE2.E4.W1)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</si>
  <si>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</si>
  <si>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</si>
  <si>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</si>
  <si>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</si>
  <si>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</si>
  <si>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</si>
  <si>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</si>
  <si>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</si>
  <si>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</si>
  <si>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</si>
  <si>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</si>
  <si>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</si>
  <si>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</si>
  <si>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</si>
  <si>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</si>
  <si>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</si>
  <si>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</si>
  <si>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</si>
  <si>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</si>
  <si>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</si>
  <si>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</si>
  <si>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</si>
  <si>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</si>
  <si>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</si>
  <si>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</si>
  <si>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</si>
  <si>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CLASSROOM E1 WEST PERIM (G.W1)</t>
  </si>
  <si>
    <t>Yes</t>
  </si>
  <si>
    <t>0.0</t>
  </si>
  <si>
    <t>0.38</t>
  </si>
  <si>
    <t>Classroom_class</t>
  </si>
  <si>
    <t>Retail</t>
  </si>
  <si>
    <t>CLASSROOM E2 NORTH PERIM (G.N3)</t>
  </si>
  <si>
    <t>CLASSROOM E2 SOUTH PERIM (G.S2)</t>
  </si>
  <si>
    <t>CLASSROOM E2 WEST PERIM (G.W1)</t>
  </si>
  <si>
    <t>CLASSROOM E4 CORE (G.C6)</t>
  </si>
  <si>
    <t>School</t>
  </si>
  <si>
    <t>CLASSROOM E4 EAST PERIM (G.E2)</t>
  </si>
  <si>
    <t>CLASSROOM E4 NORTH PERIM (G.N3)</t>
  </si>
  <si>
    <t>CLASSROOM E4 SOUTH PERIM (G.S1)</t>
  </si>
  <si>
    <t>CLASSROOM E4 WEST PERIM (G.W4)</t>
  </si>
  <si>
    <t>COMPUTER CLASSROOM E4 CORE SPC (G.C5)</t>
  </si>
  <si>
    <t>0.15</t>
  </si>
  <si>
    <t>Computer</t>
  </si>
  <si>
    <t>Computer room</t>
  </si>
  <si>
    <t>DINING E3 SW PERIM (G.SW1)</t>
  </si>
  <si>
    <t>0.5</t>
  </si>
  <si>
    <t>Dining_fast</t>
  </si>
  <si>
    <t>E2 NORTH PERIM PLNM (G.N6)</t>
  </si>
  <si>
    <t>No</t>
  </si>
  <si>
    <t>Plenum</t>
  </si>
  <si>
    <t>E2 SOUTH PERIM PLNM (G.S5)</t>
  </si>
  <si>
    <t>E2 WEST PERIM PLNM (G.W4)</t>
  </si>
  <si>
    <t>E4 CORE PLNM (G.C11)</t>
  </si>
  <si>
    <t>E4 CORE PLNM (G.C12)</t>
  </si>
  <si>
    <t>E4 EAST PERIM PLNM (G.E8)</t>
  </si>
  <si>
    <t>E4 NORTH PERIM PLNM (G.N9)</t>
  </si>
  <si>
    <t>E4 SOUTH PERIM PLNM (G.S7)</t>
  </si>
  <si>
    <t>E4 WEST PERIM PLNM (G.W10)</t>
  </si>
  <si>
    <t>GYMNASIUM E17 WEST PERIM (G.W1)</t>
  </si>
  <si>
    <t>Gym</t>
  </si>
  <si>
    <t>KITCHEN E3 NE PERIM (G.NE2)</t>
  </si>
  <si>
    <t>Kitchen</t>
  </si>
  <si>
    <t>Roof Membrane+Roof Continuous Insulation+Metal Decking</t>
  </si>
  <si>
    <t>Stucco+Wall Continuous Insulation+Gypsum 5/8in</t>
  </si>
  <si>
    <t>Theoretical Glazing</t>
  </si>
  <si>
    <t>Classroom E1 West Perim (G.W1)</t>
  </si>
  <si>
    <t>Classroom E2 North Perim (G.N3)</t>
  </si>
  <si>
    <t>Classroom E2 South Perim (G.S2)</t>
  </si>
  <si>
    <t>Classroom E2 West Perim (G.W1)</t>
  </si>
  <si>
    <t>Classroom E4 Core (G.C6)</t>
  </si>
  <si>
    <t>Classroom E4 East Perim (G.E2)</t>
  </si>
  <si>
    <t>Classroom E4 North Perim (G.N3)</t>
  </si>
  <si>
    <t>Classroom E4 South Perim (G.S1)</t>
  </si>
  <si>
    <t>Classroom E4 West Perim (G.W4)</t>
  </si>
  <si>
    <t>Computer Classroom E4 Core Spc (G.C5)</t>
  </si>
  <si>
    <t>Dining E3 SW Perim (G.SW1)</t>
  </si>
  <si>
    <t>Gymnasium E17 West Perim (G.W1)</t>
  </si>
  <si>
    <t>Kitchen E3 NE Perim (G.NE2)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</si>
  <si>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</si>
  <si>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</si>
  <si>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</si>
  <si>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</si>
  <si>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</si>
  <si>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</si>
  <si>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</si>
  <si>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</si>
  <si>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</si>
  <si>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</si>
  <si>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</si>
  <si>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</si>
  <si>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</si>
  <si>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</si>
  <si>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</si>
  <si>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</si>
  <si>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</si>
  <si>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</si>
  <si>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</si>
  <si>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SZ-VAV</t>
  </si>
  <si>
    <t>0.8</t>
  </si>
  <si>
    <t>COMBUSTION</t>
  </si>
  <si>
    <t>SZ-CAV</t>
  </si>
  <si>
    <t>SZ-CRAC</t>
  </si>
  <si>
    <t>NONE</t>
  </si>
  <si>
    <t>3.738</t>
  </si>
  <si>
    <t>3.23</t>
  </si>
  <si>
    <t>SZ-VAV Fans</t>
  </si>
  <si>
    <t>MZ-VAV Fans</t>
  </si>
  <si>
    <t>SZ-CAV Fans</t>
  </si>
  <si>
    <t>SZ-CRAC Fans</t>
  </si>
  <si>
    <t>No refrigeration system was found</t>
  </si>
  <si>
    <t>Cooling Setpoint Schedule</t>
  </si>
  <si>
    <t>AllDays</t>
  </si>
  <si>
    <t>DHW Sch</t>
  </si>
  <si>
    <t>AllOtherDays</t>
  </si>
  <si>
    <t>Weekdays</t>
  </si>
  <si>
    <t>Elec Equip Sch</t>
  </si>
  <si>
    <t>AllOtherDays (Through 1/31)</t>
  </si>
  <si>
    <t>AllOtherDays (Through 2/28)</t>
  </si>
  <si>
    <t>AllOtherDays (Through 3/31)</t>
  </si>
  <si>
    <t>AllOtherDays (Through 4/30)</t>
  </si>
  <si>
    <t>AllOtherDays (Through 5/31)</t>
  </si>
  <si>
    <t>AllOtherDays (Through 6/30)</t>
  </si>
  <si>
    <t>AllOtherDays (Through 7/31)</t>
  </si>
  <si>
    <t>AllOtherDays (Through 8/31)</t>
  </si>
  <si>
    <t>AllOtherDays (Through 9/30)</t>
  </si>
  <si>
    <t>AllOtherDays (Through 10/31)</t>
  </si>
  <si>
    <t>AllOtherDays (Through 11/30)</t>
  </si>
  <si>
    <t>AllOtherDays (Through 12/31)</t>
  </si>
  <si>
    <t>Heating Setpoint Schedule</t>
  </si>
  <si>
    <t>Infiltration Schedule</t>
  </si>
  <si>
    <t>Lighting Schedule</t>
  </si>
  <si>
    <t>Saturdays</t>
  </si>
  <si>
    <t>OA Schedule</t>
  </si>
  <si>
    <t>Occupant Sch</t>
  </si>
  <si>
    <t>Saturday</t>
  </si>
  <si>
    <t>AllOtherDays (Through 1/11)</t>
  </si>
  <si>
    <t>AllOtherDays (Through 4/3)</t>
  </si>
  <si>
    <t>AllOtherDays (Through 4/12)</t>
  </si>
  <si>
    <t>AllOtherDays (Through 5/22)</t>
  </si>
  <si>
    <t>AllOtherDays (Through 8/7)</t>
  </si>
  <si>
    <t>AllOtherDays (Through 8/16)</t>
  </si>
  <si>
    <t>AllOtherDays (Through 12/11)</t>
  </si>
  <si>
    <t>Saturdays (Through 4/3)</t>
  </si>
  <si>
    <t>Saturdays (Through 5/22)</t>
  </si>
  <si>
    <t>Saturdays (Through 8/7)</t>
  </si>
  <si>
    <t>Saturdays (Through 12/11)</t>
  </si>
  <si>
    <t>Weekdays (Through 4/3)</t>
  </si>
  <si>
    <t>Weekdays (Through 5/22)</t>
  </si>
  <si>
    <t>Weekdays (Through 8/7)</t>
  </si>
  <si>
    <t>Weekdays (Through 12/11)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</si>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</sst>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80.06</c:v>
                </c:pt>
                <c:pt idx="1">
                  <c:v>80.06</c:v>
                </c:pt>
                <c:pt idx="2">
                  <c:v>80.06</c:v>
                </c:pt>
                <c:pt idx="3">
                  <c:v>80.06</c:v>
                </c:pt>
                <c:pt idx="4">
                  <c:v>80.06</c:v>
                </c:pt>
                <c:pt idx="5">
                  <c:v>80.06</c:v>
                </c:pt>
                <c:pt idx="6">
                  <c:v>80.06</c:v>
                </c:pt>
                <c:pt idx="7">
                  <c:v>80.06</c:v>
                </c:pt>
                <c:pt idx="8">
                  <c:v>80.06</c:v>
                </c:pt>
                <c:pt idx="9">
                  <c:v>80.06</c:v>
                </c:pt>
                <c:pt idx="10">
                  <c:v>80.06</c:v>
                </c:pt>
                <c:pt idx="11">
                  <c:v>80.06</c:v>
                </c:pt>
                <c:pt idx="12">
                  <c:v>80.06</c:v>
                </c:pt>
                <c:pt idx="13">
                  <c:v>80.06</c:v>
                </c:pt>
                <c:pt idx="14">
                  <c:v>80.06</c:v>
                </c:pt>
                <c:pt idx="15">
                  <c:v>80.06</c:v>
                </c:pt>
                <c:pt idx="16">
                  <c:v>80.06</c:v>
                </c:pt>
                <c:pt idx="17">
                  <c:v>80.06</c:v>
                </c:pt>
                <c:pt idx="18">
                  <c:v>80.06</c:v>
                </c:pt>
                <c:pt idx="19">
                  <c:v>80.06</c:v>
                </c:pt>
                <c:pt idx="20">
                  <c:v>80.06</c:v>
                </c:pt>
                <c:pt idx="21">
                  <c:v>80.06</c:v>
                </c:pt>
                <c:pt idx="22">
                  <c:v>80.06</c:v>
                </c:pt>
                <c:pt idx="23">
                  <c:v>80.06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1-4AB0-8CDE-B13B29901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542031"/>
        <c:axId val="763120560"/>
      </c:lineChart>
      <c:catAx>
        <c:axId val="564542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3120560"/>
        <c:crosses val="autoZero"/>
        <c:auto val="1"/>
        <c:lblAlgn val="ctr"/>
        <c:lblOffset val="100"/>
        <c:noMultiLvlLbl val="0"/>
      </c:catAx>
      <c:valAx>
        <c:axId val="763120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45420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0.9</c:v>
                </c:pt>
                <c:pt idx="12">
                  <c:v>0.9</c:v>
                </c:pt>
                <c:pt idx="13">
                  <c:v>0.5</c:v>
                </c:pt>
                <c:pt idx="14">
                  <c:v>0.5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6-4F27-8334-C8384D294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118640"/>
        <c:axId val="763119600"/>
      </c:lineChart>
      <c:catAx>
        <c:axId val="76311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3119600"/>
        <c:crosses val="autoZero"/>
        <c:auto val="1"/>
        <c:lblAlgn val="ctr"/>
        <c:lblOffset val="100"/>
        <c:noMultiLvlLbl val="0"/>
      </c:catAx>
      <c:valAx>
        <c:axId val="763119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31186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4C-4913-8175-4F813533911F}"/>
            </c:ext>
          </c:extLst>
        </c:ser>
        <c:ser>
          <c:idx val="1"/>
          <c:order val="1"/>
          <c:tx>
            <c:v>AllOtherDays (Through 2/28)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4C-4913-8175-4F813533911F}"/>
            </c:ext>
          </c:extLst>
        </c:ser>
        <c:ser>
          <c:idx val="2"/>
          <c:order val="2"/>
          <c:tx>
            <c:v>AllOtherDays (Through 3/31)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4C-4913-8175-4F813533911F}"/>
            </c:ext>
          </c:extLst>
        </c:ser>
        <c:ser>
          <c:idx val="3"/>
          <c:order val="3"/>
          <c:tx>
            <c:v>AllOtherDays (Through 4/30)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4C-4913-8175-4F813533911F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4C-4913-8175-4F813533911F}"/>
            </c:ext>
          </c:extLst>
        </c:ser>
        <c:ser>
          <c:idx val="5"/>
          <c:order val="5"/>
          <c:tx>
            <c:v>AllOtherDays (Through 6/30)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4C-4913-8175-4F813533911F}"/>
            </c:ext>
          </c:extLst>
        </c:ser>
        <c:ser>
          <c:idx val="6"/>
          <c:order val="6"/>
          <c:tx>
            <c:v>AllOtherDays (Through 7/31)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4C-4913-8175-4F813533911F}"/>
            </c:ext>
          </c:extLst>
        </c:ser>
        <c:ser>
          <c:idx val="7"/>
          <c:order val="7"/>
          <c:tx>
            <c:v>AllOtherDays (Through 8/31)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4C-4913-8175-4F813533911F}"/>
            </c:ext>
          </c:extLst>
        </c:ser>
        <c:ser>
          <c:idx val="8"/>
          <c:order val="8"/>
          <c:tx>
            <c:v>AllOtherDays (Through 9/30)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64C-4913-8175-4F813533911F}"/>
            </c:ext>
          </c:extLst>
        </c:ser>
        <c:ser>
          <c:idx val="9"/>
          <c:order val="9"/>
          <c:tx>
            <c:v>AllOtherDays (Through 10/31)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4C-4913-8175-4F813533911F}"/>
            </c:ext>
          </c:extLst>
        </c:ser>
        <c:ser>
          <c:idx val="10"/>
          <c:order val="10"/>
          <c:tx>
            <c:v>AllOtherDays (Through 11/30)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64C-4913-8175-4F813533911F}"/>
            </c:ext>
          </c:extLst>
        </c:ser>
        <c:ser>
          <c:idx val="11"/>
          <c:order val="11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4C-4913-8175-4F813533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345184"/>
        <c:axId val="584345664"/>
      </c:lineChart>
      <c:catAx>
        <c:axId val="58434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4345664"/>
        <c:crosses val="autoZero"/>
        <c:auto val="1"/>
        <c:lblAlgn val="ctr"/>
        <c:lblOffset val="100"/>
        <c:noMultiLvlLbl val="0"/>
      </c:catAx>
      <c:valAx>
        <c:axId val="584345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434518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E2-48E2-B32A-7E6CD0487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738815"/>
        <c:axId val="657739775"/>
      </c:lineChart>
      <c:catAx>
        <c:axId val="657738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739775"/>
        <c:crosses val="autoZero"/>
        <c:auto val="1"/>
        <c:lblAlgn val="ctr"/>
        <c:lblOffset val="100"/>
        <c:noMultiLvlLbl val="0"/>
      </c:catAx>
      <c:valAx>
        <c:axId val="6577397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7388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A-4B0C-BFE9-8DCAF92FD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740735"/>
        <c:axId val="657741695"/>
      </c:lineChart>
      <c:catAx>
        <c:axId val="65774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741695"/>
        <c:crosses val="autoZero"/>
        <c:auto val="1"/>
        <c:lblAlgn val="ctr"/>
        <c:lblOffset val="100"/>
        <c:noMultiLvlLbl val="0"/>
      </c:catAx>
      <c:valAx>
        <c:axId val="6577416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7407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66-4736-A079-C56202704522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0.15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66-4736-A079-C5620270452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0.4</c:v>
                </c:pt>
                <c:pt idx="7">
                  <c:v>0.7</c:v>
                </c:pt>
                <c:pt idx="8">
                  <c:v>0.8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</c:v>
                </c:pt>
                <c:pt idx="18">
                  <c:v>0.35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66-4736-A079-C56202704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558111"/>
        <c:axId val="613556671"/>
      </c:lineChart>
      <c:catAx>
        <c:axId val="613558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556671"/>
        <c:crosses val="autoZero"/>
        <c:auto val="1"/>
        <c:lblAlgn val="ctr"/>
        <c:lblOffset val="100"/>
        <c:noMultiLvlLbl val="0"/>
      </c:catAx>
      <c:valAx>
        <c:axId val="6135566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5581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7-4AB2-8A9F-48FA90E37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226288"/>
        <c:axId val="499226768"/>
      </c:lineChart>
      <c:catAx>
        <c:axId val="49922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9226768"/>
        <c:crosses val="autoZero"/>
        <c:auto val="1"/>
        <c:lblAlgn val="ctr"/>
        <c:lblOffset val="100"/>
        <c:noMultiLvlLbl val="0"/>
      </c:catAx>
      <c:valAx>
        <c:axId val="499226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922628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9C-450C-B181-3AC10710E69E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C-450C-B181-3AC10710E69E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0.1</c:v>
                </c:pt>
                <c:pt idx="6">
                  <c:v>0.25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</c:v>
                </c:pt>
                <c:pt idx="12">
                  <c:v>0.6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0.4</c:v>
                </c:pt>
                <c:pt idx="18">
                  <c:v>0.25</c:v>
                </c:pt>
                <c:pt idx="19">
                  <c:v>0.1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C-450C-B181-3AC10710E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671743"/>
        <c:axId val="627672223"/>
      </c:lineChart>
      <c:catAx>
        <c:axId val="62767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7672223"/>
        <c:crosses val="autoZero"/>
        <c:auto val="1"/>
        <c:lblAlgn val="ctr"/>
        <c:lblOffset val="100"/>
        <c:noMultiLvlLbl val="0"/>
      </c:catAx>
      <c:valAx>
        <c:axId val="6276722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76717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6-4D27-BA48-84157D516D79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B6-4D27-BA48-84157D516D7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B6-4D27-BA48-84157D516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89135"/>
        <c:axId val="40290095"/>
      </c:lineChart>
      <c:catAx>
        <c:axId val="40289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290095"/>
        <c:crosses val="autoZero"/>
        <c:auto val="1"/>
        <c:lblAlgn val="ctr"/>
        <c:lblOffset val="100"/>
        <c:noMultiLvlLbl val="0"/>
      </c:catAx>
      <c:valAx>
        <c:axId val="402900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02891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1-4627-82C1-F416DE6B408E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61-4627-82C1-F416DE6B408E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61-4627-82C1-F416DE6B4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499951"/>
        <c:axId val="624502351"/>
      </c:lineChart>
      <c:catAx>
        <c:axId val="624499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502351"/>
        <c:crosses val="autoZero"/>
        <c:auto val="1"/>
        <c:lblAlgn val="ctr"/>
        <c:lblOffset val="100"/>
        <c:noMultiLvlLbl val="0"/>
      </c:catAx>
      <c:valAx>
        <c:axId val="6245023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44999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F-4E58-ACF8-08E3ACAA9A5F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4F-4E58-ACF8-08E3ACAA9A5F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4F-4E58-ACF8-08E3ACAA9A5F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4F-4E58-ACF8-08E3ACAA9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547247"/>
        <c:axId val="626549167"/>
      </c:lineChart>
      <c:catAx>
        <c:axId val="626547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549167"/>
        <c:crosses val="autoZero"/>
        <c:auto val="1"/>
        <c:lblAlgn val="ctr"/>
        <c:lblOffset val="100"/>
        <c:noMultiLvlLbl val="0"/>
      </c:catAx>
      <c:valAx>
        <c:axId val="6265491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5472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C-4A84-874D-454C4C5B99FB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9C-4A84-874D-454C4C5B99F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9C-4A84-874D-454C4C5B9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380607"/>
        <c:axId val="716381087"/>
      </c:lineChart>
      <c:catAx>
        <c:axId val="716380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6381087"/>
        <c:crosses val="autoZero"/>
        <c:auto val="1"/>
        <c:lblAlgn val="ctr"/>
        <c:lblOffset val="100"/>
        <c:noMultiLvlLbl val="0"/>
      </c:catAx>
      <c:valAx>
        <c:axId val="7163810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63806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3-4A0D-8389-D8A1FF4C6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379647"/>
        <c:axId val="554558592"/>
      </c:lineChart>
      <c:catAx>
        <c:axId val="716379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4558592"/>
        <c:crosses val="autoZero"/>
        <c:auto val="1"/>
        <c:lblAlgn val="ctr"/>
        <c:lblOffset val="100"/>
        <c:noMultiLvlLbl val="0"/>
      </c:catAx>
      <c:valAx>
        <c:axId val="5545585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63796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91-4628-A08E-363E71518DE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91-4628-A08E-363E71518DE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91-4628-A08E-363E71518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560032"/>
        <c:axId val="554561952"/>
      </c:lineChart>
      <c:catAx>
        <c:axId val="554560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4561952"/>
        <c:crosses val="autoZero"/>
        <c:auto val="1"/>
        <c:lblAlgn val="ctr"/>
        <c:lblOffset val="100"/>
        <c:noMultiLvlLbl val="0"/>
      </c:catAx>
      <c:valAx>
        <c:axId val="554561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456003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Schedules!$E$45:$AB$45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3D-46F3-A887-A74BA7685154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3D-46F3-A887-A74BA768515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Schedules!$E$47:$AB$47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3D-46F3-A887-A74BA7685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043088"/>
        <c:axId val="511043568"/>
      </c:lineChart>
      <c:catAx>
        <c:axId val="51104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1043568"/>
        <c:crosses val="autoZero"/>
        <c:auto val="1"/>
        <c:lblAlgn val="ctr"/>
        <c:lblOffset val="100"/>
        <c:noMultiLvlLbl val="0"/>
      </c:catAx>
      <c:valAx>
        <c:axId val="511043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104308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08-4E08-B341-8F6B758289EF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Schedules!$E$49:$AB$49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08-4E08-B341-8F6B758289EF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Schedules!$E$50:$AB$50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08-4E08-B341-8F6B7582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098112"/>
        <c:axId val="570099552"/>
      </c:lineChart>
      <c:catAx>
        <c:axId val="57009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70099552"/>
        <c:crosses val="autoZero"/>
        <c:auto val="1"/>
        <c:lblAlgn val="ctr"/>
        <c:lblOffset val="100"/>
        <c:noMultiLvlLbl val="0"/>
      </c:catAx>
      <c:valAx>
        <c:axId val="570099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7009811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Schedules!$E$51:$AB$51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E-4065-B0F6-CE4AA901A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337728"/>
        <c:axId val="770338208"/>
      </c:lineChart>
      <c:catAx>
        <c:axId val="770337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38208"/>
        <c:crosses val="autoZero"/>
        <c:auto val="1"/>
        <c:lblAlgn val="ctr"/>
        <c:lblOffset val="100"/>
        <c:noMultiLvlLbl val="0"/>
      </c:catAx>
      <c:valAx>
        <c:axId val="770338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3772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Schedules!$E$52:$AB$52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24-4704-AB4F-D8219FF23A32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Schedules!$E$53:$AB$53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24-4704-AB4F-D8219FF23A3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Schedules!$E$54:$AB$54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24-4704-AB4F-D8219FF23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334848"/>
        <c:axId val="770335808"/>
      </c:lineChart>
      <c:catAx>
        <c:axId val="77033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35808"/>
        <c:crosses val="autoZero"/>
        <c:auto val="1"/>
        <c:lblAlgn val="ctr"/>
        <c:lblOffset val="100"/>
        <c:noMultiLvlLbl val="0"/>
      </c:catAx>
      <c:valAx>
        <c:axId val="770335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3484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Schedules!$E$55:$AB$55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0.1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0.28999999999999998</c:v>
                </c:pt>
                <c:pt idx="11">
                  <c:v>0.31</c:v>
                </c:pt>
                <c:pt idx="12">
                  <c:v>0.36</c:v>
                </c:pt>
                <c:pt idx="13">
                  <c:v>0.36</c:v>
                </c:pt>
                <c:pt idx="14">
                  <c:v>0.34</c:v>
                </c:pt>
                <c:pt idx="15">
                  <c:v>0.35</c:v>
                </c:pt>
                <c:pt idx="16">
                  <c:v>0.37</c:v>
                </c:pt>
                <c:pt idx="17">
                  <c:v>0.34</c:v>
                </c:pt>
                <c:pt idx="18">
                  <c:v>0.25</c:v>
                </c:pt>
                <c:pt idx="19">
                  <c:v>0.27</c:v>
                </c:pt>
                <c:pt idx="20">
                  <c:v>0.21</c:v>
                </c:pt>
                <c:pt idx="21">
                  <c:v>0.16</c:v>
                </c:pt>
                <c:pt idx="22">
                  <c:v>0.1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1-4D78-9507-63185699BA3D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Schedules!$E$56:$AB$56</c:f>
              <c:numCache>
                <c:formatCode>General</c:formatCode>
                <c:ptCount val="24"/>
                <c:pt idx="0">
                  <c:v>0.11</c:v>
                </c:pt>
                <c:pt idx="1">
                  <c:v>0.1</c:v>
                </c:pt>
                <c:pt idx="2">
                  <c:v>0.08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0.2</c:v>
                </c:pt>
                <c:pt idx="8">
                  <c:v>0.24</c:v>
                </c:pt>
                <c:pt idx="9">
                  <c:v>0.27</c:v>
                </c:pt>
                <c:pt idx="10">
                  <c:v>0.42</c:v>
                </c:pt>
                <c:pt idx="11">
                  <c:v>0.54</c:v>
                </c:pt>
                <c:pt idx="12">
                  <c:v>0.59</c:v>
                </c:pt>
                <c:pt idx="13">
                  <c:v>0.6</c:v>
                </c:pt>
                <c:pt idx="14">
                  <c:v>0.49</c:v>
                </c:pt>
                <c:pt idx="15">
                  <c:v>0.48</c:v>
                </c:pt>
                <c:pt idx="16">
                  <c:v>0.47</c:v>
                </c:pt>
                <c:pt idx="17">
                  <c:v>0.46</c:v>
                </c:pt>
                <c:pt idx="18">
                  <c:v>0.44</c:v>
                </c:pt>
                <c:pt idx="19">
                  <c:v>0.36</c:v>
                </c:pt>
                <c:pt idx="20">
                  <c:v>0.28999999999999998</c:v>
                </c:pt>
                <c:pt idx="21">
                  <c:v>0.22</c:v>
                </c:pt>
                <c:pt idx="22">
                  <c:v>0.16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E1-4D78-9507-63185699BA3D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Schedules!$E$57:$AB$57</c:f>
              <c:numCache>
                <c:formatCode>General</c:formatCode>
                <c:ptCount val="24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0.15</c:v>
                </c:pt>
                <c:pt idx="8">
                  <c:v>0.23</c:v>
                </c:pt>
                <c:pt idx="9">
                  <c:v>0.32</c:v>
                </c:pt>
                <c:pt idx="10">
                  <c:v>0.41</c:v>
                </c:pt>
                <c:pt idx="11">
                  <c:v>0.56999999999999995</c:v>
                </c:pt>
                <c:pt idx="12">
                  <c:v>0.62</c:v>
                </c:pt>
                <c:pt idx="13">
                  <c:v>0.61</c:v>
                </c:pt>
                <c:pt idx="14">
                  <c:v>0.5</c:v>
                </c:pt>
                <c:pt idx="15">
                  <c:v>0.45</c:v>
                </c:pt>
                <c:pt idx="16">
                  <c:v>0.46</c:v>
                </c:pt>
                <c:pt idx="17">
                  <c:v>0.47</c:v>
                </c:pt>
                <c:pt idx="18">
                  <c:v>0.42</c:v>
                </c:pt>
                <c:pt idx="19">
                  <c:v>0.34</c:v>
                </c:pt>
                <c:pt idx="20">
                  <c:v>0.33</c:v>
                </c:pt>
                <c:pt idx="21">
                  <c:v>0.23</c:v>
                </c:pt>
                <c:pt idx="22">
                  <c:v>0.13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E1-4D78-9507-63185699B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627631"/>
        <c:axId val="562628111"/>
      </c:lineChart>
      <c:catAx>
        <c:axId val="562627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628111"/>
        <c:crosses val="autoZero"/>
        <c:auto val="1"/>
        <c:lblAlgn val="ctr"/>
        <c:lblOffset val="100"/>
        <c:noMultiLvlLbl val="0"/>
      </c:catAx>
      <c:valAx>
        <c:axId val="5626281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6276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Schedules!$E$58:$AB$58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CE-4834-A48F-6A4C13667D42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Schedules!$E$59:$AB$59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CE-4834-A48F-6A4C13667D42}"/>
            </c:ext>
          </c:extLst>
        </c:ser>
        <c:ser>
          <c:idx val="2"/>
          <c:order val="2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Schedules!$E$60:$AB$60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CE-4834-A48F-6A4C13667D42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Schedules!$E$61:$AB$61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0.6</c:v>
                </c:pt>
                <c:pt idx="19">
                  <c:v>0.6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CE-4834-A48F-6A4C13667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393903"/>
        <c:axId val="716391023"/>
      </c:lineChart>
      <c:catAx>
        <c:axId val="716393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6391023"/>
        <c:crosses val="autoZero"/>
        <c:auto val="1"/>
        <c:lblAlgn val="ctr"/>
        <c:lblOffset val="100"/>
        <c:noMultiLvlLbl val="0"/>
      </c:catAx>
      <c:valAx>
        <c:axId val="7163910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63939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Schedules!$E$62:$AB$62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DB-41C8-852A-6E9F9C4C0FA1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Schedules!$E$63:$AB$63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DB-41C8-852A-6E9F9C4C0FA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Schedules!$E$64:$AB$64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DB-41C8-852A-6E9F9C4C0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116960"/>
        <c:axId val="570116480"/>
      </c:lineChart>
      <c:catAx>
        <c:axId val="57011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70116480"/>
        <c:crosses val="autoZero"/>
        <c:auto val="1"/>
        <c:lblAlgn val="ctr"/>
        <c:lblOffset val="100"/>
        <c:noMultiLvlLbl val="0"/>
      </c:catAx>
      <c:valAx>
        <c:axId val="570116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701169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Schedules!$E$65:$AB$65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A6-4EA7-9BE0-D58B63660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133247"/>
        <c:axId val="658134207"/>
      </c:lineChart>
      <c:catAx>
        <c:axId val="658133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34207"/>
        <c:crosses val="autoZero"/>
        <c:auto val="1"/>
        <c:lblAlgn val="ctr"/>
        <c:lblOffset val="100"/>
        <c:noMultiLvlLbl val="0"/>
      </c:catAx>
      <c:valAx>
        <c:axId val="6581342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332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Schedules!$E$66:$AB$66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3-4DE5-80DF-27A52A81CFB4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Schedules!$E$67:$AB$67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73-4DE5-80DF-27A52A81CFB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Schedules!$E$68:$AB$68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73-4DE5-80DF-27A52A81C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701023"/>
        <c:axId val="643703423"/>
      </c:lineChart>
      <c:catAx>
        <c:axId val="643701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703423"/>
        <c:crosses val="autoZero"/>
        <c:auto val="1"/>
        <c:lblAlgn val="ctr"/>
        <c:lblOffset val="100"/>
        <c:noMultiLvlLbl val="0"/>
      </c:catAx>
      <c:valAx>
        <c:axId val="6437034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7010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Schedules!$E$69:$AB$69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8A-4305-BDEC-3D0516AD235F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Schedules!$E$70:$AB$70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8A-4305-BDEC-3D0516AD235F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Schedules!$E$71:$AB$71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8A-4305-BDEC-3D0516AD2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382335"/>
        <c:axId val="713381375"/>
      </c:lineChart>
      <c:catAx>
        <c:axId val="713382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381375"/>
        <c:crosses val="autoZero"/>
        <c:auto val="1"/>
        <c:lblAlgn val="ctr"/>
        <c:lblOffset val="100"/>
        <c:noMultiLvlLbl val="0"/>
      </c:catAx>
      <c:valAx>
        <c:axId val="7133813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3823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Schedules!$E$72:$AB$72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0.2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D-4883-B4E9-0E1F65C462F1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Schedules!$E$73:$AB$73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0.6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D-4883-B4E9-0E1F65C462F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Schedules!$E$74:$AB$74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0.5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0.7</c:v>
                </c:pt>
                <c:pt idx="17">
                  <c:v>0.5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D-4883-B4E9-0E1F65C46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640975"/>
        <c:axId val="643640495"/>
      </c:lineChart>
      <c:catAx>
        <c:axId val="643640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640495"/>
        <c:crosses val="autoZero"/>
        <c:auto val="1"/>
        <c:lblAlgn val="ctr"/>
        <c:lblOffset val="100"/>
        <c:noMultiLvlLbl val="0"/>
      </c:catAx>
      <c:valAx>
        <c:axId val="6436404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6409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Schedules!$E$75:$AB$75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49-4EEB-8900-5269B36D34D9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Schedules!$E$76:$AB$76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49-4EEB-8900-5269B36D34D9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Schedules!$E$77:$AB$77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49-4EEB-8900-5269B36D34D9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Schedules!$E$78:$AB$78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49-4EEB-8900-5269B36D34D9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Schedules!$E$79:$AB$79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49-4EEB-8900-5269B36D34D9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Schedules!$E$80:$AB$80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49-4EEB-8900-5269B36D34D9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Schedules!$E$81:$AB$81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49-4EEB-8900-5269B36D34D9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Schedules!$E$82:$AB$82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49-4EEB-8900-5269B36D34D9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Schedules!$E$83:$AB$83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D49-4EEB-8900-5269B36D34D9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Schedules!$E$84:$AB$84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D49-4EEB-8900-5269B36D34D9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Schedules!$E$85:$AB$85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D49-4EEB-8900-5269B36D34D9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Schedules!$E$86:$AB$86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D49-4EEB-8900-5269B36D34D9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Schedules!$E$87:$AB$87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D49-4EEB-8900-5269B36D34D9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Schedules!$E$88:$AB$88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D49-4EEB-8900-5269B36D34D9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Schedules!$E$89:$AB$89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D49-4EEB-8900-5269B36D34D9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Schedules!$E$90:$AB$90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D49-4EEB-8900-5269B36D34D9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Schedules!$E$91:$AB$91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D49-4EEB-8900-5269B36D3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640015"/>
        <c:axId val="643647487"/>
      </c:lineChart>
      <c:catAx>
        <c:axId val="643640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647487"/>
        <c:crosses val="autoZero"/>
        <c:auto val="1"/>
        <c:lblAlgn val="ctr"/>
        <c:lblOffset val="100"/>
        <c:noMultiLvlLbl val="0"/>
      </c:catAx>
      <c:valAx>
        <c:axId val="6436474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6400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Schedules!$E$93:$AB$93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8B-49AD-9F26-D86419D72445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Schedules!$E$95:$AB$95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8B-49AD-9F26-D86419D72445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Schedules!$E$97:$AB$97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8B-49AD-9F26-D86419D72445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Schedules!$E$99:$AB$99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8B-49AD-9F26-D86419D72445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Schedules!$E$101:$AB$101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8B-49AD-9F26-D86419D72445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Schedules!$E$102:$AB$102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8B-49AD-9F26-D86419D72445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Schedules!$E$103:$AB$103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8B-49AD-9F26-D86419D72445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Schedules!$E$104:$AB$104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8B-49AD-9F26-D86419D72445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Schedules!$E$105:$AB$105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8B-49AD-9F26-D86419D72445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Schedules!$E$106:$AB$106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8B-49AD-9F26-D86419D72445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Schedules!$E$107:$AB$107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8B-49AD-9F26-D86419D72445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Schedules!$E$108:$AB$108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8B-49AD-9F26-D86419D72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01951"/>
        <c:axId val="156689471"/>
      </c:lineChart>
      <c:catAx>
        <c:axId val="156701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6689471"/>
        <c:crosses val="autoZero"/>
        <c:auto val="1"/>
        <c:lblAlgn val="ctr"/>
        <c:lblOffset val="100"/>
        <c:noMultiLvlLbl val="0"/>
      </c:catAx>
      <c:valAx>
        <c:axId val="1566894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67019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Schedules!$E$110:$AB$110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6B-43BE-A39B-4523FD701266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Schedules!$E$112:$AB$112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6B-43BE-A39B-4523FD701266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Schedules!$E$114:$AB$114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6B-43BE-A39B-4523FD701266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Schedules!$E$116:$AB$116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6B-43BE-A39B-4523FD701266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Schedules!$E$118:$AB$118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6B-43BE-A39B-4523FD701266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Schedules!$E$119:$AB$119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6B-43BE-A39B-4523FD701266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Schedules!$E$120:$AB$120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6B-43BE-A39B-4523FD701266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Schedules!$E$121:$AB$121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6B-43BE-A39B-4523FD701266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Schedules!$E$122:$AB$122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6B-43BE-A39B-4523FD701266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Schedules!$E$123:$AB$123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6B-43BE-A39B-4523FD701266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Schedules!$E$124:$AB$124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D6B-43BE-A39B-4523FD701266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Schedules!$E$125:$AB$125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6B-43BE-A39B-4523FD701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92831"/>
        <c:axId val="156693311"/>
      </c:lineChart>
      <c:catAx>
        <c:axId val="156692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6693311"/>
        <c:crosses val="autoZero"/>
        <c:auto val="1"/>
        <c:lblAlgn val="ctr"/>
        <c:lblOffset val="100"/>
        <c:noMultiLvlLbl val="0"/>
      </c:catAx>
      <c:valAx>
        <c:axId val="1566933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66928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Schedules!$E$126:$AB$126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46-42F1-A244-18E346DF5787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Schedules!$E$127:$AB$127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46-42F1-A244-18E346DF5787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Schedules!$E$128:$AB$128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46-42F1-A244-18E346DF5787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Schedules!$E$129:$AB$129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46-42F1-A244-18E346DF5787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Schedules!$E$130:$AB$130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46-42F1-A244-18E346DF5787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Schedules!$E$131:$AB$131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46-42F1-A244-18E346DF5787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Schedules!$E$132:$AB$132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46-42F1-A244-18E346DF5787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Schedules!$E$133:$AB$133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46-42F1-A244-18E346DF5787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Schedules!$E$134:$AB$134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446-42F1-A244-18E346DF5787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Schedules!$E$135:$AB$135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46-42F1-A244-18E346DF5787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Schedules!$E$136:$AB$136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446-42F1-A244-18E346DF5787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Schedules!$E$137:$AB$137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46-42F1-A244-18E346DF5787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Schedules!$E$138:$AB$138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446-42F1-A244-18E346DF5787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Schedules!$E$139:$AB$139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46-42F1-A244-18E346DF5787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Schedules!$E$140:$AB$140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446-42F1-A244-18E346DF5787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Schedules!$E$141:$AB$141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446-42F1-A244-18E346DF5787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Schedules!$E$142:$AB$142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446-42F1-A244-18E346DF5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77231"/>
        <c:axId val="613872911"/>
      </c:lineChart>
      <c:catAx>
        <c:axId val="61387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872911"/>
        <c:crosses val="autoZero"/>
        <c:auto val="1"/>
        <c:lblAlgn val="ctr"/>
        <c:lblOffset val="100"/>
        <c:noMultiLvlLbl val="0"/>
      </c:catAx>
      <c:valAx>
        <c:axId val="6138729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8772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Schedules!$E$143:$AB$143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C5-4D44-A90D-73412C84C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69071"/>
        <c:axId val="613869551"/>
      </c:lineChart>
      <c:catAx>
        <c:axId val="613869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869551"/>
        <c:crosses val="autoZero"/>
        <c:auto val="1"/>
        <c:lblAlgn val="ctr"/>
        <c:lblOffset val="100"/>
        <c:noMultiLvlLbl val="0"/>
      </c:catAx>
      <c:valAx>
        <c:axId val="6138695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8690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Schedules!$E$145:$AB$145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9-492A-9FC3-AF88B3423AA2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Schedules!$E$147:$AB$147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19-492A-9FC3-AF88B3423AA2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Schedules!$E$149:$AB$149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19-492A-9FC3-AF88B3423AA2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Schedules!$E$151:$AB$151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19-492A-9FC3-AF88B3423AA2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Schedules!$E$153:$AB$153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19-492A-9FC3-AF88B3423AA2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Schedules!$E$154:$AB$154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19-492A-9FC3-AF88B3423AA2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Schedules!$E$155:$AB$155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19-492A-9FC3-AF88B3423AA2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Schedules!$E$156:$AB$156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19-492A-9FC3-AF88B3423AA2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Schedules!$E$157:$AB$157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E19-492A-9FC3-AF88B3423AA2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Schedules!$E$158:$AB$158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E19-492A-9FC3-AF88B3423AA2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Schedules!$E$159:$AB$159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E19-492A-9FC3-AF88B3423AA2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Schedules!$E$160:$AB$160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E19-492A-9FC3-AF88B3423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636399"/>
        <c:axId val="612633039"/>
      </c:lineChart>
      <c:catAx>
        <c:axId val="612636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633039"/>
        <c:crosses val="autoZero"/>
        <c:auto val="1"/>
        <c:lblAlgn val="ctr"/>
        <c:lblOffset val="100"/>
        <c:noMultiLvlLbl val="0"/>
      </c:catAx>
      <c:valAx>
        <c:axId val="6126330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63639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Schedules!$E$170:$AB$170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3-40D7-A145-47DBDFCD3F0D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Schedules!$E$171:$AB$171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3-40D7-A145-47DBDFCD3F0D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Schedules!$E$172:$AB$172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D3-40D7-A145-47DBDFCD3F0D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Schedules!$E$173:$AB$173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D3-40D7-A145-47DBDFCD3F0D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Schedules!$E$174:$AB$174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D3-40D7-A145-47DBDFCD3F0D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Schedules!$E$175:$AB$175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D3-40D7-A145-47DBDFCD3F0D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Schedules!$E$176:$AB$176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D3-40D7-A145-47DBDFCD3F0D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Schedules!$E$177:$AB$177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D3-40D7-A145-47DBDFCD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628239"/>
        <c:axId val="612635919"/>
      </c:lineChart>
      <c:catAx>
        <c:axId val="612628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635919"/>
        <c:crosses val="autoZero"/>
        <c:auto val="1"/>
        <c:lblAlgn val="ctr"/>
        <c:lblOffset val="100"/>
        <c:noMultiLvlLbl val="0"/>
      </c:catAx>
      <c:valAx>
        <c:axId val="6126359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6282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Schedules!$E$187:$AB$187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7B-49CC-9873-729E1487D702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Schedules!$E$188:$AB$188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7B-49CC-9873-729E1487D702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Schedules!$E$189:$AB$189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7B-49CC-9873-729E1487D702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Schedules!$E$190:$AB$190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7B-49CC-9873-729E1487D702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Schedules!$E$191:$AB$191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7B-49CC-9873-729E1487D702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Schedules!$E$192:$AB$192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7B-49CC-9873-729E1487D702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Schedules!$E$193:$AB$193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7B-49CC-9873-729E1487D702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Schedules!$E$194:$AB$194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7B-49CC-9873-729E1487D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626319"/>
        <c:axId val="612627759"/>
      </c:lineChart>
      <c:catAx>
        <c:axId val="612626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627759"/>
        <c:crosses val="autoZero"/>
        <c:auto val="1"/>
        <c:lblAlgn val="ctr"/>
        <c:lblOffset val="100"/>
        <c:noMultiLvlLbl val="0"/>
      </c:catAx>
      <c:valAx>
        <c:axId val="6126277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6263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40.226492577666484</c:v>
                </c:pt>
                <c:pt idx="1">
                  <c:v>46.757660796723229</c:v>
                </c:pt>
                <c:pt idx="2">
                  <c:v>43.856074720366898</c:v>
                </c:pt>
                <c:pt idx="3">
                  <c:v>47.773151770191063</c:v>
                </c:pt>
                <c:pt idx="4">
                  <c:v>44.616323680538812</c:v>
                </c:pt>
                <c:pt idx="5">
                  <c:v>47.673575229425012</c:v>
                </c:pt>
                <c:pt idx="6">
                  <c:v>48.439291721604242</c:v>
                </c:pt>
                <c:pt idx="7">
                  <c:v>50.240322617070973</c:v>
                </c:pt>
                <c:pt idx="8">
                  <c:v>52.265176771233044</c:v>
                </c:pt>
                <c:pt idx="9">
                  <c:v>55.791448484696026</c:v>
                </c:pt>
                <c:pt idx="10">
                  <c:v>56.662543035837132</c:v>
                </c:pt>
                <c:pt idx="11">
                  <c:v>53.350185528501463</c:v>
                </c:pt>
                <c:pt idx="12">
                  <c:v>57.846378655142829</c:v>
                </c:pt>
                <c:pt idx="13">
                  <c:v>62.059017691353056</c:v>
                </c:pt>
                <c:pt idx="14">
                  <c:v>70.041329826876179</c:v>
                </c:pt>
                <c:pt idx="15">
                  <c:v>55.807108929990143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6-4F1C-8A6A-08B510D263A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31.607887912839704</c:v>
                </c:pt>
                <c:pt idx="1">
                  <c:v>38.572653379806191</c:v>
                </c:pt>
                <c:pt idx="2">
                  <c:v>35.570671679458449</c:v>
                </c:pt>
                <c:pt idx="3">
                  <c:v>39.135392749580312</c:v>
                </c:pt>
                <c:pt idx="4">
                  <c:v>36.065076079630089</c:v>
                </c:pt>
                <c:pt idx="5">
                  <c:v>38.694088664795188</c:v>
                </c:pt>
                <c:pt idx="6">
                  <c:v>39.196682244732372</c:v>
                </c:pt>
                <c:pt idx="7">
                  <c:v>41.324868126866278</c:v>
                </c:pt>
                <c:pt idx="8">
                  <c:v>42.736446522825538</c:v>
                </c:pt>
                <c:pt idx="9">
                  <c:v>46.280048612525164</c:v>
                </c:pt>
                <c:pt idx="10">
                  <c:v>42.890007643675112</c:v>
                </c:pt>
                <c:pt idx="11">
                  <c:v>40.928141007903854</c:v>
                </c:pt>
                <c:pt idx="12">
                  <c:v>44.11656375032522</c:v>
                </c:pt>
                <c:pt idx="13">
                  <c:v>47.95764214196965</c:v>
                </c:pt>
                <c:pt idx="14">
                  <c:v>54.566793657310342</c:v>
                </c:pt>
                <c:pt idx="15">
                  <c:v>42.876193945540969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96-4F1C-8A6A-08B510D26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462415"/>
        <c:axId val="657467215"/>
      </c:barChart>
      <c:catAx>
        <c:axId val="657462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67215"/>
        <c:crosses val="autoZero"/>
        <c:auto val="1"/>
        <c:lblAlgn val="ctr"/>
        <c:lblOffset val="100"/>
        <c:noMultiLvlLbl val="0"/>
      </c:catAx>
      <c:valAx>
        <c:axId val="6574672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624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36.440825230480762</c:v>
                </c:pt>
                <c:pt idx="1">
                  <c:v>29.7304369747498</c:v>
                </c:pt>
                <c:pt idx="2">
                  <c:v>25.890220998238629</c:v>
                </c:pt>
                <c:pt idx="3">
                  <c:v>24.703391805091609</c:v>
                </c:pt>
                <c:pt idx="4">
                  <c:v>25.456911834072574</c:v>
                </c:pt>
                <c:pt idx="5">
                  <c:v>19.363514864037874</c:v>
                </c:pt>
                <c:pt idx="6">
                  <c:v>19.168619326067649</c:v>
                </c:pt>
                <c:pt idx="7">
                  <c:v>19.835176438899346</c:v>
                </c:pt>
                <c:pt idx="8">
                  <c:v>19.228045365569823</c:v>
                </c:pt>
                <c:pt idx="9">
                  <c:v>21.679233715602773</c:v>
                </c:pt>
                <c:pt idx="10">
                  <c:v>27.539277712178084</c:v>
                </c:pt>
                <c:pt idx="11">
                  <c:v>27.323149722942023</c:v>
                </c:pt>
                <c:pt idx="12">
                  <c:v>24.664568618922125</c:v>
                </c:pt>
                <c:pt idx="13">
                  <c:v>21.04451876152266</c:v>
                </c:pt>
                <c:pt idx="14">
                  <c:v>16.62777560608211</c:v>
                </c:pt>
                <c:pt idx="15">
                  <c:v>31.579963435948553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4A-4B5D-AA0F-56A6B505343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37.462497427167968</c:v>
                </c:pt>
                <c:pt idx="1">
                  <c:v>32.427959509637034</c:v>
                </c:pt>
                <c:pt idx="2">
                  <c:v>28.278127870624143</c:v>
                </c:pt>
                <c:pt idx="3">
                  <c:v>26.433861462382122</c:v>
                </c:pt>
                <c:pt idx="4">
                  <c:v>27.535936197805018</c:v>
                </c:pt>
                <c:pt idx="5">
                  <c:v>20.258206760401904</c:v>
                </c:pt>
                <c:pt idx="6">
                  <c:v>19.920875018108514</c:v>
                </c:pt>
                <c:pt idx="7">
                  <c:v>20.737487039444705</c:v>
                </c:pt>
                <c:pt idx="8">
                  <c:v>19.852280424278135</c:v>
                </c:pt>
                <c:pt idx="9">
                  <c:v>22.378667811902062</c:v>
                </c:pt>
                <c:pt idx="10">
                  <c:v>26.623329678886691</c:v>
                </c:pt>
                <c:pt idx="11">
                  <c:v>26.862228402119367</c:v>
                </c:pt>
                <c:pt idx="12">
                  <c:v>24.509788329138154</c:v>
                </c:pt>
                <c:pt idx="13">
                  <c:v>21.013756779102561</c:v>
                </c:pt>
                <c:pt idx="14">
                  <c:v>16.658463042931821</c:v>
                </c:pt>
                <c:pt idx="15">
                  <c:v>30.684861722557176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4A-4B5D-AA0F-56A6B5053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465295"/>
        <c:axId val="657460975"/>
      </c:barChart>
      <c:catAx>
        <c:axId val="657465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60975"/>
        <c:crosses val="autoZero"/>
        <c:auto val="1"/>
        <c:lblAlgn val="ctr"/>
        <c:lblOffset val="100"/>
        <c:noMultiLvlLbl val="0"/>
      </c:catAx>
      <c:valAx>
        <c:axId val="657460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652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42.868828806464826</c:v>
                </c:pt>
                <c:pt idx="1">
                  <c:v>49.210343179530156</c:v>
                </c:pt>
                <c:pt idx="2">
                  <c:v>46.583187807282435</c:v>
                </c:pt>
                <c:pt idx="3">
                  <c:v>50.295664073423346</c:v>
                </c:pt>
                <c:pt idx="4">
                  <c:v>47.183975713567271</c:v>
                </c:pt>
                <c:pt idx="5">
                  <c:v>49.407861950416908</c:v>
                </c:pt>
                <c:pt idx="6">
                  <c:v>49.823010638534214</c:v>
                </c:pt>
                <c:pt idx="7">
                  <c:v>51.988415324586285</c:v>
                </c:pt>
                <c:pt idx="8">
                  <c:v>54.109811317082517</c:v>
                </c:pt>
                <c:pt idx="9">
                  <c:v>57.470220054484365</c:v>
                </c:pt>
                <c:pt idx="10">
                  <c:v>58.701605281939237</c:v>
                </c:pt>
                <c:pt idx="11">
                  <c:v>55.024516862997544</c:v>
                </c:pt>
                <c:pt idx="12">
                  <c:v>59.567969677946614</c:v>
                </c:pt>
                <c:pt idx="13">
                  <c:v>64.001171797611349</c:v>
                </c:pt>
                <c:pt idx="14">
                  <c:v>70.699285555987856</c:v>
                </c:pt>
                <c:pt idx="15">
                  <c:v>57.869154897432821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12-4AA2-AEA1-E1E82EB09E9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32.883924468077879</c:v>
                </c:pt>
                <c:pt idx="1">
                  <c:v>40.015660078074553</c:v>
                </c:pt>
                <c:pt idx="2">
                  <c:v>37.408454459174642</c:v>
                </c:pt>
                <c:pt idx="3">
                  <c:v>40.73192256147393</c:v>
                </c:pt>
                <c:pt idx="4">
                  <c:v>37.791111193531499</c:v>
                </c:pt>
                <c:pt idx="5">
                  <c:v>39.787992397820702</c:v>
                </c:pt>
                <c:pt idx="6">
                  <c:v>40.005813452831468</c:v>
                </c:pt>
                <c:pt idx="7">
                  <c:v>42.291714994290651</c:v>
                </c:pt>
                <c:pt idx="8">
                  <c:v>43.708628906825929</c:v>
                </c:pt>
                <c:pt idx="9">
                  <c:v>47.207067764677625</c:v>
                </c:pt>
                <c:pt idx="10">
                  <c:v>43.381561685633251</c:v>
                </c:pt>
                <c:pt idx="11">
                  <c:v>41.275384189692403</c:v>
                </c:pt>
                <c:pt idx="12">
                  <c:v>44.397884227791437</c:v>
                </c:pt>
                <c:pt idx="13">
                  <c:v>48.313524347482975</c:v>
                </c:pt>
                <c:pt idx="14">
                  <c:v>53.679265663704363</c:v>
                </c:pt>
                <c:pt idx="15">
                  <c:v>43.393025362202422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12-4AA2-AEA1-E1E82EB09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467695"/>
        <c:axId val="657457135"/>
      </c:barChart>
      <c:catAx>
        <c:axId val="657467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57135"/>
        <c:crosses val="autoZero"/>
        <c:auto val="1"/>
        <c:lblAlgn val="ctr"/>
        <c:lblOffset val="100"/>
        <c:noMultiLvlLbl val="0"/>
      </c:catAx>
      <c:valAx>
        <c:axId val="6574571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676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34.827922383739661</c:v>
                </c:pt>
                <c:pt idx="1">
                  <c:v>28.461793467274219</c:v>
                </c:pt>
                <c:pt idx="2">
                  <c:v>25.034480447670017</c:v>
                </c:pt>
                <c:pt idx="3">
                  <c:v>23.858188986975271</c:v>
                </c:pt>
                <c:pt idx="4">
                  <c:v>24.66352112513135</c:v>
                </c:pt>
                <c:pt idx="5">
                  <c:v>19.086760210952946</c:v>
                </c:pt>
                <c:pt idx="6">
                  <c:v>18.849715028442073</c:v>
                </c:pt>
                <c:pt idx="7">
                  <c:v>19.409475513157201</c:v>
                </c:pt>
                <c:pt idx="8">
                  <c:v>18.799529885521139</c:v>
                </c:pt>
                <c:pt idx="9">
                  <c:v>20.972603034004713</c:v>
                </c:pt>
                <c:pt idx="10">
                  <c:v>26.231123767129187</c:v>
                </c:pt>
                <c:pt idx="11">
                  <c:v>26.206310374338109</c:v>
                </c:pt>
                <c:pt idx="12">
                  <c:v>23.721004389558992</c:v>
                </c:pt>
                <c:pt idx="13">
                  <c:v>20.366588124523417</c:v>
                </c:pt>
                <c:pt idx="14">
                  <c:v>16.268552804244617</c:v>
                </c:pt>
                <c:pt idx="15">
                  <c:v>30.106086609100103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3-4D60-B949-2E52BACAC86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36.236588912209371</c:v>
                </c:pt>
                <c:pt idx="1">
                  <c:v>31.041726056779854</c:v>
                </c:pt>
                <c:pt idx="2">
                  <c:v>27.339211355603851</c:v>
                </c:pt>
                <c:pt idx="3">
                  <c:v>25.517554288362462</c:v>
                </c:pt>
                <c:pt idx="4">
                  <c:v>26.609667826040017</c:v>
                </c:pt>
                <c:pt idx="5">
                  <c:v>19.803570218714132</c:v>
                </c:pt>
                <c:pt idx="6">
                  <c:v>19.400700250976207</c:v>
                </c:pt>
                <c:pt idx="7">
                  <c:v>20.14660029050739</c:v>
                </c:pt>
                <c:pt idx="8">
                  <c:v>19.275461305799702</c:v>
                </c:pt>
                <c:pt idx="9">
                  <c:v>21.638422586353055</c:v>
                </c:pt>
                <c:pt idx="10">
                  <c:v>25.781153300762181</c:v>
                </c:pt>
                <c:pt idx="11">
                  <c:v>26.204477765131145</c:v>
                </c:pt>
                <c:pt idx="12">
                  <c:v>23.849814912162</c:v>
                </c:pt>
                <c:pt idx="13">
                  <c:v>20.454191471582803</c:v>
                </c:pt>
                <c:pt idx="14">
                  <c:v>16.252713523025491</c:v>
                </c:pt>
                <c:pt idx="15">
                  <c:v>29.88723642127648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F3-4D60-B949-2E52BACAC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465775"/>
        <c:axId val="657466255"/>
      </c:barChart>
      <c:catAx>
        <c:axId val="657465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66255"/>
        <c:crosses val="autoZero"/>
        <c:auto val="1"/>
        <c:lblAlgn val="ctr"/>
        <c:lblOffset val="100"/>
        <c:noMultiLvlLbl val="0"/>
      </c:catAx>
      <c:valAx>
        <c:axId val="6574662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657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43.310503048564975</c:v>
                </c:pt>
                <c:pt idx="1">
                  <c:v>49.532926649912881</c:v>
                </c:pt>
                <c:pt idx="2">
                  <c:v>46.728329868922813</c:v>
                </c:pt>
                <c:pt idx="3">
                  <c:v>50.430938394696021</c:v>
                </c:pt>
                <c:pt idx="4">
                  <c:v>47.32804714658468</c:v>
                </c:pt>
                <c:pt idx="5">
                  <c:v>49.358682989086418</c:v>
                </c:pt>
                <c:pt idx="6">
                  <c:v>49.795686014791968</c:v>
                </c:pt>
                <c:pt idx="7">
                  <c:v>52.000415876150065</c:v>
                </c:pt>
                <c:pt idx="8">
                  <c:v>54.104703476632807</c:v>
                </c:pt>
                <c:pt idx="9">
                  <c:v>57.605200416500423</c:v>
                </c:pt>
                <c:pt idx="10">
                  <c:v>59.046377994147619</c:v>
                </c:pt>
                <c:pt idx="11">
                  <c:v>55.32739331216068</c:v>
                </c:pt>
                <c:pt idx="12">
                  <c:v>59.790181944438579</c:v>
                </c:pt>
                <c:pt idx="13">
                  <c:v>64.138453891820419</c:v>
                </c:pt>
                <c:pt idx="14">
                  <c:v>70.735333296733785</c:v>
                </c:pt>
                <c:pt idx="15">
                  <c:v>58.47432575275878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7C-4C6C-9AA3-59331CBBE63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33.43217151797365</c:v>
                </c:pt>
                <c:pt idx="1">
                  <c:v>40.503755829840003</c:v>
                </c:pt>
                <c:pt idx="2">
                  <c:v>37.685730564032717</c:v>
                </c:pt>
                <c:pt idx="3">
                  <c:v>40.973380805029727</c:v>
                </c:pt>
                <c:pt idx="4">
                  <c:v>38.05415937659339</c:v>
                </c:pt>
                <c:pt idx="5">
                  <c:v>39.776723164007777</c:v>
                </c:pt>
                <c:pt idx="6">
                  <c:v>40.009652733316159</c:v>
                </c:pt>
                <c:pt idx="7">
                  <c:v>42.347982027540368</c:v>
                </c:pt>
                <c:pt idx="8">
                  <c:v>43.734844711111123</c:v>
                </c:pt>
                <c:pt idx="9">
                  <c:v>47.397968871899685</c:v>
                </c:pt>
                <c:pt idx="10">
                  <c:v>43.73508670880021</c:v>
                </c:pt>
                <c:pt idx="11">
                  <c:v>41.613913802185799</c:v>
                </c:pt>
                <c:pt idx="12">
                  <c:v>44.653931737189033</c:v>
                </c:pt>
                <c:pt idx="13">
                  <c:v>48.470602513654597</c:v>
                </c:pt>
                <c:pt idx="14">
                  <c:v>53.731994720117186</c:v>
                </c:pt>
                <c:pt idx="15">
                  <c:v>44.02803097056313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7C-4C6C-9AA3-59331CBBE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578080"/>
        <c:axId val="487576160"/>
      </c:barChart>
      <c:catAx>
        <c:axId val="487578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76160"/>
        <c:crosses val="autoZero"/>
        <c:auto val="1"/>
        <c:lblAlgn val="ctr"/>
        <c:lblOffset val="100"/>
        <c:noMultiLvlLbl val="0"/>
      </c:catAx>
      <c:valAx>
        <c:axId val="487576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780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33.028594468975733</c:v>
                </c:pt>
                <c:pt idx="1">
                  <c:v>27.236985509332609</c:v>
                </c:pt>
                <c:pt idx="2">
                  <c:v>24.403651778178084</c:v>
                </c:pt>
                <c:pt idx="3">
                  <c:v>23.272246482174335</c:v>
                </c:pt>
                <c:pt idx="4">
                  <c:v>24.078214093776491</c:v>
                </c:pt>
                <c:pt idx="5">
                  <c:v>18.979260357381744</c:v>
                </c:pt>
                <c:pt idx="6">
                  <c:v>18.734999677764836</c:v>
                </c:pt>
                <c:pt idx="7">
                  <c:v>19.24396323177448</c:v>
                </c:pt>
                <c:pt idx="8">
                  <c:v>18.682745987070568</c:v>
                </c:pt>
                <c:pt idx="9">
                  <c:v>20.48301361668484</c:v>
                </c:pt>
                <c:pt idx="10">
                  <c:v>25.028677644205739</c:v>
                </c:pt>
                <c:pt idx="11">
                  <c:v>25.1163043097071</c:v>
                </c:pt>
                <c:pt idx="12">
                  <c:v>22.927727518680914</c:v>
                </c:pt>
                <c:pt idx="13">
                  <c:v>19.950550948684185</c:v>
                </c:pt>
                <c:pt idx="14">
                  <c:v>16.143068005573657</c:v>
                </c:pt>
                <c:pt idx="15">
                  <c:v>28.481833005804088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0-44A3-B61F-55BE8CBF67E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33.982557805407787</c:v>
                </c:pt>
                <c:pt idx="1">
                  <c:v>29.119342500724802</c:v>
                </c:pt>
                <c:pt idx="2">
                  <c:v>26.163979323335536</c:v>
                </c:pt>
                <c:pt idx="3">
                  <c:v>24.494077574764525</c:v>
                </c:pt>
                <c:pt idx="4">
                  <c:v>25.529403729077895</c:v>
                </c:pt>
                <c:pt idx="5">
                  <c:v>19.56217568775174</c:v>
                </c:pt>
                <c:pt idx="6">
                  <c:v>19.17325730909219</c:v>
                </c:pt>
                <c:pt idx="7">
                  <c:v>19.817863505591745</c:v>
                </c:pt>
                <c:pt idx="8">
                  <c:v>19.033506765010511</c:v>
                </c:pt>
                <c:pt idx="9">
                  <c:v>20.918114628686858</c:v>
                </c:pt>
                <c:pt idx="10">
                  <c:v>24.513500184436023</c:v>
                </c:pt>
                <c:pt idx="11">
                  <c:v>24.954348366139197</c:v>
                </c:pt>
                <c:pt idx="12">
                  <c:v>22.89777103236251</c:v>
                </c:pt>
                <c:pt idx="13">
                  <c:v>19.935714360469692</c:v>
                </c:pt>
                <c:pt idx="14">
                  <c:v>16.069923010583452</c:v>
                </c:pt>
                <c:pt idx="15">
                  <c:v>28.085559770216033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0-44A3-B61F-55BE8CBF6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581440"/>
        <c:axId val="487585280"/>
      </c:barChart>
      <c:catAx>
        <c:axId val="487581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85280"/>
        <c:crosses val="autoZero"/>
        <c:auto val="1"/>
        <c:lblAlgn val="ctr"/>
        <c:lblOffset val="100"/>
        <c:noMultiLvlLbl val="0"/>
      </c:catAx>
      <c:valAx>
        <c:axId val="487585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814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42.860104771412246</c:v>
                </c:pt>
                <c:pt idx="1">
                  <c:v>49.200850370331743</c:v>
                </c:pt>
                <c:pt idx="2">
                  <c:v>46.579139578868933</c:v>
                </c:pt>
                <c:pt idx="3">
                  <c:v>50.291123403581821</c:v>
                </c:pt>
                <c:pt idx="4">
                  <c:v>47.174126701397064</c:v>
                </c:pt>
                <c:pt idx="5">
                  <c:v>49.406633417383766</c:v>
                </c:pt>
                <c:pt idx="6">
                  <c:v>49.821239722213093</c:v>
                </c:pt>
                <c:pt idx="7">
                  <c:v>51.985316909560986</c:v>
                </c:pt>
                <c:pt idx="8">
                  <c:v>54.107487184496435</c:v>
                </c:pt>
                <c:pt idx="9">
                  <c:v>57.461399991517226</c:v>
                </c:pt>
                <c:pt idx="10">
                  <c:v>58.702221109138932</c:v>
                </c:pt>
                <c:pt idx="11">
                  <c:v>55.022291512472705</c:v>
                </c:pt>
                <c:pt idx="12">
                  <c:v>59.565124644416713</c:v>
                </c:pt>
                <c:pt idx="13">
                  <c:v>63.996146765172085</c:v>
                </c:pt>
                <c:pt idx="14">
                  <c:v>70.695505581461873</c:v>
                </c:pt>
                <c:pt idx="15">
                  <c:v>57.888033287718542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44-4675-9057-CD8311F28EF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32.858723842262307</c:v>
                </c:pt>
                <c:pt idx="1">
                  <c:v>39.998343288961586</c:v>
                </c:pt>
                <c:pt idx="2">
                  <c:v>37.39400179900862</c:v>
                </c:pt>
                <c:pt idx="3">
                  <c:v>40.718558523689239</c:v>
                </c:pt>
                <c:pt idx="4">
                  <c:v>37.767431591127462</c:v>
                </c:pt>
                <c:pt idx="5">
                  <c:v>39.783058619441739</c:v>
                </c:pt>
                <c:pt idx="6">
                  <c:v>40.001526715314689</c:v>
                </c:pt>
                <c:pt idx="7">
                  <c:v>42.284055528738328</c:v>
                </c:pt>
                <c:pt idx="8">
                  <c:v>43.702455027997736</c:v>
                </c:pt>
                <c:pt idx="9">
                  <c:v>47.190614308746817</c:v>
                </c:pt>
                <c:pt idx="10">
                  <c:v>43.356541181011146</c:v>
                </c:pt>
                <c:pt idx="11">
                  <c:v>41.249618596585989</c:v>
                </c:pt>
                <c:pt idx="12">
                  <c:v>44.377051678624859</c:v>
                </c:pt>
                <c:pt idx="13">
                  <c:v>48.297350345636225</c:v>
                </c:pt>
                <c:pt idx="14">
                  <c:v>53.664395474900267</c:v>
                </c:pt>
                <c:pt idx="15">
                  <c:v>43.366347228493005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44-4675-9057-CD8311F28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589600"/>
        <c:axId val="487590080"/>
      </c:barChart>
      <c:catAx>
        <c:axId val="48758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90080"/>
        <c:crosses val="autoZero"/>
        <c:auto val="1"/>
        <c:lblAlgn val="ctr"/>
        <c:lblOffset val="100"/>
        <c:noMultiLvlLbl val="0"/>
      </c:catAx>
      <c:valAx>
        <c:axId val="487590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896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33.10545719477674</c:v>
                </c:pt>
                <c:pt idx="1">
                  <c:v>27.279610519591802</c:v>
                </c:pt>
                <c:pt idx="2">
                  <c:v>24.420333828284093</c:v>
                </c:pt>
                <c:pt idx="3">
                  <c:v>23.287272004851701</c:v>
                </c:pt>
                <c:pt idx="4">
                  <c:v>24.089848160220832</c:v>
                </c:pt>
                <c:pt idx="5">
                  <c:v>18.980368075180127</c:v>
                </c:pt>
                <c:pt idx="6">
                  <c:v>18.736917114689827</c:v>
                </c:pt>
                <c:pt idx="7">
                  <c:v>19.245504452261731</c:v>
                </c:pt>
                <c:pt idx="8">
                  <c:v>18.684395170108033</c:v>
                </c:pt>
                <c:pt idx="9">
                  <c:v>20.494203531073111</c:v>
                </c:pt>
                <c:pt idx="10">
                  <c:v>25.079435833247803</c:v>
                </c:pt>
                <c:pt idx="11">
                  <c:v>25.162032876065421</c:v>
                </c:pt>
                <c:pt idx="12">
                  <c:v>22.962346591734292</c:v>
                </c:pt>
                <c:pt idx="13">
                  <c:v>19.962125709169822</c:v>
                </c:pt>
                <c:pt idx="14">
                  <c:v>16.145240660091844</c:v>
                </c:pt>
                <c:pt idx="15">
                  <c:v>28.549431149362334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7-4CCC-9912-E6BA6A831B8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34.156300762366165</c:v>
                </c:pt>
                <c:pt idx="1">
                  <c:v>29.209770867848142</c:v>
                </c:pt>
                <c:pt idx="2">
                  <c:v>26.214780293456165</c:v>
                </c:pt>
                <c:pt idx="3">
                  <c:v>24.531782393768431</c:v>
                </c:pt>
                <c:pt idx="4">
                  <c:v>25.568187622754611</c:v>
                </c:pt>
                <c:pt idx="5">
                  <c:v>19.571148881274794</c:v>
                </c:pt>
                <c:pt idx="6">
                  <c:v>19.180636586121338</c:v>
                </c:pt>
                <c:pt idx="7">
                  <c:v>19.829393648901014</c:v>
                </c:pt>
                <c:pt idx="8">
                  <c:v>19.04011469735692</c:v>
                </c:pt>
                <c:pt idx="9">
                  <c:v>20.936429704169758</c:v>
                </c:pt>
                <c:pt idx="10">
                  <c:v>24.605544868446344</c:v>
                </c:pt>
                <c:pt idx="11">
                  <c:v>25.041530512364922</c:v>
                </c:pt>
                <c:pt idx="12">
                  <c:v>22.971013891365068</c:v>
                </c:pt>
                <c:pt idx="13">
                  <c:v>19.964464163318695</c:v>
                </c:pt>
                <c:pt idx="14">
                  <c:v>16.075423041521699</c:v>
                </c:pt>
                <c:pt idx="15">
                  <c:v>28.208322186689646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97-4CCC-9912-E6BA6A831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579040"/>
        <c:axId val="487583840"/>
      </c:barChart>
      <c:catAx>
        <c:axId val="48757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83840"/>
        <c:crosses val="autoZero"/>
        <c:auto val="1"/>
        <c:lblAlgn val="ctr"/>
        <c:lblOffset val="100"/>
        <c:noMultiLvlLbl val="0"/>
      </c:catAx>
      <c:valAx>
        <c:axId val="487583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790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40.181498266815488</c:v>
                </c:pt>
                <c:pt idx="1">
                  <c:v>46.220055586024579</c:v>
                </c:pt>
                <c:pt idx="2">
                  <c:v>43.744774511584211</c:v>
                </c:pt>
                <c:pt idx="3">
                  <c:v>47.284147700847527</c:v>
                </c:pt>
                <c:pt idx="4">
                  <c:v>44.435398276234665</c:v>
                </c:pt>
                <c:pt idx="5">
                  <c:v>46.740637966866878</c:v>
                </c:pt>
                <c:pt idx="6">
                  <c:v>47.092450828842082</c:v>
                </c:pt>
                <c:pt idx="7">
                  <c:v>49.070032809231456</c:v>
                </c:pt>
                <c:pt idx="8">
                  <c:v>50.995697839261759</c:v>
                </c:pt>
                <c:pt idx="9">
                  <c:v>54.327144153690199</c:v>
                </c:pt>
                <c:pt idx="10">
                  <c:v>55.365979274495338</c:v>
                </c:pt>
                <c:pt idx="11">
                  <c:v>52.016265072297266</c:v>
                </c:pt>
                <c:pt idx="12">
                  <c:v>56.324541117849378</c:v>
                </c:pt>
                <c:pt idx="13">
                  <c:v>60.496858712091232</c:v>
                </c:pt>
                <c:pt idx="14">
                  <c:v>67.395480592170912</c:v>
                </c:pt>
                <c:pt idx="15">
                  <c:v>54.458367492402687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6-4DED-B742-085FED9EB01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31.018793011738357</c:v>
                </c:pt>
                <c:pt idx="1">
                  <c:v>37.753441076775879</c:v>
                </c:pt>
                <c:pt idx="2">
                  <c:v>35.275522080636641</c:v>
                </c:pt>
                <c:pt idx="3">
                  <c:v>38.476993235632122</c:v>
                </c:pt>
                <c:pt idx="4">
                  <c:v>35.727297431133941</c:v>
                </c:pt>
                <c:pt idx="5">
                  <c:v>37.738790118048236</c:v>
                </c:pt>
                <c:pt idx="6">
                  <c:v>37.943185075168927</c:v>
                </c:pt>
                <c:pt idx="7">
                  <c:v>40.09985599485011</c:v>
                </c:pt>
                <c:pt idx="8">
                  <c:v>41.441086874416229</c:v>
                </c:pt>
                <c:pt idx="9">
                  <c:v>44.851093937884443</c:v>
                </c:pt>
                <c:pt idx="10">
                  <c:v>41.465509178377452</c:v>
                </c:pt>
                <c:pt idx="11">
                  <c:v>39.41286237914575</c:v>
                </c:pt>
                <c:pt idx="12">
                  <c:v>42.513841698625477</c:v>
                </c:pt>
                <c:pt idx="13">
                  <c:v>46.311218759484589</c:v>
                </c:pt>
                <c:pt idx="14">
                  <c:v>51.931409996414096</c:v>
                </c:pt>
                <c:pt idx="15">
                  <c:v>41.311761142772575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16-4DED-B742-085FED9EB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584320"/>
        <c:axId val="487592000"/>
      </c:barChart>
      <c:catAx>
        <c:axId val="48758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92000"/>
        <c:crosses val="autoZero"/>
        <c:auto val="1"/>
        <c:lblAlgn val="ctr"/>
        <c:lblOffset val="100"/>
        <c:noMultiLvlLbl val="0"/>
      </c:catAx>
      <c:valAx>
        <c:axId val="487592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843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35.970229326778217</c:v>
                </c:pt>
                <c:pt idx="1">
                  <c:v>29.205944990877349</c:v>
                </c:pt>
                <c:pt idx="2">
                  <c:v>25.537915878445183</c:v>
                </c:pt>
                <c:pt idx="3">
                  <c:v>24.33117163419864</c:v>
                </c:pt>
                <c:pt idx="4">
                  <c:v>25.090103010594468</c:v>
                </c:pt>
                <c:pt idx="5">
                  <c:v>19.218657213945601</c:v>
                </c:pt>
                <c:pt idx="6">
                  <c:v>18.976922454062208</c:v>
                </c:pt>
                <c:pt idx="7">
                  <c:v>19.578174525869059</c:v>
                </c:pt>
                <c:pt idx="8">
                  <c:v>18.941934508962266</c:v>
                </c:pt>
                <c:pt idx="9">
                  <c:v>21.313299792722919</c:v>
                </c:pt>
                <c:pt idx="10">
                  <c:v>27.000216292319987</c:v>
                </c:pt>
                <c:pt idx="11">
                  <c:v>26.859044424936926</c:v>
                </c:pt>
                <c:pt idx="12">
                  <c:v>24.267101368939429</c:v>
                </c:pt>
                <c:pt idx="13">
                  <c:v>20.7031659650631</c:v>
                </c:pt>
                <c:pt idx="14">
                  <c:v>16.385171637503618</c:v>
                </c:pt>
                <c:pt idx="15">
                  <c:v>30.993695758228515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42-4C96-8413-8057C11A5C51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37.30219121746687</c:v>
                </c:pt>
                <c:pt idx="1">
                  <c:v>31.861910206371881</c:v>
                </c:pt>
                <c:pt idx="2">
                  <c:v>27.989551318290673</c:v>
                </c:pt>
                <c:pt idx="3">
                  <c:v>26.095701272764629</c:v>
                </c:pt>
                <c:pt idx="4">
                  <c:v>27.185854776048394</c:v>
                </c:pt>
                <c:pt idx="5">
                  <c:v>20.014714671321052</c:v>
                </c:pt>
                <c:pt idx="6">
                  <c:v>19.595276491540272</c:v>
                </c:pt>
                <c:pt idx="7">
                  <c:v>20.401256772217195</c:v>
                </c:pt>
                <c:pt idx="8">
                  <c:v>19.48875252394593</c:v>
                </c:pt>
                <c:pt idx="9">
                  <c:v>22.01726115534985</c:v>
                </c:pt>
                <c:pt idx="10">
                  <c:v>26.357442154198065</c:v>
                </c:pt>
                <c:pt idx="11">
                  <c:v>26.7237306275617</c:v>
                </c:pt>
                <c:pt idx="12">
                  <c:v>24.304747432813969</c:v>
                </c:pt>
                <c:pt idx="13">
                  <c:v>20.761850955496111</c:v>
                </c:pt>
                <c:pt idx="14">
                  <c:v>16.370007122223338</c:v>
                </c:pt>
                <c:pt idx="15">
                  <c:v>30.570014723668201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42-4C96-8413-8057C11A5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588160"/>
        <c:axId val="487592480"/>
      </c:barChart>
      <c:catAx>
        <c:axId val="487588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92480"/>
        <c:crosses val="autoZero"/>
        <c:auto val="1"/>
        <c:lblAlgn val="ctr"/>
        <c:lblOffset val="100"/>
        <c:noMultiLvlLbl val="0"/>
      </c:catAx>
      <c:valAx>
        <c:axId val="487592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881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8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10" Type="http://schemas.openxmlformats.org/officeDocument/2006/relationships/chart" Target="../charts/chart4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773B6-1266-69B2-21CD-78C6ACB66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2C8E09-EA69-C571-CDE9-111457182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4A3232-8A15-273D-B95C-31763999A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6399A4-E05C-562E-50D1-E1D629F95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313B4B-4EFE-9FB7-E3A6-DB3FA2533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BE0384-379B-8CF0-29D6-B31522CB3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21D925-E4FD-B24E-AAD0-15E172EBF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18BC8E-2A61-1697-39E3-50C3AD222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ED7243F-26CD-E12E-70ED-9CFEDA288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737A1BF-ACCB-4A2D-2064-2F0EFEC03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24E6D8-D189-998D-2164-EB74E29C1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E436C5F-1DE3-5C77-6224-02DC1C049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948BB1-8D7E-50E0-5BC8-F6A244C0C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C714AD4-036B-8733-830A-8A55DC31C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86498D5-7048-7AC5-2A54-7C7CA0B2E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FA4730C-83B3-415C-A560-652072FAC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482</xdr:row>
      <xdr:rowOff>0</xdr:rowOff>
    </xdr:from>
    <xdr:to>
      <xdr:col>19</xdr:col>
      <xdr:colOff>482600</xdr:colOff>
      <xdr:row>510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47BFC6C-F134-34FC-2728-136ED0F2D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512</xdr:row>
      <xdr:rowOff>0</xdr:rowOff>
    </xdr:from>
    <xdr:to>
      <xdr:col>19</xdr:col>
      <xdr:colOff>482600</xdr:colOff>
      <xdr:row>540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D013AC0-9553-790B-2D2E-5BAE4F5C6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542</xdr:row>
      <xdr:rowOff>0</xdr:rowOff>
    </xdr:from>
    <xdr:to>
      <xdr:col>19</xdr:col>
      <xdr:colOff>482600</xdr:colOff>
      <xdr:row>570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2C90DC8-C2C9-5BFB-C93C-7C7D00E80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572</xdr:row>
      <xdr:rowOff>0</xdr:rowOff>
    </xdr:from>
    <xdr:to>
      <xdr:col>19</xdr:col>
      <xdr:colOff>482600</xdr:colOff>
      <xdr:row>600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EB4FAC1-4BBB-88CB-2ECF-0484BB539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602</xdr:row>
      <xdr:rowOff>0</xdr:rowOff>
    </xdr:from>
    <xdr:to>
      <xdr:col>19</xdr:col>
      <xdr:colOff>482600</xdr:colOff>
      <xdr:row>630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7BD9D18-F72B-A962-FCC9-C9981BA1C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632</xdr:row>
      <xdr:rowOff>0</xdr:rowOff>
    </xdr:from>
    <xdr:to>
      <xdr:col>19</xdr:col>
      <xdr:colOff>482600</xdr:colOff>
      <xdr:row>660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9C026E6E-D811-4034-66B3-215208A87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662</xdr:row>
      <xdr:rowOff>0</xdr:rowOff>
    </xdr:from>
    <xdr:to>
      <xdr:col>19</xdr:col>
      <xdr:colOff>482600</xdr:colOff>
      <xdr:row>690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B30508C-BFAE-2114-5B57-C044E02BF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692</xdr:row>
      <xdr:rowOff>0</xdr:rowOff>
    </xdr:from>
    <xdr:to>
      <xdr:col>19</xdr:col>
      <xdr:colOff>482600</xdr:colOff>
      <xdr:row>720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6D0E8B0-3DE9-EC21-F13F-E7C0FFE92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722</xdr:row>
      <xdr:rowOff>0</xdr:rowOff>
    </xdr:from>
    <xdr:to>
      <xdr:col>19</xdr:col>
      <xdr:colOff>482600</xdr:colOff>
      <xdr:row>750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60E6925-AEC4-896F-9EA5-4F0450596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752</xdr:row>
      <xdr:rowOff>0</xdr:rowOff>
    </xdr:from>
    <xdr:to>
      <xdr:col>19</xdr:col>
      <xdr:colOff>482600</xdr:colOff>
      <xdr:row>780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E8FC7B0-5161-C04B-1AD2-5B707AA59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0</xdr:colOff>
      <xdr:row>782</xdr:row>
      <xdr:rowOff>0</xdr:rowOff>
    </xdr:from>
    <xdr:to>
      <xdr:col>19</xdr:col>
      <xdr:colOff>482600</xdr:colOff>
      <xdr:row>810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2F0662E-9248-26E7-92D7-3377A25F4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812</xdr:row>
      <xdr:rowOff>0</xdr:rowOff>
    </xdr:from>
    <xdr:to>
      <xdr:col>19</xdr:col>
      <xdr:colOff>482600</xdr:colOff>
      <xdr:row>840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4BF8103-81BF-A089-535C-94174608D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0</xdr:colOff>
      <xdr:row>842</xdr:row>
      <xdr:rowOff>0</xdr:rowOff>
    </xdr:from>
    <xdr:to>
      <xdr:col>19</xdr:col>
      <xdr:colOff>482600</xdr:colOff>
      <xdr:row>870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DC9F97D-9FBC-C875-2774-E7EB483D6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0</xdr:colOff>
      <xdr:row>872</xdr:row>
      <xdr:rowOff>0</xdr:rowOff>
    </xdr:from>
    <xdr:to>
      <xdr:col>19</xdr:col>
      <xdr:colOff>482600</xdr:colOff>
      <xdr:row>900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BFB82E6-82C1-7B77-3E99-12AF531B8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902</xdr:row>
      <xdr:rowOff>0</xdr:rowOff>
    </xdr:from>
    <xdr:to>
      <xdr:col>19</xdr:col>
      <xdr:colOff>482600</xdr:colOff>
      <xdr:row>930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950574A-B787-0E35-7087-68F95DDF0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0</xdr:colOff>
      <xdr:row>932</xdr:row>
      <xdr:rowOff>0</xdr:rowOff>
    </xdr:from>
    <xdr:to>
      <xdr:col>19</xdr:col>
      <xdr:colOff>482600</xdr:colOff>
      <xdr:row>960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106689AE-5476-B014-E0BA-EC3520A53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0</xdr:colOff>
      <xdr:row>962</xdr:row>
      <xdr:rowOff>0</xdr:rowOff>
    </xdr:from>
    <xdr:to>
      <xdr:col>19</xdr:col>
      <xdr:colOff>482600</xdr:colOff>
      <xdr:row>990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58877A4-907E-70DF-8524-A96A08D2C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03D6D-9A03-D01A-5472-393FA3A87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2C9D48-5900-01EE-5DB4-4DA926BC2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EBC513-1A36-DF15-D4F4-903F3D837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40EA84-1D08-4A4B-DFDE-769B5700F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DC66F4-7E75-C192-F7A8-81BF97DF6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3D55D8-2792-3DAB-CDD5-8B695FA90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4D36DD-96A2-4B75-59F5-E33C6538C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C36900C-F3FB-C789-7153-C77C23E8C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DFF0C8-F266-F788-0572-59EB80C3A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233439F-F9B7-AC5D-031C-D4883BD89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4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Education - Secondary School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Education - Secondary School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Zones!H25</f>
        <v>54463.33</v>
      </c>
    </row>
    <row r="9" spans="1:3" x14ac:dyDescent="0.25">
      <c r="A9" s="6" t="s">
        <v>5</v>
      </c>
      <c r="B9" s="2" t="str">
        <f>_xlfn.XLOOKUP(
  B4,
  'Geometry Summary'!$B:$B,
  'Geometry Summary'!$E:$E,
  ""
)</f>
        <v>2.5/1.0</v>
      </c>
    </row>
    <row r="10" spans="1:3" x14ac:dyDescent="0.25">
      <c r="A10" s="22" t="s">
        <v>6</v>
      </c>
      <c r="B10" s="2">
        <f>_xlfn.XLOOKUP(
  B4,
  'Geometry Summary'!$B:$B,
  'Geometry Summary'!$D:$D,
  ""
)</f>
        <v>2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15.14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 t="str">
        <f>_xlfn.XLOOKUP(
  B4,
  'Geometry Summary'!$B:$B,
  'Geometry Summary'!$J:$J,
  ""
)</f>
        <v>9 / 13</v>
      </c>
    </row>
    <row r="15" spans="1:3" ht="12.75" customHeight="1" x14ac:dyDescent="0.25">
      <c r="A15" s="21" t="s">
        <v>89</v>
      </c>
      <c r="B15" s="36" t="str">
        <f>_xlfn.XLOOKUP(
  B4,
  'Geometry Summary'!$B:$B,
  'Geometry Summary'!$K:$K,
  ""
)</f>
        <v>13 / 17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373</v>
      </c>
      <c r="B2" t="s">
        <v>374</v>
      </c>
      <c r="C2">
        <v>1</v>
      </c>
      <c r="D2" t="s">
        <v>375</v>
      </c>
    </row>
    <row r="3" spans="1:4" x14ac:dyDescent="0.25">
      <c r="A3" t="s">
        <v>376</v>
      </c>
      <c r="B3" t="s">
        <v>377</v>
      </c>
      <c r="C3">
        <v>1</v>
      </c>
      <c r="D3" t="s">
        <v>375</v>
      </c>
    </row>
    <row r="4" spans="1:4" x14ac:dyDescent="0.25">
      <c r="A4" t="s">
        <v>378</v>
      </c>
      <c r="B4" t="s">
        <v>379</v>
      </c>
      <c r="C4">
        <v>1</v>
      </c>
      <c r="D4" t="s">
        <v>375</v>
      </c>
    </row>
    <row r="5" spans="1:4" x14ac:dyDescent="0.25">
      <c r="A5" t="s">
        <v>380</v>
      </c>
      <c r="B5" t="s">
        <v>381</v>
      </c>
      <c r="C5">
        <v>1</v>
      </c>
      <c r="D5" t="s">
        <v>375</v>
      </c>
    </row>
    <row r="6" spans="1:4" x14ac:dyDescent="0.25">
      <c r="A6" t="s">
        <v>382</v>
      </c>
      <c r="B6" t="s">
        <v>383</v>
      </c>
      <c r="C6">
        <v>1</v>
      </c>
      <c r="D6" t="s">
        <v>375</v>
      </c>
    </row>
    <row r="7" spans="1:4" x14ac:dyDescent="0.25">
      <c r="A7" t="s">
        <v>384</v>
      </c>
      <c r="B7" t="s">
        <v>385</v>
      </c>
      <c r="C7">
        <v>1</v>
      </c>
      <c r="D7" t="s">
        <v>375</v>
      </c>
    </row>
    <row r="8" spans="1:4" x14ac:dyDescent="0.25">
      <c r="A8" t="s">
        <v>386</v>
      </c>
      <c r="B8" t="s">
        <v>387</v>
      </c>
      <c r="C8">
        <v>1</v>
      </c>
      <c r="D8" t="s">
        <v>375</v>
      </c>
    </row>
    <row r="9" spans="1:4" x14ac:dyDescent="0.25">
      <c r="A9" t="s">
        <v>388</v>
      </c>
      <c r="B9" t="s">
        <v>389</v>
      </c>
      <c r="C9">
        <v>1</v>
      </c>
      <c r="D9" t="s">
        <v>375</v>
      </c>
    </row>
    <row r="10" spans="1:4" x14ac:dyDescent="0.25">
      <c r="A10" t="s">
        <v>390</v>
      </c>
      <c r="B10" t="s">
        <v>391</v>
      </c>
      <c r="C10">
        <v>1</v>
      </c>
      <c r="D10" t="s">
        <v>375</v>
      </c>
    </row>
    <row r="11" spans="1:4" x14ac:dyDescent="0.25">
      <c r="A11" t="s">
        <v>392</v>
      </c>
      <c r="B11" t="s">
        <v>393</v>
      </c>
      <c r="C11">
        <v>1</v>
      </c>
      <c r="D11" t="s"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25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Education - Secondary School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CLASSROOM E1 WEST PERIM (G.W1)</v>
      </c>
      <c r="B3" s="3" t="str">
        <f>IF(TRIM(Raw_zonesummary!$A2)="Existing",Raw_zonesummary!C2,"")</f>
        <v>CLASSROOM E1 WEST PERIM (G.W1)</v>
      </c>
      <c r="C3" s="2" t="str">
        <f>IF(TRIM(Raw_zonesummary!$A2)="Existing",Raw_zonesummary!D2,"")</f>
        <v>Yes</v>
      </c>
      <c r="D3" s="3" t="str">
        <f>IF(TRIM(Raw_zonesummary!$A2)="Existing",Raw_zonesummary!P2,"")</f>
        <v>Classroom_class</v>
      </c>
      <c r="E3" s="3" t="str">
        <f>IF(TRIM(Raw_zonesummary!$A2)="Existing",Raw_zonesummary!Q2,"")</f>
        <v>Alternative</v>
      </c>
      <c r="F3" s="3" t="str">
        <f>IF(TRIM(Raw_zonesummary!$A2)="Existing",Raw_zonesummary!R2,"")</f>
        <v>Retail</v>
      </c>
      <c r="G3" s="60">
        <f>IFERROR(H3*J3/H25,"")</f>
        <v>6.8876434841571382E-2</v>
      </c>
      <c r="H3" s="53">
        <f>IF(TRIM(Raw_zonesummary!$A2)="Existing",Raw_zonesummary!E2,"")</f>
        <v>3751.24</v>
      </c>
      <c r="I3" s="53">
        <f>IF(TRIM(Raw_zonesummary!$A2)="Existing",Raw_zonesummary!I2,"")</f>
        <v>48768.49</v>
      </c>
      <c r="J3" s="2">
        <f>IF(TRIM(Raw_zonesummary!$A2)="Existing",Raw_zonesummary!J2,"")</f>
        <v>1</v>
      </c>
      <c r="K3" s="36">
        <f>IF(TRIM(Raw_zonesummary!$A2)="Existing",Raw_zonesummary!K2,"")</f>
        <v>25</v>
      </c>
      <c r="L3" s="26"/>
    </row>
    <row r="4" spans="1:12" x14ac:dyDescent="0.25">
      <c r="A4" s="3" t="str">
        <f>IF(TRIM(Raw_zonesummary!$A3)="Existing",Raw_zonesummary!B3,"")</f>
        <v>CLASSROOM E2 NORTH PERIM (G.N3)</v>
      </c>
      <c r="B4" s="3" t="str">
        <f>IF(TRIM(Raw_zonesummary!$A3)="Existing",Raw_zonesummary!C3,"")</f>
        <v>CLASSROOM E2 NORTH PERIM (G.N3)</v>
      </c>
      <c r="C4" s="2" t="str">
        <f>IF(TRIM(Raw_zonesummary!$A3)="Existing",Raw_zonesummary!D3,"")</f>
        <v>Yes</v>
      </c>
      <c r="D4" s="3" t="str">
        <f>IF(TRIM(Raw_zonesummary!$A3)="Existing",Raw_zonesummary!P3,"")</f>
        <v>Classroom_class</v>
      </c>
      <c r="E4" s="3" t="str">
        <f>IF(TRIM(Raw_zonesummary!$A3)="Existing",Raw_zonesummary!Q3,"")</f>
        <v>Main</v>
      </c>
      <c r="F4" s="3" t="str">
        <f>IF(TRIM(Raw_zonesummary!$A3)="Existing",Raw_zonesummary!R3,"")</f>
        <v>Retail</v>
      </c>
      <c r="G4" s="60">
        <f>IFERROR(H4*J4/H25,"")</f>
        <v>3.8418142996397758E-2</v>
      </c>
      <c r="H4" s="53">
        <f>IF(TRIM(Raw_zonesummary!$A3)="Existing",Raw_zonesummary!E3,"")</f>
        <v>2092.38</v>
      </c>
      <c r="I4" s="53">
        <f>IF(TRIM(Raw_zonesummary!$A3)="Existing",Raw_zonesummary!I3,"")</f>
        <v>18832.36</v>
      </c>
      <c r="J4" s="2">
        <f>IF(TRIM(Raw_zonesummary!$A3)="Existing",Raw_zonesummary!J3,"")</f>
        <v>1</v>
      </c>
      <c r="K4" s="36">
        <f>IF(TRIM(Raw_zonesummary!$A3)="Existing",Raw_zonesummary!K3,"")</f>
        <v>25</v>
      </c>
      <c r="L4" s="26"/>
    </row>
    <row r="5" spans="1:12" x14ac:dyDescent="0.25">
      <c r="A5" s="3" t="str">
        <f>IF(TRIM(Raw_zonesummary!$A4)="Existing",Raw_zonesummary!B4,"")</f>
        <v>CLASSROOM E2 SOUTH PERIM (G.S2)</v>
      </c>
      <c r="B5" s="3" t="str">
        <f>IF(TRIM(Raw_zonesummary!$A4)="Existing",Raw_zonesummary!C4,"")</f>
        <v>CLASSROOM E2 SOUTH PERIM (G.S2)</v>
      </c>
      <c r="C5" s="2" t="str">
        <f>IF(TRIM(Raw_zonesummary!$A4)="Existing",Raw_zonesummary!D4,"")</f>
        <v>Yes</v>
      </c>
      <c r="D5" s="3" t="str">
        <f>IF(TRIM(Raw_zonesummary!$A4)="Existing",Raw_zonesummary!P4,"")</f>
        <v>Classroom_class</v>
      </c>
      <c r="E5" s="3" t="str">
        <f>IF(TRIM(Raw_zonesummary!$A4)="Existing",Raw_zonesummary!Q4,"")</f>
        <v>Main</v>
      </c>
      <c r="F5" s="3" t="str">
        <f>IF(TRIM(Raw_zonesummary!$A4)="Existing",Raw_zonesummary!R4,"")</f>
        <v>Retail</v>
      </c>
      <c r="G5" s="60">
        <f>IFERROR(H5*J5/H25,"")</f>
        <v>3.8418142996397758E-2</v>
      </c>
      <c r="H5" s="53">
        <f>IF(TRIM(Raw_zonesummary!$A4)="Existing",Raw_zonesummary!E4,"")</f>
        <v>2092.38</v>
      </c>
      <c r="I5" s="53">
        <f>IF(TRIM(Raw_zonesummary!$A4)="Existing",Raw_zonesummary!I4,"")</f>
        <v>18832.36</v>
      </c>
      <c r="J5" s="2">
        <f>IF(TRIM(Raw_zonesummary!$A4)="Existing",Raw_zonesummary!J4,"")</f>
        <v>1</v>
      </c>
      <c r="K5" s="36">
        <f>IF(TRIM(Raw_zonesummary!$A4)="Existing",Raw_zonesummary!K4,"")</f>
        <v>25</v>
      </c>
      <c r="L5" s="26"/>
    </row>
    <row r="6" spans="1:12" x14ac:dyDescent="0.25">
      <c r="A6" s="3" t="str">
        <f>IF(TRIM(Raw_zonesummary!$A5)="Existing",Raw_zonesummary!B5,"")</f>
        <v>CLASSROOM E2 WEST PERIM (G.W1)</v>
      </c>
      <c r="B6" s="3" t="str">
        <f>IF(TRIM(Raw_zonesummary!$A5)="Existing",Raw_zonesummary!C5,"")</f>
        <v>CLASSROOM E2 WEST PERIM (G.W1)</v>
      </c>
      <c r="C6" s="2" t="str">
        <f>IF(TRIM(Raw_zonesummary!$A5)="Existing",Raw_zonesummary!D5,"")</f>
        <v>Yes</v>
      </c>
      <c r="D6" s="3" t="str">
        <f>IF(TRIM(Raw_zonesummary!$A5)="Existing",Raw_zonesummary!P5,"")</f>
        <v>Classroom_class</v>
      </c>
      <c r="E6" s="3" t="str">
        <f>IF(TRIM(Raw_zonesummary!$A5)="Existing",Raw_zonesummary!Q5,"")</f>
        <v>Main</v>
      </c>
      <c r="F6" s="3" t="str">
        <f>IF(TRIM(Raw_zonesummary!$A5)="Existing",Raw_zonesummary!R5,"")</f>
        <v>Retail</v>
      </c>
      <c r="G6" s="60">
        <f>IFERROR(H6*J6/H25,"")</f>
        <v>3.0415877986160595E-2</v>
      </c>
      <c r="H6" s="53">
        <f>IF(TRIM(Raw_zonesummary!$A5)="Existing",Raw_zonesummary!E5,"")</f>
        <v>1656.55</v>
      </c>
      <c r="I6" s="53">
        <f>IF(TRIM(Raw_zonesummary!$A5)="Existing",Raw_zonesummary!I5,"")</f>
        <v>14909.67</v>
      </c>
      <c r="J6" s="2">
        <f>IF(TRIM(Raw_zonesummary!$A5)="Existing",Raw_zonesummary!J5,"")</f>
        <v>1</v>
      </c>
      <c r="K6" s="36">
        <f>IF(TRIM(Raw_zonesummary!$A5)="Existing",Raw_zonesummary!K5,"")</f>
        <v>25</v>
      </c>
      <c r="L6" s="26"/>
    </row>
    <row r="7" spans="1:12" x14ac:dyDescent="0.25">
      <c r="A7" s="3" t="str">
        <f>IF(TRIM(Raw_zonesummary!$A6)="Existing",Raw_zonesummary!B6,"")</f>
        <v>CLASSROOM E4 CORE (G.C6)</v>
      </c>
      <c r="B7" s="3" t="str">
        <f>IF(TRIM(Raw_zonesummary!$A6)="Existing",Raw_zonesummary!C6,"")</f>
        <v>CLASSROOM E4 CORE (G.C6)</v>
      </c>
      <c r="C7" s="2" t="str">
        <f>IF(TRIM(Raw_zonesummary!$A6)="Existing",Raw_zonesummary!D6,"")</f>
        <v>Yes</v>
      </c>
      <c r="D7" s="3" t="str">
        <f>IF(TRIM(Raw_zonesummary!$A6)="Existing",Raw_zonesummary!P6,"")</f>
        <v>Classroom_class</v>
      </c>
      <c r="E7" s="3" t="str">
        <f>IF(TRIM(Raw_zonesummary!$A6)="Existing",Raw_zonesummary!Q6,"")</f>
        <v>Main</v>
      </c>
      <c r="F7" s="3" t="str">
        <f>IF(TRIM(Raw_zonesummary!$A6)="Existing",Raw_zonesummary!R6,"")</f>
        <v>School</v>
      </c>
      <c r="G7" s="60">
        <f>IFERROR(H7*J7/H25,"")</f>
        <v>3.3017261338959623E-2</v>
      </c>
      <c r="H7" s="53">
        <f>IF(TRIM(Raw_zonesummary!$A6)="Existing",Raw_zonesummary!E6,"")</f>
        <v>1798.23</v>
      </c>
      <c r="I7" s="53">
        <f>IF(TRIM(Raw_zonesummary!$A6)="Existing",Raw_zonesummary!I6,"")</f>
        <v>16184.9</v>
      </c>
      <c r="J7" s="2">
        <f>IF(TRIM(Raw_zonesummary!$A6)="Existing",Raw_zonesummary!J6,"")</f>
        <v>1</v>
      </c>
      <c r="K7" s="36">
        <f>IF(TRIM(Raw_zonesummary!$A6)="Existing",Raw_zonesummary!K6,"")</f>
        <v>25</v>
      </c>
      <c r="L7" s="26"/>
    </row>
    <row r="8" spans="1:12" x14ac:dyDescent="0.25">
      <c r="A8" s="3" t="str">
        <f>IF(TRIM(Raw_zonesummary!$A7)="Existing",Raw_zonesummary!B7,"")</f>
        <v>CLASSROOM E4 EAST PERIM (G.E2)</v>
      </c>
      <c r="B8" s="3" t="str">
        <f>IF(TRIM(Raw_zonesummary!$A7)="Existing",Raw_zonesummary!C7,"")</f>
        <v>CLASSROOM E4 EAST PERIM (G.E2)</v>
      </c>
      <c r="C8" s="2" t="str">
        <f>IF(TRIM(Raw_zonesummary!$A7)="Existing",Raw_zonesummary!D7,"")</f>
        <v>Yes</v>
      </c>
      <c r="D8" s="3" t="str">
        <f>IF(TRIM(Raw_zonesummary!$A7)="Existing",Raw_zonesummary!P7,"")</f>
        <v>Classroom_class</v>
      </c>
      <c r="E8" s="3" t="str">
        <f>IF(TRIM(Raw_zonesummary!$A7)="Existing",Raw_zonesummary!Q7,"")</f>
        <v>Main</v>
      </c>
      <c r="F8" s="3" t="str">
        <f>IF(TRIM(Raw_zonesummary!$A7)="Existing",Raw_zonesummary!R7,"")</f>
        <v>School</v>
      </c>
      <c r="G8" s="60">
        <f>IFERROR(H8*J8/H25,"")</f>
        <v>2.9733951265925165E-2</v>
      </c>
      <c r="H8" s="53">
        <f>IF(TRIM(Raw_zonesummary!$A7)="Existing",Raw_zonesummary!E7,"")</f>
        <v>1619.41</v>
      </c>
      <c r="I8" s="53">
        <f>IF(TRIM(Raw_zonesummary!$A7)="Existing",Raw_zonesummary!I7,"")</f>
        <v>14575.41</v>
      </c>
      <c r="J8" s="2">
        <f>IF(TRIM(Raw_zonesummary!$A7)="Existing",Raw_zonesummary!J7,"")</f>
        <v>1</v>
      </c>
      <c r="K8" s="36">
        <f>IF(TRIM(Raw_zonesummary!$A7)="Existing",Raw_zonesummary!K7,"")</f>
        <v>25</v>
      </c>
      <c r="L8" s="26"/>
    </row>
    <row r="9" spans="1:12" x14ac:dyDescent="0.25">
      <c r="A9" s="3" t="str">
        <f>IF(TRIM(Raw_zonesummary!$A8)="Existing",Raw_zonesummary!B8,"")</f>
        <v>CLASSROOM E4 NORTH PERIM (G.N3)</v>
      </c>
      <c r="B9" s="3" t="str">
        <f>IF(TRIM(Raw_zonesummary!$A8)="Existing",Raw_zonesummary!C8,"")</f>
        <v>CLASSROOM E4 NORTH PERIM (G.N3)</v>
      </c>
      <c r="C9" s="2" t="str">
        <f>IF(TRIM(Raw_zonesummary!$A8)="Existing",Raw_zonesummary!D8,"")</f>
        <v>Yes</v>
      </c>
      <c r="D9" s="3" t="str">
        <f>IF(TRIM(Raw_zonesummary!$A8)="Existing",Raw_zonesummary!P8,"")</f>
        <v>Classroom_class</v>
      </c>
      <c r="E9" s="3" t="str">
        <f>IF(TRIM(Raw_zonesummary!$A8)="Existing",Raw_zonesummary!Q8,"")</f>
        <v>Main</v>
      </c>
      <c r="F9" s="3" t="str">
        <f>IF(TRIM(Raw_zonesummary!$A8)="Existing",Raw_zonesummary!R8,"")</f>
        <v>School</v>
      </c>
      <c r="G9" s="60">
        <f>IFERROR(H9*J9/H25,"")</f>
        <v>7.6172536640708513E-2</v>
      </c>
      <c r="H9" s="53">
        <f>IF(TRIM(Raw_zonesummary!$A8)="Existing",Raw_zonesummary!E8,"")</f>
        <v>4148.6099999999997</v>
      </c>
      <c r="I9" s="53">
        <f>IF(TRIM(Raw_zonesummary!$A8)="Existing",Raw_zonesummary!I8,"")</f>
        <v>37339.35</v>
      </c>
      <c r="J9" s="2">
        <f>IF(TRIM(Raw_zonesummary!$A8)="Existing",Raw_zonesummary!J8,"")</f>
        <v>1</v>
      </c>
      <c r="K9" s="36">
        <f>IF(TRIM(Raw_zonesummary!$A8)="Existing",Raw_zonesummary!K8,"")</f>
        <v>25</v>
      </c>
      <c r="L9" s="26"/>
    </row>
    <row r="10" spans="1:12" x14ac:dyDescent="0.25">
      <c r="A10" s="3" t="str">
        <f>IF(TRIM(Raw_zonesummary!$A9)="Existing",Raw_zonesummary!B9,"")</f>
        <v>CLASSROOM E4 SOUTH PERIM (G.S1)</v>
      </c>
      <c r="B10" s="3" t="str">
        <f>IF(TRIM(Raw_zonesummary!$A9)="Existing",Raw_zonesummary!C9,"")</f>
        <v>CLASSROOM E4 SOUTH PERIM (G.S1)</v>
      </c>
      <c r="C10" s="2" t="str">
        <f>IF(TRIM(Raw_zonesummary!$A9)="Existing",Raw_zonesummary!D9,"")</f>
        <v>Yes</v>
      </c>
      <c r="D10" s="3" t="str">
        <f>IF(TRIM(Raw_zonesummary!$A9)="Existing",Raw_zonesummary!P9,"")</f>
        <v>Classroom_class</v>
      </c>
      <c r="E10" s="3" t="str">
        <f>IF(TRIM(Raw_zonesummary!$A9)="Existing",Raw_zonesummary!Q9,"")</f>
        <v>Main</v>
      </c>
      <c r="F10" s="3" t="str">
        <f>IF(TRIM(Raw_zonesummary!$A9)="Existing",Raw_zonesummary!R9,"")</f>
        <v>School</v>
      </c>
      <c r="G10" s="60">
        <f>IFERROR(H10*J10/H25,"")</f>
        <v>7.6172536640708513E-2</v>
      </c>
      <c r="H10" s="53">
        <f>IF(TRIM(Raw_zonesummary!$A9)="Existing",Raw_zonesummary!E9,"")</f>
        <v>4148.6099999999997</v>
      </c>
      <c r="I10" s="53">
        <f>IF(TRIM(Raw_zonesummary!$A9)="Existing",Raw_zonesummary!I9,"")</f>
        <v>37339.35</v>
      </c>
      <c r="J10" s="2">
        <f>IF(TRIM(Raw_zonesummary!$A9)="Existing",Raw_zonesummary!J9,"")</f>
        <v>1</v>
      </c>
      <c r="K10" s="36">
        <f>IF(TRIM(Raw_zonesummary!$A9)="Existing",Raw_zonesummary!K9,"")</f>
        <v>25</v>
      </c>
      <c r="L10" s="26"/>
    </row>
    <row r="11" spans="1:12" x14ac:dyDescent="0.25">
      <c r="A11" s="3" t="str">
        <f>IF(TRIM(Raw_zonesummary!$A10)="Existing",Raw_zonesummary!B10,"")</f>
        <v>CLASSROOM E4 WEST PERIM (G.W4)</v>
      </c>
      <c r="B11" s="3" t="str">
        <f>IF(TRIM(Raw_zonesummary!$A10)="Existing",Raw_zonesummary!C10,"")</f>
        <v>CLASSROOM E4 WEST PERIM (G.W4)</v>
      </c>
      <c r="C11" s="2" t="str">
        <f>IF(TRIM(Raw_zonesummary!$A10)="Existing",Raw_zonesummary!D10,"")</f>
        <v>Yes</v>
      </c>
      <c r="D11" s="3" t="str">
        <f>IF(TRIM(Raw_zonesummary!$A10)="Existing",Raw_zonesummary!P10,"")</f>
        <v>Classroom_class</v>
      </c>
      <c r="E11" s="3" t="str">
        <f>IF(TRIM(Raw_zonesummary!$A10)="Existing",Raw_zonesummary!Q10,"")</f>
        <v>Main</v>
      </c>
      <c r="F11" s="3" t="str">
        <f>IF(TRIM(Raw_zonesummary!$A10)="Existing",Raw_zonesummary!R10,"")</f>
        <v>School</v>
      </c>
      <c r="G11" s="60">
        <f>IFERROR(H11*J11/H25,"")</f>
        <v>2.9733951265925165E-2</v>
      </c>
      <c r="H11" s="53">
        <f>IF(TRIM(Raw_zonesummary!$A10)="Existing",Raw_zonesummary!E10,"")</f>
        <v>1619.41</v>
      </c>
      <c r="I11" s="53">
        <f>IF(TRIM(Raw_zonesummary!$A10)="Existing",Raw_zonesummary!I10,"")</f>
        <v>14575.41</v>
      </c>
      <c r="J11" s="2">
        <f>IF(TRIM(Raw_zonesummary!$A10)="Existing",Raw_zonesummary!J10,"")</f>
        <v>1</v>
      </c>
      <c r="K11" s="36">
        <f>IF(TRIM(Raw_zonesummary!$A10)="Existing",Raw_zonesummary!K10,"")</f>
        <v>25</v>
      </c>
      <c r="L11" s="26"/>
    </row>
    <row r="12" spans="1:12" x14ac:dyDescent="0.25">
      <c r="A12" s="3" t="str">
        <f>IF(TRIM(Raw_zonesummary!$A11)="Existing",Raw_zonesummary!B11,"")</f>
        <v>COMPUTER CLASSROOM E4 CORE SPC (G.C5)</v>
      </c>
      <c r="B12" s="3" t="str">
        <f>IF(TRIM(Raw_zonesummary!$A11)="Existing",Raw_zonesummary!C11,"")</f>
        <v>COMPUTER CLASSROOM E4 CORE SPC (G.C5)</v>
      </c>
      <c r="C12" s="2" t="str">
        <f>IF(TRIM(Raw_zonesummary!$A11)="Existing",Raw_zonesummary!D11,"")</f>
        <v>Yes</v>
      </c>
      <c r="D12" s="3" t="str">
        <f>IF(TRIM(Raw_zonesummary!$A11)="Existing",Raw_zonesummary!P11,"")</f>
        <v>Computer</v>
      </c>
      <c r="E12" s="3" t="str">
        <f>IF(TRIM(Raw_zonesummary!$A11)="Existing",Raw_zonesummary!Q11,"")</f>
        <v>Customized</v>
      </c>
      <c r="F12" s="3" t="str">
        <f>IF(TRIM(Raw_zonesummary!$A11)="Existing",Raw_zonesummary!R11,"")</f>
        <v>Computer room</v>
      </c>
      <c r="G12" s="60">
        <f>IFERROR(H12*J12/H25,"")</f>
        <v>1.4150254859554125E-2</v>
      </c>
      <c r="H12" s="53">
        <f>IF(TRIM(Raw_zonesummary!$A11)="Existing",Raw_zonesummary!E11,"")</f>
        <v>770.67</v>
      </c>
      <c r="I12" s="53">
        <f>IF(TRIM(Raw_zonesummary!$A11)="Existing",Raw_zonesummary!I11,"")</f>
        <v>6936.36</v>
      </c>
      <c r="J12" s="2">
        <f>IF(TRIM(Raw_zonesummary!$A11)="Existing",Raw_zonesummary!J11,"")</f>
        <v>1</v>
      </c>
      <c r="K12" s="36">
        <f>IF(TRIM(Raw_zonesummary!$A11)="Existing",Raw_zonesummary!K11,"")</f>
        <v>1.5</v>
      </c>
      <c r="L12" s="26"/>
    </row>
    <row r="13" spans="1:12" x14ac:dyDescent="0.25">
      <c r="A13" s="3" t="str">
        <f>IF(TRIM(Raw_zonesummary!$A12)="Existing",Raw_zonesummary!B12,"")</f>
        <v>DINING E3 SW PERIM (G.SW1)</v>
      </c>
      <c r="B13" s="3" t="str">
        <f>IF(TRIM(Raw_zonesummary!$A12)="Existing",Raw_zonesummary!C12,"")</f>
        <v>DINING E3 SW PERIM (G.SW1)</v>
      </c>
      <c r="C13" s="2" t="str">
        <f>IF(TRIM(Raw_zonesummary!$A12)="Existing",Raw_zonesummary!D12,"")</f>
        <v>Yes</v>
      </c>
      <c r="D13" s="3" t="str">
        <f>IF(TRIM(Raw_zonesummary!$A12)="Existing",Raw_zonesummary!P12,"")</f>
        <v>Dining_fast</v>
      </c>
      <c r="E13" s="3" t="str">
        <f>IF(TRIM(Raw_zonesummary!$A12)="Existing",Raw_zonesummary!Q12,"")</f>
        <v>Alternative</v>
      </c>
      <c r="F13" s="3" t="str">
        <f>IF(TRIM(Raw_zonesummary!$A12)="Existing",Raw_zonesummary!R12,"")</f>
        <v>Retail</v>
      </c>
      <c r="G13" s="60">
        <f>IFERROR(H13*J13/H25,"")</f>
        <v>0.10344574964476097</v>
      </c>
      <c r="H13" s="53">
        <f>IF(TRIM(Raw_zonesummary!$A12)="Existing",Raw_zonesummary!E12,"")</f>
        <v>5634</v>
      </c>
      <c r="I13" s="53">
        <f>IF(TRIM(Raw_zonesummary!$A12)="Existing",Raw_zonesummary!I12,"")</f>
        <v>73245.58</v>
      </c>
      <c r="J13" s="2">
        <f>IF(TRIM(Raw_zonesummary!$A12)="Existing",Raw_zonesummary!J12,"")</f>
        <v>1</v>
      </c>
      <c r="K13" s="36">
        <f>IF(TRIM(Raw_zonesummary!$A12)="Existing",Raw_zonesummary!K12,"")</f>
        <v>33.33</v>
      </c>
      <c r="L13" s="26"/>
    </row>
    <row r="14" spans="1:12" x14ac:dyDescent="0.25">
      <c r="A14" s="3" t="str">
        <f>IF(TRIM(Raw_zonesummary!$A13)="Existing",Raw_zonesummary!B13,"")</f>
        <v>E2 NORTH PERIM PLNM (G.N6)</v>
      </c>
      <c r="B14" s="3" t="str">
        <f>IF(TRIM(Raw_zonesummary!$A13)="Existing",Raw_zonesummary!C13,"")</f>
        <v>E2 NORTH PERIM PLNM (G.N6)</v>
      </c>
      <c r="C14" s="2" t="str">
        <f>IF(TRIM(Raw_zonesummary!$A13)="Existing",Raw_zonesummary!D13,"")</f>
        <v>No</v>
      </c>
      <c r="D14" s="3" t="str">
        <f>IF(TRIM(Raw_zonesummary!$A13)="Existing",Raw_zonesummary!P13,"")</f>
        <v>Plenum</v>
      </c>
      <c r="E14" s="3" t="str">
        <f>IF(TRIM(Raw_zonesummary!$A13)="Existing",Raw_zonesummary!Q13,"")</f>
        <v>-</v>
      </c>
      <c r="F14" s="3" t="str">
        <f>IF(TRIM(Raw_zonesummary!$A13)="Existing",Raw_zonesummary!R13,"")</f>
        <v>Plenum</v>
      </c>
      <c r="G14" s="60">
        <f>IFERROR(H14*J14/H25,"")</f>
        <v>0</v>
      </c>
      <c r="H14" s="53">
        <f>IF(TRIM(Raw_zonesummary!$A13)="Existing",Raw_zonesummary!E13,"")</f>
        <v>0</v>
      </c>
      <c r="I14" s="53">
        <f>IF(TRIM(Raw_zonesummary!$A13)="Existing",Raw_zonesummary!I13,"")</f>
        <v>8369.94</v>
      </c>
      <c r="J14" s="2">
        <f>IF(TRIM(Raw_zonesummary!$A13)="Existing",Raw_zonesummary!J13,"")</f>
        <v>1</v>
      </c>
      <c r="K14" s="36">
        <f>IF(TRIM(Raw_zonesummary!$A13)="Existing",Raw_zonesummary!K13,"")</f>
        <v>0</v>
      </c>
      <c r="L14" s="26"/>
    </row>
    <row r="15" spans="1:12" x14ac:dyDescent="0.25">
      <c r="A15" s="3" t="str">
        <f>IF(TRIM(Raw_zonesummary!$A14)="Existing",Raw_zonesummary!B14,"")</f>
        <v>E2 SOUTH PERIM PLNM (G.S5)</v>
      </c>
      <c r="B15" s="3" t="str">
        <f>IF(TRIM(Raw_zonesummary!$A14)="Existing",Raw_zonesummary!C14,"")</f>
        <v>E2 SOUTH PERIM PLNM (G.S5)</v>
      </c>
      <c r="C15" s="2" t="str">
        <f>IF(TRIM(Raw_zonesummary!$A14)="Existing",Raw_zonesummary!D14,"")</f>
        <v>No</v>
      </c>
      <c r="D15" s="3" t="str">
        <f>IF(TRIM(Raw_zonesummary!$A14)="Existing",Raw_zonesummary!P14,"")</f>
        <v>Plenum</v>
      </c>
      <c r="E15" s="3" t="str">
        <f>IF(TRIM(Raw_zonesummary!$A14)="Existing",Raw_zonesummary!Q14,"")</f>
        <v>-</v>
      </c>
      <c r="F15" s="3" t="str">
        <f>IF(TRIM(Raw_zonesummary!$A14)="Existing",Raw_zonesummary!R14,"")</f>
        <v>Plenum</v>
      </c>
      <c r="G15" s="60">
        <f>IFERROR(H15*J15/H25,"")</f>
        <v>0</v>
      </c>
      <c r="H15" s="53">
        <f>IF(TRIM(Raw_zonesummary!$A14)="Existing",Raw_zonesummary!E14,"")</f>
        <v>0</v>
      </c>
      <c r="I15" s="53">
        <f>IF(TRIM(Raw_zonesummary!$A14)="Existing",Raw_zonesummary!I14,"")</f>
        <v>8369.94</v>
      </c>
      <c r="J15" s="2">
        <f>IF(TRIM(Raw_zonesummary!$A14)="Existing",Raw_zonesummary!J14,"")</f>
        <v>1</v>
      </c>
      <c r="K15" s="36">
        <f>IF(TRIM(Raw_zonesummary!$A14)="Existing",Raw_zonesummary!K14,"")</f>
        <v>0</v>
      </c>
      <c r="L15" s="26"/>
    </row>
    <row r="16" spans="1:12" x14ac:dyDescent="0.25">
      <c r="A16" s="3" t="str">
        <f>IF(TRIM(Raw_zonesummary!$A15)="Existing",Raw_zonesummary!B15,"")</f>
        <v>E2 WEST PERIM PLNM (G.W4)</v>
      </c>
      <c r="B16" s="3" t="str">
        <f>IF(TRIM(Raw_zonesummary!$A15)="Existing",Raw_zonesummary!C15,"")</f>
        <v>E2 WEST PERIM PLNM (G.W4)</v>
      </c>
      <c r="C16" s="2" t="str">
        <f>IF(TRIM(Raw_zonesummary!$A15)="Existing",Raw_zonesummary!D15,"")</f>
        <v>No</v>
      </c>
      <c r="D16" s="3" t="str">
        <f>IF(TRIM(Raw_zonesummary!$A15)="Existing",Raw_zonesummary!P15,"")</f>
        <v>Plenum</v>
      </c>
      <c r="E16" s="3" t="str">
        <f>IF(TRIM(Raw_zonesummary!$A15)="Existing",Raw_zonesummary!Q15,"")</f>
        <v>-</v>
      </c>
      <c r="F16" s="3" t="str">
        <f>IF(TRIM(Raw_zonesummary!$A15)="Existing",Raw_zonesummary!R15,"")</f>
        <v>Plenum</v>
      </c>
      <c r="G16" s="60">
        <f>IFERROR(H16*J16/H25,"")</f>
        <v>0</v>
      </c>
      <c r="H16" s="53">
        <f>IF(TRIM(Raw_zonesummary!$A15)="Existing",Raw_zonesummary!E15,"")</f>
        <v>0</v>
      </c>
      <c r="I16" s="53">
        <f>IF(TRIM(Raw_zonesummary!$A15)="Existing",Raw_zonesummary!I15,"")</f>
        <v>6626.52</v>
      </c>
      <c r="J16" s="2">
        <f>IF(TRIM(Raw_zonesummary!$A15)="Existing",Raw_zonesummary!J15,"")</f>
        <v>1</v>
      </c>
      <c r="K16" s="36">
        <f>IF(TRIM(Raw_zonesummary!$A15)="Existing",Raw_zonesummary!K15,"")</f>
        <v>0</v>
      </c>
      <c r="L16" s="26"/>
    </row>
    <row r="17" spans="1:12" x14ac:dyDescent="0.25">
      <c r="A17" s="3" t="str">
        <f>IF(TRIM(Raw_zonesummary!$A16)="Existing",Raw_zonesummary!B16,"")</f>
        <v>E4 CORE PLNM (G.C11)</v>
      </c>
      <c r="B17" s="3" t="str">
        <f>IF(TRIM(Raw_zonesummary!$A16)="Existing",Raw_zonesummary!C16,"")</f>
        <v>E4 CORE PLNM (G.C11)</v>
      </c>
      <c r="C17" s="2" t="str">
        <f>IF(TRIM(Raw_zonesummary!$A16)="Existing",Raw_zonesummary!D16,"")</f>
        <v>No</v>
      </c>
      <c r="D17" s="3" t="str">
        <f>IF(TRIM(Raw_zonesummary!$A16)="Existing",Raw_zonesummary!P16,"")</f>
        <v>Plenum</v>
      </c>
      <c r="E17" s="3" t="str">
        <f>IF(TRIM(Raw_zonesummary!$A16)="Existing",Raw_zonesummary!Q16,"")</f>
        <v>-</v>
      </c>
      <c r="F17" s="3" t="str">
        <f>IF(TRIM(Raw_zonesummary!$A16)="Existing",Raw_zonesummary!R16,"")</f>
        <v>Plenum</v>
      </c>
      <c r="G17" s="60">
        <f>IFERROR(H17*J17/H25,"")</f>
        <v>0</v>
      </c>
      <c r="H17" s="53">
        <f>IF(TRIM(Raw_zonesummary!$A16)="Existing",Raw_zonesummary!E16,"")</f>
        <v>0</v>
      </c>
      <c r="I17" s="53">
        <f>IF(TRIM(Raw_zonesummary!$A16)="Existing",Raw_zonesummary!I16,"")</f>
        <v>3082.83</v>
      </c>
      <c r="J17" s="2">
        <f>IF(TRIM(Raw_zonesummary!$A16)="Existing",Raw_zonesummary!J16,"")</f>
        <v>1</v>
      </c>
      <c r="K17" s="36">
        <f>IF(TRIM(Raw_zonesummary!$A16)="Existing",Raw_zonesummary!K16,"")</f>
        <v>0</v>
      </c>
      <c r="L17" s="26"/>
    </row>
    <row r="18" spans="1:12" x14ac:dyDescent="0.25">
      <c r="A18" s="3" t="str">
        <f>IF(TRIM(Raw_zonesummary!$A17)="Existing",Raw_zonesummary!B17,"")</f>
        <v>E4 CORE PLNM (G.C12)</v>
      </c>
      <c r="B18" s="3" t="str">
        <f>IF(TRIM(Raw_zonesummary!$A17)="Existing",Raw_zonesummary!C17,"")</f>
        <v>E4 CORE PLNM (G.C12)</v>
      </c>
      <c r="C18" s="2" t="str">
        <f>IF(TRIM(Raw_zonesummary!$A17)="Existing",Raw_zonesummary!D17,"")</f>
        <v>No</v>
      </c>
      <c r="D18" s="3" t="str">
        <f>IF(TRIM(Raw_zonesummary!$A17)="Existing",Raw_zonesummary!P17,"")</f>
        <v>Plenum</v>
      </c>
      <c r="E18" s="3" t="str">
        <f>IF(TRIM(Raw_zonesummary!$A17)="Existing",Raw_zonesummary!Q17,"")</f>
        <v>-</v>
      </c>
      <c r="F18" s="3" t="str">
        <f>IF(TRIM(Raw_zonesummary!$A17)="Existing",Raw_zonesummary!R17,"")</f>
        <v>Plenum</v>
      </c>
      <c r="G18" s="60">
        <f>IFERROR(H18*J18/H25,"")</f>
        <v>0</v>
      </c>
      <c r="H18" s="53">
        <f>IF(TRIM(Raw_zonesummary!$A17)="Existing",Raw_zonesummary!E17,"")</f>
        <v>0</v>
      </c>
      <c r="I18" s="53">
        <f>IF(TRIM(Raw_zonesummary!$A17)="Existing",Raw_zonesummary!I17,"")</f>
        <v>7193.29</v>
      </c>
      <c r="J18" s="2">
        <f>IF(TRIM(Raw_zonesummary!$A17)="Existing",Raw_zonesummary!J17,"")</f>
        <v>1</v>
      </c>
      <c r="K18" s="36">
        <f>IF(TRIM(Raw_zonesummary!$A17)="Existing",Raw_zonesummary!K17,"")</f>
        <v>0</v>
      </c>
      <c r="L18" s="26"/>
    </row>
    <row r="19" spans="1:12" x14ac:dyDescent="0.25">
      <c r="A19" s="3" t="str">
        <f>IF(TRIM(Raw_zonesummary!$A18)="Existing",Raw_zonesummary!B18,"")</f>
        <v>E4 EAST PERIM PLNM (G.E8)</v>
      </c>
      <c r="B19" s="3" t="str">
        <f>IF(TRIM(Raw_zonesummary!$A18)="Existing",Raw_zonesummary!C18,"")</f>
        <v>E4 EAST PERIM PLNM (G.E8)</v>
      </c>
      <c r="C19" s="2" t="str">
        <f>IF(TRIM(Raw_zonesummary!$A18)="Existing",Raw_zonesummary!D18,"")</f>
        <v>No</v>
      </c>
      <c r="D19" s="3" t="str">
        <f>IF(TRIM(Raw_zonesummary!$A18)="Existing",Raw_zonesummary!P18,"")</f>
        <v>Plenum</v>
      </c>
      <c r="E19" s="3" t="str">
        <f>IF(TRIM(Raw_zonesummary!$A18)="Existing",Raw_zonesummary!Q18,"")</f>
        <v>-</v>
      </c>
      <c r="F19" s="3" t="str">
        <f>IF(TRIM(Raw_zonesummary!$A18)="Existing",Raw_zonesummary!R18,"")</f>
        <v>Plenum</v>
      </c>
      <c r="G19" s="60">
        <f>IFERROR(H19*J19/H25,"")</f>
        <v>0</v>
      </c>
      <c r="H19" s="53">
        <f>IF(TRIM(Raw_zonesummary!$A18)="Existing",Raw_zonesummary!E18,"")</f>
        <v>0</v>
      </c>
      <c r="I19" s="53">
        <f>IF(TRIM(Raw_zonesummary!$A18)="Existing",Raw_zonesummary!I18,"")</f>
        <v>6477.96</v>
      </c>
      <c r="J19" s="2">
        <f>IF(TRIM(Raw_zonesummary!$A18)="Existing",Raw_zonesummary!J18,"")</f>
        <v>1</v>
      </c>
      <c r="K19" s="36">
        <f>IF(TRIM(Raw_zonesummary!$A18)="Existing",Raw_zonesummary!K18,"")</f>
        <v>0</v>
      </c>
      <c r="L19" s="26"/>
    </row>
    <row r="20" spans="1:12" x14ac:dyDescent="0.25">
      <c r="A20" s="3" t="str">
        <f>IF(TRIM(Raw_zonesummary!$A19)="Existing",Raw_zonesummary!B19,"")</f>
        <v>E4 NORTH PERIM PLNM (G.N9)</v>
      </c>
      <c r="B20" s="3" t="str">
        <f>IF(TRIM(Raw_zonesummary!$A19)="Existing",Raw_zonesummary!C19,"")</f>
        <v>E4 NORTH PERIM PLNM (G.N9)</v>
      </c>
      <c r="C20" s="2" t="str">
        <f>IF(TRIM(Raw_zonesummary!$A19)="Existing",Raw_zonesummary!D19,"")</f>
        <v>No</v>
      </c>
      <c r="D20" s="3" t="str">
        <f>IF(TRIM(Raw_zonesummary!$A19)="Existing",Raw_zonesummary!P19,"")</f>
        <v>Plenum</v>
      </c>
      <c r="E20" s="3" t="str">
        <f>IF(TRIM(Raw_zonesummary!$A19)="Existing",Raw_zonesummary!Q19,"")</f>
        <v>-</v>
      </c>
      <c r="F20" s="3" t="str">
        <f>IF(TRIM(Raw_zonesummary!$A19)="Existing",Raw_zonesummary!R19,"")</f>
        <v>Plenum</v>
      </c>
      <c r="G20" s="60">
        <f>IFERROR(H20*J20/H25,"")</f>
        <v>0</v>
      </c>
      <c r="H20" s="53">
        <f>IF(TRIM(Raw_zonesummary!$A19)="Existing",Raw_zonesummary!E19,"")</f>
        <v>0</v>
      </c>
      <c r="I20" s="53">
        <f>IF(TRIM(Raw_zonesummary!$A19)="Existing",Raw_zonesummary!I19,"")</f>
        <v>16595.27</v>
      </c>
      <c r="J20" s="2">
        <f>IF(TRIM(Raw_zonesummary!$A19)="Existing",Raw_zonesummary!J19,"")</f>
        <v>1</v>
      </c>
      <c r="K20" s="36">
        <f>IF(TRIM(Raw_zonesummary!$A19)="Existing",Raw_zonesummary!K19,"")</f>
        <v>0</v>
      </c>
      <c r="L20" s="26"/>
    </row>
    <row r="21" spans="1:12" x14ac:dyDescent="0.25">
      <c r="A21" s="3" t="str">
        <f>IF(TRIM(Raw_zonesummary!$A20)="Existing",Raw_zonesummary!B20,"")</f>
        <v>E4 SOUTH PERIM PLNM (G.S7)</v>
      </c>
      <c r="B21" s="3" t="str">
        <f>IF(TRIM(Raw_zonesummary!$A20)="Existing",Raw_zonesummary!C20,"")</f>
        <v>E4 SOUTH PERIM PLNM (G.S7)</v>
      </c>
      <c r="C21" s="2" t="str">
        <f>IF(TRIM(Raw_zonesummary!$A20)="Existing",Raw_zonesummary!D20,"")</f>
        <v>No</v>
      </c>
      <c r="D21" s="3" t="str">
        <f>IF(TRIM(Raw_zonesummary!$A20)="Existing",Raw_zonesummary!P20,"")</f>
        <v>Plenum</v>
      </c>
      <c r="E21" s="3" t="str">
        <f>IF(TRIM(Raw_zonesummary!$A20)="Existing",Raw_zonesummary!Q20,"")</f>
        <v>-</v>
      </c>
      <c r="F21" s="3" t="str">
        <f>IF(TRIM(Raw_zonesummary!$A20)="Existing",Raw_zonesummary!R20,"")</f>
        <v>Plenum</v>
      </c>
      <c r="G21" s="60">
        <f>IFERROR(H21*J21/H25,"")</f>
        <v>0</v>
      </c>
      <c r="H21" s="53">
        <f>IF(TRIM(Raw_zonesummary!$A20)="Existing",Raw_zonesummary!E20,"")</f>
        <v>0</v>
      </c>
      <c r="I21" s="53">
        <f>IF(TRIM(Raw_zonesummary!$A20)="Existing",Raw_zonesummary!I20,"")</f>
        <v>16595.27</v>
      </c>
      <c r="J21" s="2">
        <f>IF(TRIM(Raw_zonesummary!$A20)="Existing",Raw_zonesummary!J20,"")</f>
        <v>1</v>
      </c>
      <c r="K21" s="36">
        <f>IF(TRIM(Raw_zonesummary!$A20)="Existing",Raw_zonesummary!K20,"")</f>
        <v>0</v>
      </c>
      <c r="L21" s="26"/>
    </row>
    <row r="22" spans="1:12" x14ac:dyDescent="0.25">
      <c r="A22" s="3" t="str">
        <f>IF(TRIM(Raw_zonesummary!$A21)="Existing",Raw_zonesummary!B21,"")</f>
        <v>E4 WEST PERIM PLNM (G.W10)</v>
      </c>
      <c r="B22" s="3" t="str">
        <f>IF(TRIM(Raw_zonesummary!$A21)="Existing",Raw_zonesummary!C21,"")</f>
        <v>E4 WEST PERIM PLNM (G.W10)</v>
      </c>
      <c r="C22" s="2" t="str">
        <f>IF(TRIM(Raw_zonesummary!$A21)="Existing",Raw_zonesummary!D21,"")</f>
        <v>No</v>
      </c>
      <c r="D22" s="3" t="str">
        <f>IF(TRIM(Raw_zonesummary!$A21)="Existing",Raw_zonesummary!P21,"")</f>
        <v>Plenum</v>
      </c>
      <c r="E22" s="3" t="str">
        <f>IF(TRIM(Raw_zonesummary!$A21)="Existing",Raw_zonesummary!Q21,"")</f>
        <v>-</v>
      </c>
      <c r="F22" s="3" t="str">
        <f>IF(TRIM(Raw_zonesummary!$A21)="Existing",Raw_zonesummary!R21,"")</f>
        <v>Plenum</v>
      </c>
      <c r="G22" s="60">
        <f>IFERROR(H22*J22/H25,"")</f>
        <v>0</v>
      </c>
      <c r="H22" s="53">
        <f>IF(TRIM(Raw_zonesummary!$A21)="Existing",Raw_zonesummary!E21,"")</f>
        <v>0</v>
      </c>
      <c r="I22" s="53">
        <f>IF(TRIM(Raw_zonesummary!$A21)="Existing",Raw_zonesummary!I21,"")</f>
        <v>6477.96</v>
      </c>
      <c r="J22" s="2">
        <f>IF(TRIM(Raw_zonesummary!$A21)="Existing",Raw_zonesummary!J21,"")</f>
        <v>1</v>
      </c>
      <c r="K22" s="36">
        <f>IF(TRIM(Raw_zonesummary!$A21)="Existing",Raw_zonesummary!K21,"")</f>
        <v>0</v>
      </c>
      <c r="L22" s="26"/>
    </row>
    <row r="23" spans="1:12" x14ac:dyDescent="0.25">
      <c r="A23" s="3" t="str">
        <f>IF(TRIM(Raw_zonesummary!$A22)="Existing",Raw_zonesummary!B22,"")</f>
        <v>GYMNASIUM E17 WEST PERIM (G.W1)</v>
      </c>
      <c r="B23" s="3" t="str">
        <f>IF(TRIM(Raw_zonesummary!$A22)="Existing",Raw_zonesummary!C22,"")</f>
        <v>GYMNASIUM E17 WEST PERIM (G.W1)</v>
      </c>
      <c r="C23" s="2" t="str">
        <f>IF(TRIM(Raw_zonesummary!$A22)="Existing",Raw_zonesummary!D22,"")</f>
        <v>Yes</v>
      </c>
      <c r="D23" s="3" t="str">
        <f>IF(TRIM(Raw_zonesummary!$A22)="Existing",Raw_zonesummary!P22,"")</f>
        <v>Gym</v>
      </c>
      <c r="E23" s="3" t="str">
        <f>IF(TRIM(Raw_zonesummary!$A22)="Existing",Raw_zonesummary!Q22,"")</f>
        <v>Alternative</v>
      </c>
      <c r="F23" s="3" t="str">
        <f>IF(TRIM(Raw_zonesummary!$A22)="Existing",Raw_zonesummary!R22,"")</f>
        <v>Retail</v>
      </c>
      <c r="G23" s="60">
        <f>IFERROR(H23*J23/H25,"")</f>
        <v>0.41316239752508704</v>
      </c>
      <c r="H23" s="53">
        <f>IF(TRIM(Raw_zonesummary!$A22)="Existing",Raw_zonesummary!E22,"")</f>
        <v>22502.2</v>
      </c>
      <c r="I23" s="53">
        <f>IF(TRIM(Raw_zonesummary!$A22)="Existing",Raw_zonesummary!I22,"")</f>
        <v>585085.65</v>
      </c>
      <c r="J23" s="2">
        <f>IF(TRIM(Raw_zonesummary!$A22)="Existing",Raw_zonesummary!J22,"")</f>
        <v>1</v>
      </c>
      <c r="K23" s="36">
        <f>IF(TRIM(Raw_zonesummary!$A22)="Existing",Raw_zonesummary!K22,"")</f>
        <v>33.33</v>
      </c>
      <c r="L23" s="26"/>
    </row>
    <row r="24" spans="1:12" x14ac:dyDescent="0.25">
      <c r="A24" s="3" t="str">
        <f>IF(TRIM(Raw_zonesummary!$A23)="Existing",Raw_zonesummary!B23,"")</f>
        <v>KITCHEN E3 NE PERIM (G.NE2)</v>
      </c>
      <c r="B24" s="3" t="str">
        <f>IF(TRIM(Raw_zonesummary!$A23)="Existing",Raw_zonesummary!C23,"")</f>
        <v>KITCHEN E3 NE PERIM (G.NE2)</v>
      </c>
      <c r="C24" s="2" t="str">
        <f>IF(TRIM(Raw_zonesummary!$A23)="Existing",Raw_zonesummary!D23,"")</f>
        <v>Yes</v>
      </c>
      <c r="D24" s="3" t="str">
        <f>IF(TRIM(Raw_zonesummary!$A23)="Existing",Raw_zonesummary!P23,"")</f>
        <v>Kitchen</v>
      </c>
      <c r="E24" s="3" t="str">
        <f>IF(TRIM(Raw_zonesummary!$A23)="Existing",Raw_zonesummary!Q23,"")</f>
        <v>Customized</v>
      </c>
      <c r="F24" s="3" t="str">
        <f>IF(TRIM(Raw_zonesummary!$A23)="Existing",Raw_zonesummary!R23,"")</f>
        <v>Kitchen</v>
      </c>
      <c r="G24" s="60">
        <f>IFERROR(H24*J24/H25,"")</f>
        <v>4.8282761997843315E-2</v>
      </c>
      <c r="H24" s="53">
        <f>IF(TRIM(Raw_zonesummary!$A23)="Existing",Raw_zonesummary!E23,"")</f>
        <v>2629.64</v>
      </c>
      <c r="I24" s="53">
        <f>IF(TRIM(Raw_zonesummary!$A23)="Existing",Raw_zonesummary!I23,"")</f>
        <v>34187</v>
      </c>
      <c r="J24" s="2">
        <f>IF(TRIM(Raw_zonesummary!$A23)="Existing",Raw_zonesummary!J23,"")</f>
        <v>1</v>
      </c>
      <c r="K24" s="36">
        <f>IF(TRIM(Raw_zonesummary!$A23)="Existing",Raw_zonesummary!K23,"")</f>
        <v>2.5</v>
      </c>
      <c r="L24" s="26"/>
    </row>
    <row r="25" spans="1:12" ht="45" x14ac:dyDescent="0.25">
      <c r="A25" s="12" t="str">
        <f>"Total (" &amp; COUNTIF(A$3:INDEX(A:A,ROW()-1),"?*") &amp; " Space)"</f>
        <v>Total (22 Space)</v>
      </c>
      <c r="B25" s="12" t="str">
        <f>"Total (" &amp; COUNTIF(A$3:INDEX(A:A,ROW()-1),"?*") &amp; " Space)"</f>
        <v>Total (22 Space)</v>
      </c>
      <c r="C25" s="3" t="str">
        <f>"Total (" &amp;
COUNTIF(C$2:INDEX(C:C,ROW()-1),"Yes") &amp;
" Conditioned zones, " &amp;
COUNTIF(C$2:INDEX(C:C,ROW()-1),"No") &amp;
" Unconditioned Zones)"</f>
        <v>Total (13 Conditioned zones, 9 Unconditioned Zones)</v>
      </c>
      <c r="D25" s="12"/>
      <c r="E25" s="12"/>
      <c r="F25" s="3"/>
      <c r="G25" s="13"/>
      <c r="H25" s="53">
        <f>SUMPRODUCT($H$3:INDEX(H:H,ROW()-1), $J$3:INDEX(J:J,ROW()-1))</f>
        <v>54463.33</v>
      </c>
      <c r="I25" s="35"/>
      <c r="J25" s="14"/>
      <c r="K25" s="15"/>
      <c r="L25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Education - Secondary School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Education - Secondary School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0.39300000000000002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0.57699999999999996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0.61499999999999999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0.623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0.626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0.88400000000000001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0.497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0.53300000000000003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0.50900000000000001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0.38400000000000001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0.378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0.35699999999999998</v>
      </c>
    </row>
    <row r="4" spans="1:24" ht="28.5" customHeight="1" x14ac:dyDescent="0.25">
      <c r="A4" s="4" t="s">
        <v>287</v>
      </c>
      <c r="B4" s="4" t="str">
        <f>Prototype!$A$2</f>
        <v>Education - Secondary School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0.218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</row>
    <row r="5" spans="1:24" ht="28.5" customHeight="1" x14ac:dyDescent="0.25">
      <c r="A5" s="4" t="s">
        <v>41</v>
      </c>
      <c r="B5" s="4" t="str">
        <f>Prototype!$A$2</f>
        <v>Education - Secondary School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Education - Secondary School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Education - Secondary School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Education - Secondary School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Education - Secondary School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Education - Secondary School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Education - Secondary School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Education - Secondary School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Education - Secondary School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434</v>
      </c>
      <c r="D2">
        <v>6.7000000000000004E-2</v>
      </c>
      <c r="E2" t="s">
        <v>435</v>
      </c>
      <c r="F2">
        <v>0.39300000000000002</v>
      </c>
      <c r="G2" t="s">
        <v>436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434</v>
      </c>
      <c r="D3">
        <v>6.6000000000000003E-2</v>
      </c>
      <c r="E3" t="s">
        <v>435</v>
      </c>
      <c r="F3">
        <v>0.60899999999999999</v>
      </c>
      <c r="G3" t="s">
        <v>436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434</v>
      </c>
      <c r="D4">
        <v>6.7000000000000004E-2</v>
      </c>
      <c r="E4" t="s">
        <v>435</v>
      </c>
      <c r="F4">
        <v>0.57699999999999996</v>
      </c>
      <c r="G4" t="s">
        <v>436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434</v>
      </c>
      <c r="D5">
        <v>6.5000000000000002E-2</v>
      </c>
      <c r="E5" t="s">
        <v>435</v>
      </c>
      <c r="F5">
        <v>0.629</v>
      </c>
      <c r="G5" t="s">
        <v>436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434</v>
      </c>
      <c r="D6">
        <v>6.7000000000000004E-2</v>
      </c>
      <c r="E6" t="s">
        <v>435</v>
      </c>
      <c r="F6">
        <v>0.61499999999999999</v>
      </c>
      <c r="G6" t="s">
        <v>436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434</v>
      </c>
      <c r="D7">
        <v>7.3999999999999996E-2</v>
      </c>
      <c r="E7" t="s">
        <v>435</v>
      </c>
      <c r="F7">
        <v>0.623</v>
      </c>
      <c r="G7" t="s">
        <v>436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434</v>
      </c>
      <c r="D8">
        <v>7.2999999999999995E-2</v>
      </c>
      <c r="E8" t="s">
        <v>435</v>
      </c>
      <c r="F8">
        <v>0.73</v>
      </c>
      <c r="G8" t="s">
        <v>436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434</v>
      </c>
      <c r="D9">
        <v>7.2999999999999995E-2</v>
      </c>
      <c r="E9" t="s">
        <v>435</v>
      </c>
      <c r="F9">
        <v>0.626</v>
      </c>
      <c r="G9" t="s">
        <v>436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434</v>
      </c>
      <c r="D10">
        <v>7.0000000000000007E-2</v>
      </c>
      <c r="E10" t="s">
        <v>435</v>
      </c>
      <c r="F10">
        <v>0.621</v>
      </c>
      <c r="G10" t="s">
        <v>436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434</v>
      </c>
      <c r="D11">
        <v>6.0999999999999999E-2</v>
      </c>
      <c r="E11" t="s">
        <v>435</v>
      </c>
      <c r="F11">
        <v>0.88400000000000001</v>
      </c>
      <c r="G11" t="s">
        <v>436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434</v>
      </c>
      <c r="D12">
        <v>6.3E-2</v>
      </c>
      <c r="E12" t="s">
        <v>435</v>
      </c>
      <c r="F12">
        <v>0.497</v>
      </c>
      <c r="G12" t="s">
        <v>436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434</v>
      </c>
      <c r="D13">
        <v>6.3E-2</v>
      </c>
      <c r="E13" t="s">
        <v>435</v>
      </c>
      <c r="F13">
        <v>0.53300000000000003</v>
      </c>
      <c r="G13" t="s">
        <v>436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434</v>
      </c>
      <c r="D14">
        <v>6.3E-2</v>
      </c>
      <c r="E14" t="s">
        <v>435</v>
      </c>
      <c r="F14">
        <v>0.50900000000000001</v>
      </c>
      <c r="G14" t="s">
        <v>436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434</v>
      </c>
      <c r="D15">
        <v>6.0999999999999999E-2</v>
      </c>
      <c r="E15" t="s">
        <v>435</v>
      </c>
      <c r="F15">
        <v>0.38400000000000001</v>
      </c>
      <c r="G15" t="s">
        <v>436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434</v>
      </c>
      <c r="D16">
        <v>5.8999999999999997E-2</v>
      </c>
      <c r="E16" t="s">
        <v>435</v>
      </c>
      <c r="F16">
        <v>0.378</v>
      </c>
      <c r="G16" t="s">
        <v>436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434</v>
      </c>
      <c r="D17">
        <v>6.0999999999999999E-2</v>
      </c>
      <c r="E17" t="s">
        <v>435</v>
      </c>
      <c r="F17">
        <v>0.35699999999999998</v>
      </c>
      <c r="G17" t="s">
        <v>436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434</v>
      </c>
      <c r="D18">
        <v>2.8000000000000001E-2</v>
      </c>
      <c r="E18" t="s">
        <v>435</v>
      </c>
      <c r="F18">
        <v>0.25700000000000001</v>
      </c>
      <c r="G18" t="s">
        <v>436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434</v>
      </c>
      <c r="D19">
        <v>2.8000000000000001E-2</v>
      </c>
      <c r="E19" t="s">
        <v>435</v>
      </c>
      <c r="F19">
        <v>1.452</v>
      </c>
      <c r="G19" t="s">
        <v>436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434</v>
      </c>
      <c r="D20">
        <v>2.8000000000000001E-2</v>
      </c>
      <c r="E20" t="s">
        <v>435</v>
      </c>
      <c r="F20">
        <v>1.452</v>
      </c>
      <c r="G20" t="s">
        <v>436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434</v>
      </c>
      <c r="D21">
        <v>2.8000000000000001E-2</v>
      </c>
      <c r="E21" t="s">
        <v>435</v>
      </c>
      <c r="F21">
        <v>1.452</v>
      </c>
      <c r="G21" t="s">
        <v>436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434</v>
      </c>
      <c r="D22">
        <v>2.8000000000000001E-2</v>
      </c>
      <c r="E22" t="s">
        <v>435</v>
      </c>
      <c r="F22">
        <v>1.452</v>
      </c>
      <c r="G22" t="s">
        <v>436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434</v>
      </c>
      <c r="D23">
        <v>4.8000000000000001E-2</v>
      </c>
      <c r="E23" t="s">
        <v>435</v>
      </c>
      <c r="F23">
        <v>1.5149999999999999</v>
      </c>
      <c r="G23" t="s">
        <v>436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434</v>
      </c>
      <c r="D24">
        <v>4.8000000000000001E-2</v>
      </c>
      <c r="E24" t="s">
        <v>435</v>
      </c>
      <c r="F24">
        <v>1.5149999999999999</v>
      </c>
      <c r="G24" t="s">
        <v>436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434</v>
      </c>
      <c r="D25">
        <v>4.8000000000000001E-2</v>
      </c>
      <c r="E25" t="s">
        <v>435</v>
      </c>
      <c r="F25">
        <v>1.5149999999999999</v>
      </c>
      <c r="G25" t="s">
        <v>436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434</v>
      </c>
      <c r="D26">
        <v>2.8000000000000001E-2</v>
      </c>
      <c r="E26" t="s">
        <v>435</v>
      </c>
      <c r="F26">
        <v>1.5149999999999999</v>
      </c>
      <c r="G26" t="s">
        <v>436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434</v>
      </c>
      <c r="D27">
        <v>2.8000000000000001E-2</v>
      </c>
      <c r="E27" t="s">
        <v>435</v>
      </c>
      <c r="F27">
        <v>1.452</v>
      </c>
      <c r="G27" t="s">
        <v>436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434</v>
      </c>
      <c r="D28">
        <v>2.8000000000000001E-2</v>
      </c>
      <c r="E28" t="s">
        <v>435</v>
      </c>
      <c r="F28">
        <v>0.185</v>
      </c>
      <c r="G28" t="s">
        <v>436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434</v>
      </c>
      <c r="D29">
        <v>2.8000000000000001E-2</v>
      </c>
      <c r="E29" t="s">
        <v>435</v>
      </c>
      <c r="F29">
        <v>0.25700000000000001</v>
      </c>
      <c r="G29" t="s">
        <v>436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434</v>
      </c>
      <c r="D30">
        <v>2.8000000000000001E-2</v>
      </c>
      <c r="E30" t="s">
        <v>435</v>
      </c>
      <c r="F30">
        <v>0.218</v>
      </c>
      <c r="G30" t="s">
        <v>436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434</v>
      </c>
      <c r="D31">
        <v>2.8000000000000001E-2</v>
      </c>
      <c r="E31" t="s">
        <v>435</v>
      </c>
      <c r="F31">
        <v>0.185</v>
      </c>
      <c r="G31" t="s">
        <v>436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434</v>
      </c>
      <c r="D32">
        <v>2.8000000000000001E-2</v>
      </c>
      <c r="E32" t="s">
        <v>435</v>
      </c>
      <c r="F32">
        <v>0.185</v>
      </c>
      <c r="G32" t="s">
        <v>436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434</v>
      </c>
      <c r="D33">
        <v>2.8000000000000001E-2</v>
      </c>
      <c r="E33" t="s">
        <v>435</v>
      </c>
      <c r="F33">
        <v>0.17599999999999999</v>
      </c>
      <c r="G33" t="s">
        <v>436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8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Education - Secondary School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5">_xlfn._xlws.SORT(_xlfn.UNIQUE(_xlfn._xlws.FILTER(Raw_thermostatsetpoints!B2:B5000, Raw_thermostatsetpoints!B2:B5000&lt;&gt;0)))</f>
        <v>Computer room</v>
      </c>
    </row>
    <row r="3" spans="1:26" ht="15" customHeight="1" x14ac:dyDescent="0.25">
      <c r="A3" s="83" t="str" cm="1">
        <f t="array" ref="A3">IFERROR(INDEX($Z:$Z, 2+INT((ROW()-3)/4)), "")</f>
        <v>Computer room</v>
      </c>
      <c r="B3" s="84" t="s">
        <v>105</v>
      </c>
      <c r="C3" s="85" cm="1">
        <f t="array" ref="C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3" s="85" cm="1">
        <f t="array" ref="D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3" s="85" cm="1">
        <f t="array" ref="E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3" s="85" cm="1">
        <f t="array" ref="F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3" s="85" cm="1">
        <f t="array" ref="G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3" s="85" cm="1">
        <f t="array" ref="H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3" s="85" cm="1">
        <f t="array" ref="I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3" s="85" cm="1">
        <f t="array" ref="J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3" s="85" cm="1">
        <f t="array" ref="K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3" s="85" cm="1">
        <f t="array" ref="L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3" s="85" cm="1">
        <f t="array" ref="M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3" s="85" cm="1">
        <f t="array" ref="N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3" s="85" cm="1">
        <f t="array" ref="O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3" s="85" cm="1">
        <f t="array" ref="P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3" s="85" cm="1">
        <f t="array" ref="Q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3" s="85" cm="1">
        <f t="array" ref="R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3" s="94"/>
      <c r="Z3" t="str">
        <v>Kitchen</v>
      </c>
    </row>
    <row r="4" spans="1:26" x14ac:dyDescent="0.25">
      <c r="A4" s="83" t="str" cm="1">
        <f t="array" ref="A4">IFERROR(INDEX($Z:$Z, 2+INT((ROW()-3)/4)), "")</f>
        <v>Computer room</v>
      </c>
      <c r="B4" s="84" t="s">
        <v>106</v>
      </c>
      <c r="C4" s="85" cm="1">
        <f t="array" ref="C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  <c r="Z4" t="str">
        <v>Retail</v>
      </c>
    </row>
    <row r="5" spans="1:26" x14ac:dyDescent="0.25">
      <c r="A5" s="83" t="str" cm="1">
        <f t="array" ref="A5">IFERROR(INDEX($Z:$Z, 2+INT((ROW()-3)/4)), "")</f>
        <v>Computer room</v>
      </c>
      <c r="B5" s="84" t="s">
        <v>107</v>
      </c>
      <c r="C5" s="85" cm="1">
        <f t="array" ref="C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D5" s="85" cm="1">
        <f t="array" ref="D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E5" s="85" cm="1">
        <f t="array" ref="E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F5" s="85" cm="1">
        <f t="array" ref="F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G5" s="85" cm="1">
        <f t="array" ref="G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H5" s="85" cm="1">
        <f t="array" ref="H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I5" s="85" cm="1">
        <f t="array" ref="I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J5" s="85" cm="1">
        <f t="array" ref="J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K5" s="85" cm="1">
        <f t="array" ref="K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L5" s="85" cm="1">
        <f t="array" ref="L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M5" s="85" cm="1">
        <f t="array" ref="M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N5" s="85" cm="1">
        <f t="array" ref="N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O5" s="85" cm="1">
        <f t="array" ref="O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P5" s="85" cm="1">
        <f t="array" ref="P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Q5" s="85" cm="1">
        <f t="array" ref="Q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R5" s="85" cm="1">
        <f t="array" ref="R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S5" s="95"/>
      <c r="Z5" t="str">
        <v>School</v>
      </c>
    </row>
    <row r="6" spans="1:26" x14ac:dyDescent="0.25">
      <c r="A6" s="83" t="str" cm="1">
        <f t="array" ref="A6">IFERROR(INDEX($Z:$Z, 2+INT((ROW()-3)/4)), "")</f>
        <v>Computer room</v>
      </c>
      <c r="B6" s="84" t="s">
        <v>108</v>
      </c>
      <c r="C6" s="85" cm="1">
        <f t="array" ref="C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D6" s="85" cm="1">
        <f t="array" ref="D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E6" s="85" cm="1">
        <f t="array" ref="E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F6" s="85" cm="1">
        <f t="array" ref="F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G6" s="85" cm="1">
        <f t="array" ref="G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H6" s="85" cm="1">
        <f t="array" ref="H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I6" s="85" cm="1">
        <f t="array" ref="I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J6" s="85" cm="1">
        <f t="array" ref="J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K6" s="85" cm="1">
        <f t="array" ref="K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L6" s="85" cm="1">
        <f t="array" ref="L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M6" s="85" cm="1">
        <f t="array" ref="M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N6" s="85" cm="1">
        <f t="array" ref="N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O6" s="85" cm="1">
        <f t="array" ref="O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P6" s="85" cm="1">
        <f t="array" ref="P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Q6" s="85" cm="1">
        <f t="array" ref="Q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R6" s="85" cm="1">
        <f t="array" ref="R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S6" s="95"/>
    </row>
    <row r="7" spans="1:26" ht="15" customHeight="1" x14ac:dyDescent="0.25">
      <c r="A7" s="83" t="str" cm="1">
        <f t="array" ref="A7">IFERROR(INDEX($Z:$Z, 2+INT((ROW()-3)/4)), "")</f>
        <v>Kitchen</v>
      </c>
      <c r="B7" s="84" t="s">
        <v>105</v>
      </c>
      <c r="C7" s="85" cm="1">
        <f t="array" ref="C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4"/>
    </row>
    <row r="8" spans="1:26" x14ac:dyDescent="0.25">
      <c r="A8" s="83" t="str" cm="1">
        <f t="array" ref="A8">IFERROR(INDEX($Z:$Z, 2+INT((ROW()-3)/4)), "")</f>
        <v>Kitchen</v>
      </c>
      <c r="B8" s="84" t="s">
        <v>106</v>
      </c>
      <c r="C8" s="85" cm="1">
        <f t="array" ref="C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Kitchen</v>
      </c>
      <c r="B9" s="84" t="s">
        <v>107</v>
      </c>
      <c r="C9" s="85" cm="1">
        <f t="array" ref="C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5"/>
    </row>
    <row r="10" spans="1:26" x14ac:dyDescent="0.25">
      <c r="A10" s="83" t="str" cm="1">
        <f t="array" ref="A10">IFERROR(INDEX($Z:$Z, 2+INT((ROW()-3)/4)), "")</f>
        <v>Kitchen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5"/>
    </row>
    <row r="11" spans="1:26" x14ac:dyDescent="0.25">
      <c r="A11" s="83" t="str" cm="1">
        <f t="array" ref="A11">IFERROR(INDEX($Z:$Z, 2+INT((ROW()-3)/4)), "")</f>
        <v>Retail</v>
      </c>
      <c r="B11" s="84" t="s">
        <v>105</v>
      </c>
      <c r="C11" s="85" cm="1">
        <f t="array" ref="C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11" s="85" cm="1">
        <f t="array" ref="D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11" s="85" cm="1">
        <f t="array" ref="E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11" s="85" cm="1">
        <f t="array" ref="F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11" s="85" cm="1">
        <f t="array" ref="G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11" s="85" cm="1">
        <f t="array" ref="H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11" s="85" cm="1">
        <f t="array" ref="I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11" s="85" cm="1">
        <f t="array" ref="J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11" s="85" cm="1">
        <f t="array" ref="K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11" s="85" cm="1">
        <f t="array" ref="L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11" s="85" cm="1">
        <f t="array" ref="M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11" s="85" cm="1">
        <f t="array" ref="N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11" s="85" cm="1">
        <f t="array" ref="O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11" s="85" cm="1">
        <f t="array" ref="P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11" s="85" cm="1">
        <f t="array" ref="Q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11" s="85" cm="1">
        <f t="array" ref="R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11" s="94"/>
    </row>
    <row r="12" spans="1:26" x14ac:dyDescent="0.25">
      <c r="A12" s="83" t="str" cm="1">
        <f t="array" ref="A12">IFERROR(INDEX($Z:$Z, 2+INT((ROW()-3)/4)), "")</f>
        <v>Retail</v>
      </c>
      <c r="B12" s="84" t="s">
        <v>106</v>
      </c>
      <c r="C12" s="85" cm="1">
        <f t="array" ref="C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12" s="85" cm="1">
        <f t="array" ref="D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12" s="85" cm="1">
        <f t="array" ref="E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12" s="85" cm="1">
        <f t="array" ref="F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12" s="85" cm="1">
        <f t="array" ref="G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12" s="85" cm="1">
        <f t="array" ref="H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12" s="85" cm="1">
        <f t="array" ref="I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12" s="85" cm="1">
        <f t="array" ref="J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12" s="85" cm="1">
        <f t="array" ref="K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12" s="85" cm="1">
        <f t="array" ref="L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12" s="85" cm="1">
        <f t="array" ref="M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12" s="85" cm="1">
        <f t="array" ref="N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12" s="85" cm="1">
        <f t="array" ref="O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12" s="85" cm="1">
        <f t="array" ref="P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12" s="85" cm="1">
        <f t="array" ref="Q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12" s="85" cm="1">
        <f t="array" ref="R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12" s="95"/>
    </row>
    <row r="13" spans="1:26" x14ac:dyDescent="0.25">
      <c r="A13" s="83" t="str" cm="1">
        <f t="array" ref="A13">IFERROR(INDEX($Z:$Z, 2+INT((ROW()-3)/4)), "")</f>
        <v>Retail</v>
      </c>
      <c r="B13" s="84" t="s">
        <v>107</v>
      </c>
      <c r="C13" s="85" cm="1">
        <f t="array" ref="C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13" s="85" cm="1">
        <f t="array" ref="D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13" s="85" cm="1">
        <f t="array" ref="E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13" s="85" cm="1">
        <f t="array" ref="F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13" s="85" cm="1">
        <f t="array" ref="G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13" s="85" cm="1">
        <f t="array" ref="H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13" s="85" cm="1">
        <f t="array" ref="I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13" s="85" cm="1">
        <f t="array" ref="J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13" s="85" cm="1">
        <f t="array" ref="K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13" s="85" cm="1">
        <f t="array" ref="L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13" s="85" cm="1">
        <f t="array" ref="M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13" s="85" cm="1">
        <f t="array" ref="N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13" s="85" cm="1">
        <f t="array" ref="O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13" s="85" cm="1">
        <f t="array" ref="P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13" s="85" cm="1">
        <f t="array" ref="Q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13" s="85" cm="1">
        <f t="array" ref="R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13" s="95"/>
    </row>
    <row r="14" spans="1:26" x14ac:dyDescent="0.25">
      <c r="A14" s="83" t="str" cm="1">
        <f t="array" ref="A14">IFERROR(INDEX($Z:$Z, 2+INT((ROW()-3)/4)), "")</f>
        <v>Retail</v>
      </c>
      <c r="B14" s="84" t="s">
        <v>108</v>
      </c>
      <c r="C14" s="85" cm="1">
        <f t="array" ref="C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4" s="85" cm="1">
        <f t="array" ref="D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4" s="85" cm="1">
        <f t="array" ref="E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4" s="85" cm="1">
        <f t="array" ref="F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4" s="85" cm="1">
        <f t="array" ref="G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4" s="85" cm="1">
        <f t="array" ref="H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4" s="85" cm="1">
        <f t="array" ref="I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4" s="85" cm="1">
        <f t="array" ref="J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4" s="85" cm="1">
        <f t="array" ref="K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4" s="85" cm="1">
        <f t="array" ref="L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4" s="85" cm="1">
        <f t="array" ref="M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4" s="85" cm="1">
        <f t="array" ref="N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4" s="85" cm="1">
        <f t="array" ref="O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4" s="85" cm="1">
        <f t="array" ref="P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4" s="85" cm="1">
        <f t="array" ref="Q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4" s="85" cm="1">
        <f t="array" ref="R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4" s="95"/>
    </row>
    <row r="15" spans="1:26" x14ac:dyDescent="0.25">
      <c r="A15" s="83" t="str" cm="1">
        <f t="array" ref="A15">IFERROR(INDEX($Z:$Z, 2+INT((ROW()-3)/4)), "")</f>
        <v>School</v>
      </c>
      <c r="B15" s="84" t="s">
        <v>105</v>
      </c>
      <c r="C15" s="85" cm="1">
        <f t="array" ref="C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15" s="85" cm="1">
        <f t="array" ref="D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15" s="85" cm="1">
        <f t="array" ref="E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15" s="85" cm="1">
        <f t="array" ref="F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15" s="85" cm="1">
        <f t="array" ref="G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15" s="85" cm="1">
        <f t="array" ref="H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15" s="85" cm="1">
        <f t="array" ref="I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15" s="85" cm="1">
        <f t="array" ref="J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15" s="85" cm="1">
        <f t="array" ref="K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15" s="85" cm="1">
        <f t="array" ref="L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15" s="85" cm="1">
        <f t="array" ref="M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15" s="85" cm="1">
        <f t="array" ref="N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15" s="85" cm="1">
        <f t="array" ref="O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15" s="85" cm="1">
        <f t="array" ref="P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15" s="85" cm="1">
        <f t="array" ref="Q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15" s="85" cm="1">
        <f t="array" ref="R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15" s="94"/>
    </row>
    <row r="16" spans="1:26" x14ac:dyDescent="0.25">
      <c r="A16" s="83" t="str" cm="1">
        <f t="array" ref="A16">IFERROR(INDEX($Z:$Z, 2+INT((ROW()-3)/4)), "")</f>
        <v>School</v>
      </c>
      <c r="B16" s="84" t="s">
        <v>106</v>
      </c>
      <c r="C16" s="85" cm="1">
        <f t="array" ref="C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16" s="85" cm="1">
        <f t="array" ref="D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16" s="85" cm="1">
        <f t="array" ref="E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16" s="85" cm="1">
        <f t="array" ref="F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16" s="85" cm="1">
        <f t="array" ref="G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16" s="85" cm="1">
        <f t="array" ref="H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16" s="85" cm="1">
        <f t="array" ref="I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16" s="85" cm="1">
        <f t="array" ref="J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16" s="85" cm="1">
        <f t="array" ref="K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16" s="85" cm="1">
        <f t="array" ref="L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16" s="85" cm="1">
        <f t="array" ref="M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16" s="85" cm="1">
        <f t="array" ref="N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16" s="85" cm="1">
        <f t="array" ref="O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16" s="85" cm="1">
        <f t="array" ref="P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16" s="85" cm="1">
        <f t="array" ref="Q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16" s="85" cm="1">
        <f t="array" ref="R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16" s="95"/>
    </row>
    <row r="17" spans="1:19" x14ac:dyDescent="0.25">
      <c r="A17" s="83" t="str" cm="1">
        <f t="array" ref="A17">IFERROR(INDEX($Z:$Z, 2+INT((ROW()-3)/4)), "")</f>
        <v>School</v>
      </c>
      <c r="B17" s="84" t="s">
        <v>107</v>
      </c>
      <c r="C17" s="85" cm="1">
        <f t="array" ref="C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17" s="85" cm="1">
        <f t="array" ref="D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17" s="85" cm="1">
        <f t="array" ref="E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17" s="85" cm="1">
        <f t="array" ref="F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17" s="85" cm="1">
        <f t="array" ref="G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17" s="85" cm="1">
        <f t="array" ref="H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17" s="85" cm="1">
        <f t="array" ref="I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17" s="85" cm="1">
        <f t="array" ref="J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17" s="85" cm="1">
        <f t="array" ref="K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17" s="85" cm="1">
        <f t="array" ref="L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17" s="85" cm="1">
        <f t="array" ref="M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17" s="85" cm="1">
        <f t="array" ref="N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17" s="85" cm="1">
        <f t="array" ref="O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17" s="85" cm="1">
        <f t="array" ref="P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17" s="85" cm="1">
        <f t="array" ref="Q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17" s="85" cm="1">
        <f t="array" ref="R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17" s="95"/>
    </row>
    <row r="18" spans="1:19" x14ac:dyDescent="0.25">
      <c r="A18" s="83" t="str" cm="1">
        <f t="array" ref="A18">IFERROR(INDEX($Z:$Z, 2+INT((ROW()-3)/4)), "")</f>
        <v>School</v>
      </c>
      <c r="B18" s="84" t="s">
        <v>108</v>
      </c>
      <c r="C18" s="85" cm="1">
        <f t="array" ref="C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8" s="85" cm="1">
        <f t="array" ref="D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8" s="85" cm="1">
        <f t="array" ref="E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8" s="85" cm="1">
        <f t="array" ref="F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8" s="85" cm="1">
        <f t="array" ref="G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8" s="85" cm="1">
        <f t="array" ref="H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8" s="85" cm="1">
        <f t="array" ref="I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8" s="85" cm="1">
        <f t="array" ref="J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8" s="85" cm="1">
        <f t="array" ref="K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8" s="85" cm="1">
        <f t="array" ref="L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8" s="85" cm="1">
        <f t="array" ref="M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8" s="85" cm="1">
        <f t="array" ref="N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8" s="85" cm="1">
        <f t="array" ref="O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8" s="85" cm="1">
        <f t="array" ref="P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8" s="85" cm="1">
        <f t="array" ref="Q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8" s="85" cm="1">
        <f t="array" ref="R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8" s="95"/>
    </row>
  </sheetData>
  <mergeCells count="5">
    <mergeCell ref="A1:S1"/>
    <mergeCell ref="S3:S6"/>
    <mergeCell ref="S11:S14"/>
    <mergeCell ref="S7:S10"/>
    <mergeCell ref="S15:S1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65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415</v>
      </c>
      <c r="C2">
        <v>60</v>
      </c>
      <c r="D2">
        <v>60</v>
      </c>
      <c r="E2">
        <v>80</v>
      </c>
      <c r="F2">
        <v>80</v>
      </c>
    </row>
    <row r="3" spans="1:6" x14ac:dyDescent="0.25">
      <c r="A3" t="s">
        <v>73</v>
      </c>
      <c r="B3" t="s">
        <v>433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73</v>
      </c>
      <c r="B4" t="s">
        <v>402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73</v>
      </c>
      <c r="B5" t="s">
        <v>407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74</v>
      </c>
      <c r="B6" t="s">
        <v>415</v>
      </c>
      <c r="C6">
        <v>60</v>
      </c>
      <c r="D6">
        <v>60</v>
      </c>
      <c r="E6">
        <v>80</v>
      </c>
      <c r="F6">
        <v>80</v>
      </c>
    </row>
    <row r="7" spans="1:6" x14ac:dyDescent="0.25">
      <c r="A7" t="s">
        <v>74</v>
      </c>
      <c r="B7" t="s">
        <v>433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74</v>
      </c>
      <c r="B8" t="s">
        <v>402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74</v>
      </c>
      <c r="B9" t="s">
        <v>407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75</v>
      </c>
      <c r="B10" t="s">
        <v>415</v>
      </c>
      <c r="C10">
        <v>60</v>
      </c>
      <c r="D10">
        <v>60</v>
      </c>
      <c r="E10">
        <v>80</v>
      </c>
      <c r="F10">
        <v>80</v>
      </c>
    </row>
    <row r="11" spans="1:6" x14ac:dyDescent="0.25">
      <c r="A11" t="s">
        <v>75</v>
      </c>
      <c r="B11" t="s">
        <v>433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75</v>
      </c>
      <c r="B12" t="s">
        <v>402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75</v>
      </c>
      <c r="B13" t="s">
        <v>407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76</v>
      </c>
      <c r="B14" t="s">
        <v>415</v>
      </c>
      <c r="C14">
        <v>60</v>
      </c>
      <c r="D14">
        <v>60</v>
      </c>
      <c r="E14">
        <v>80</v>
      </c>
      <c r="F14">
        <v>80</v>
      </c>
    </row>
    <row r="15" spans="1:6" x14ac:dyDescent="0.25">
      <c r="A15" t="s">
        <v>76</v>
      </c>
      <c r="B15" t="s">
        <v>433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76</v>
      </c>
      <c r="B16" t="s">
        <v>402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76</v>
      </c>
      <c r="B17" t="s">
        <v>407</v>
      </c>
      <c r="C17">
        <v>70</v>
      </c>
      <c r="D17">
        <v>60</v>
      </c>
      <c r="E17">
        <v>75</v>
      </c>
      <c r="F17">
        <v>85</v>
      </c>
    </row>
    <row r="18" spans="1:6" x14ac:dyDescent="0.25">
      <c r="A18" t="s">
        <v>77</v>
      </c>
      <c r="B18" t="s">
        <v>415</v>
      </c>
      <c r="C18">
        <v>60</v>
      </c>
      <c r="D18">
        <v>60</v>
      </c>
      <c r="E18">
        <v>80</v>
      </c>
      <c r="F18">
        <v>80</v>
      </c>
    </row>
    <row r="19" spans="1:6" x14ac:dyDescent="0.25">
      <c r="A19" t="s">
        <v>77</v>
      </c>
      <c r="B19" t="s">
        <v>433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77</v>
      </c>
      <c r="B20" t="s">
        <v>402</v>
      </c>
      <c r="C20">
        <v>70</v>
      </c>
      <c r="D20">
        <v>60</v>
      </c>
      <c r="E20">
        <v>75</v>
      </c>
      <c r="F20">
        <v>85</v>
      </c>
    </row>
    <row r="21" spans="1:6" x14ac:dyDescent="0.25">
      <c r="A21" t="s">
        <v>77</v>
      </c>
      <c r="B21" t="s">
        <v>407</v>
      </c>
      <c r="C21">
        <v>70</v>
      </c>
      <c r="D21">
        <v>60</v>
      </c>
      <c r="E21">
        <v>75</v>
      </c>
      <c r="F21">
        <v>85</v>
      </c>
    </row>
    <row r="22" spans="1:6" x14ac:dyDescent="0.25">
      <c r="A22" t="s">
        <v>78</v>
      </c>
      <c r="B22" t="s">
        <v>415</v>
      </c>
      <c r="C22">
        <v>60</v>
      </c>
      <c r="D22">
        <v>60</v>
      </c>
      <c r="E22">
        <v>80</v>
      </c>
      <c r="F22">
        <v>80</v>
      </c>
    </row>
    <row r="23" spans="1:6" x14ac:dyDescent="0.25">
      <c r="A23" t="s">
        <v>78</v>
      </c>
      <c r="B23" t="s">
        <v>433</v>
      </c>
      <c r="C23">
        <v>70</v>
      </c>
      <c r="D23">
        <v>60</v>
      </c>
      <c r="E23">
        <v>75</v>
      </c>
      <c r="F23">
        <v>85</v>
      </c>
    </row>
    <row r="24" spans="1:6" x14ac:dyDescent="0.25">
      <c r="A24" t="s">
        <v>78</v>
      </c>
      <c r="B24" t="s">
        <v>402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78</v>
      </c>
      <c r="B25" t="s">
        <v>407</v>
      </c>
      <c r="C25">
        <v>70</v>
      </c>
      <c r="D25">
        <v>60</v>
      </c>
      <c r="E25">
        <v>75</v>
      </c>
      <c r="F25">
        <v>85</v>
      </c>
    </row>
    <row r="26" spans="1:6" x14ac:dyDescent="0.25">
      <c r="A26" t="s">
        <v>79</v>
      </c>
      <c r="B26" t="s">
        <v>415</v>
      </c>
      <c r="C26">
        <v>60</v>
      </c>
      <c r="D26">
        <v>60</v>
      </c>
      <c r="E26">
        <v>80</v>
      </c>
      <c r="F26">
        <v>80</v>
      </c>
    </row>
    <row r="27" spans="1:6" x14ac:dyDescent="0.25">
      <c r="A27" t="s">
        <v>79</v>
      </c>
      <c r="B27" t="s">
        <v>433</v>
      </c>
      <c r="C27">
        <v>70</v>
      </c>
      <c r="D27">
        <v>60</v>
      </c>
      <c r="E27">
        <v>75</v>
      </c>
      <c r="F27">
        <v>85</v>
      </c>
    </row>
    <row r="28" spans="1:6" x14ac:dyDescent="0.25">
      <c r="A28" t="s">
        <v>79</v>
      </c>
      <c r="B28" t="s">
        <v>402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79</v>
      </c>
      <c r="B29" t="s">
        <v>407</v>
      </c>
      <c r="C29">
        <v>70</v>
      </c>
      <c r="D29">
        <v>60</v>
      </c>
      <c r="E29">
        <v>75</v>
      </c>
      <c r="F29">
        <v>85</v>
      </c>
    </row>
    <row r="30" spans="1:6" x14ac:dyDescent="0.25">
      <c r="A30" t="s">
        <v>80</v>
      </c>
      <c r="B30" t="s">
        <v>415</v>
      </c>
      <c r="C30">
        <v>60</v>
      </c>
      <c r="D30">
        <v>60</v>
      </c>
      <c r="E30">
        <v>80</v>
      </c>
      <c r="F30">
        <v>80</v>
      </c>
    </row>
    <row r="31" spans="1:6" x14ac:dyDescent="0.25">
      <c r="A31" t="s">
        <v>80</v>
      </c>
      <c r="B31" t="s">
        <v>433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80</v>
      </c>
      <c r="B32" t="s">
        <v>402</v>
      </c>
      <c r="C32">
        <v>70</v>
      </c>
      <c r="D32">
        <v>60</v>
      </c>
      <c r="E32">
        <v>75</v>
      </c>
      <c r="F32">
        <v>85</v>
      </c>
    </row>
    <row r="33" spans="1:6" x14ac:dyDescent="0.25">
      <c r="A33" t="s">
        <v>80</v>
      </c>
      <c r="B33" t="s">
        <v>407</v>
      </c>
      <c r="C33">
        <v>70</v>
      </c>
      <c r="D33">
        <v>60</v>
      </c>
      <c r="E33">
        <v>75</v>
      </c>
      <c r="F33">
        <v>85</v>
      </c>
    </row>
    <row r="34" spans="1:6" x14ac:dyDescent="0.25">
      <c r="A34" t="s">
        <v>81</v>
      </c>
      <c r="B34" t="s">
        <v>415</v>
      </c>
      <c r="C34">
        <v>60</v>
      </c>
      <c r="D34">
        <v>60</v>
      </c>
      <c r="E34">
        <v>80</v>
      </c>
      <c r="F34">
        <v>80</v>
      </c>
    </row>
    <row r="35" spans="1:6" x14ac:dyDescent="0.25">
      <c r="A35" t="s">
        <v>81</v>
      </c>
      <c r="B35" t="s">
        <v>433</v>
      </c>
      <c r="C35">
        <v>70</v>
      </c>
      <c r="D35">
        <v>60</v>
      </c>
      <c r="E35">
        <v>75</v>
      </c>
      <c r="F35">
        <v>85</v>
      </c>
    </row>
    <row r="36" spans="1:6" x14ac:dyDescent="0.25">
      <c r="A36" t="s">
        <v>81</v>
      </c>
      <c r="B36" t="s">
        <v>402</v>
      </c>
      <c r="C36">
        <v>70</v>
      </c>
      <c r="D36">
        <v>60</v>
      </c>
      <c r="E36">
        <v>75</v>
      </c>
      <c r="F36">
        <v>85</v>
      </c>
    </row>
    <row r="37" spans="1:6" x14ac:dyDescent="0.25">
      <c r="A37" t="s">
        <v>81</v>
      </c>
      <c r="B37" t="s">
        <v>407</v>
      </c>
      <c r="C37">
        <v>70</v>
      </c>
      <c r="D37">
        <v>60</v>
      </c>
      <c r="E37">
        <v>75</v>
      </c>
      <c r="F37">
        <v>85</v>
      </c>
    </row>
    <row r="38" spans="1:6" x14ac:dyDescent="0.25">
      <c r="A38" t="s">
        <v>20</v>
      </c>
      <c r="B38" t="s">
        <v>415</v>
      </c>
      <c r="C38">
        <v>60</v>
      </c>
      <c r="D38">
        <v>60</v>
      </c>
      <c r="E38">
        <v>80</v>
      </c>
      <c r="F38">
        <v>80</v>
      </c>
    </row>
    <row r="39" spans="1:6" x14ac:dyDescent="0.25">
      <c r="A39" t="s">
        <v>20</v>
      </c>
      <c r="B39" t="s">
        <v>433</v>
      </c>
      <c r="C39">
        <v>70</v>
      </c>
      <c r="D39">
        <v>60</v>
      </c>
      <c r="E39">
        <v>75</v>
      </c>
      <c r="F39">
        <v>85</v>
      </c>
    </row>
    <row r="40" spans="1:6" x14ac:dyDescent="0.25">
      <c r="A40" t="s">
        <v>20</v>
      </c>
      <c r="B40" t="s">
        <v>402</v>
      </c>
      <c r="C40">
        <v>70</v>
      </c>
      <c r="D40">
        <v>60</v>
      </c>
      <c r="E40">
        <v>75</v>
      </c>
      <c r="F40">
        <v>85</v>
      </c>
    </row>
    <row r="41" spans="1:6" x14ac:dyDescent="0.25">
      <c r="A41" t="s">
        <v>20</v>
      </c>
      <c r="B41" t="s">
        <v>407</v>
      </c>
      <c r="C41">
        <v>70</v>
      </c>
      <c r="D41">
        <v>60</v>
      </c>
      <c r="E41">
        <v>75</v>
      </c>
      <c r="F41">
        <v>85</v>
      </c>
    </row>
    <row r="42" spans="1:6" x14ac:dyDescent="0.25">
      <c r="A42" t="s">
        <v>21</v>
      </c>
      <c r="B42" t="s">
        <v>415</v>
      </c>
      <c r="C42">
        <v>60</v>
      </c>
      <c r="D42">
        <v>60</v>
      </c>
      <c r="E42">
        <v>80</v>
      </c>
      <c r="F42">
        <v>80</v>
      </c>
    </row>
    <row r="43" spans="1:6" x14ac:dyDescent="0.25">
      <c r="A43" t="s">
        <v>21</v>
      </c>
      <c r="B43" t="s">
        <v>433</v>
      </c>
      <c r="C43">
        <v>70</v>
      </c>
      <c r="D43">
        <v>60</v>
      </c>
      <c r="E43">
        <v>75</v>
      </c>
      <c r="F43">
        <v>85</v>
      </c>
    </row>
    <row r="44" spans="1:6" x14ac:dyDescent="0.25">
      <c r="A44" t="s">
        <v>21</v>
      </c>
      <c r="B44" t="s">
        <v>402</v>
      </c>
      <c r="C44">
        <v>70</v>
      </c>
      <c r="D44">
        <v>60</v>
      </c>
      <c r="E44">
        <v>75</v>
      </c>
      <c r="F44">
        <v>85</v>
      </c>
    </row>
    <row r="45" spans="1:6" x14ac:dyDescent="0.25">
      <c r="A45" t="s">
        <v>21</v>
      </c>
      <c r="B45" t="s">
        <v>407</v>
      </c>
      <c r="C45">
        <v>70</v>
      </c>
      <c r="D45">
        <v>60</v>
      </c>
      <c r="E45">
        <v>75</v>
      </c>
      <c r="F45">
        <v>85</v>
      </c>
    </row>
    <row r="46" spans="1:6" x14ac:dyDescent="0.25">
      <c r="A46" t="s">
        <v>22</v>
      </c>
      <c r="B46" t="s">
        <v>415</v>
      </c>
      <c r="C46">
        <v>60</v>
      </c>
      <c r="D46">
        <v>60</v>
      </c>
      <c r="E46">
        <v>80</v>
      </c>
      <c r="F46">
        <v>80</v>
      </c>
    </row>
    <row r="47" spans="1:6" x14ac:dyDescent="0.25">
      <c r="A47" t="s">
        <v>22</v>
      </c>
      <c r="B47" t="s">
        <v>433</v>
      </c>
      <c r="C47">
        <v>70</v>
      </c>
      <c r="D47">
        <v>60</v>
      </c>
      <c r="E47">
        <v>75</v>
      </c>
      <c r="F47">
        <v>85</v>
      </c>
    </row>
    <row r="48" spans="1:6" x14ac:dyDescent="0.25">
      <c r="A48" t="s">
        <v>22</v>
      </c>
      <c r="B48" t="s">
        <v>402</v>
      </c>
      <c r="C48">
        <v>70</v>
      </c>
      <c r="D48">
        <v>60</v>
      </c>
      <c r="E48">
        <v>75</v>
      </c>
      <c r="F48">
        <v>85</v>
      </c>
    </row>
    <row r="49" spans="1:6" x14ac:dyDescent="0.25">
      <c r="A49" t="s">
        <v>22</v>
      </c>
      <c r="B49" t="s">
        <v>407</v>
      </c>
      <c r="C49">
        <v>70</v>
      </c>
      <c r="D49">
        <v>60</v>
      </c>
      <c r="E49">
        <v>75</v>
      </c>
      <c r="F49">
        <v>85</v>
      </c>
    </row>
    <row r="50" spans="1:6" x14ac:dyDescent="0.25">
      <c r="A50" t="s">
        <v>23</v>
      </c>
      <c r="B50" t="s">
        <v>415</v>
      </c>
      <c r="C50">
        <v>60</v>
      </c>
      <c r="D50">
        <v>60</v>
      </c>
      <c r="E50">
        <v>80</v>
      </c>
      <c r="F50">
        <v>80</v>
      </c>
    </row>
    <row r="51" spans="1:6" x14ac:dyDescent="0.25">
      <c r="A51" t="s">
        <v>23</v>
      </c>
      <c r="B51" t="s">
        <v>433</v>
      </c>
      <c r="C51">
        <v>70</v>
      </c>
      <c r="D51">
        <v>60</v>
      </c>
      <c r="E51">
        <v>75</v>
      </c>
      <c r="F51">
        <v>85</v>
      </c>
    </row>
    <row r="52" spans="1:6" x14ac:dyDescent="0.25">
      <c r="A52" t="s">
        <v>23</v>
      </c>
      <c r="B52" t="s">
        <v>402</v>
      </c>
      <c r="C52">
        <v>70</v>
      </c>
      <c r="D52">
        <v>60</v>
      </c>
      <c r="E52">
        <v>75</v>
      </c>
      <c r="F52">
        <v>85</v>
      </c>
    </row>
    <row r="53" spans="1:6" x14ac:dyDescent="0.25">
      <c r="A53" t="s">
        <v>23</v>
      </c>
      <c r="B53" t="s">
        <v>407</v>
      </c>
      <c r="C53">
        <v>70</v>
      </c>
      <c r="D53">
        <v>60</v>
      </c>
      <c r="E53">
        <v>75</v>
      </c>
      <c r="F53">
        <v>85</v>
      </c>
    </row>
    <row r="54" spans="1:6" x14ac:dyDescent="0.25">
      <c r="A54" t="s">
        <v>24</v>
      </c>
      <c r="B54" t="s">
        <v>415</v>
      </c>
      <c r="C54">
        <v>60</v>
      </c>
      <c r="D54">
        <v>60</v>
      </c>
      <c r="E54">
        <v>80</v>
      </c>
      <c r="F54">
        <v>80</v>
      </c>
    </row>
    <row r="55" spans="1:6" x14ac:dyDescent="0.25">
      <c r="A55" t="s">
        <v>24</v>
      </c>
      <c r="B55" t="s">
        <v>433</v>
      </c>
      <c r="C55">
        <v>70</v>
      </c>
      <c r="D55">
        <v>60</v>
      </c>
      <c r="E55">
        <v>75</v>
      </c>
      <c r="F55">
        <v>85</v>
      </c>
    </row>
    <row r="56" spans="1:6" x14ac:dyDescent="0.25">
      <c r="A56" t="s">
        <v>24</v>
      </c>
      <c r="B56" t="s">
        <v>402</v>
      </c>
      <c r="C56">
        <v>70</v>
      </c>
      <c r="D56">
        <v>60</v>
      </c>
      <c r="E56">
        <v>75</v>
      </c>
      <c r="F56">
        <v>85</v>
      </c>
    </row>
    <row r="57" spans="1:6" x14ac:dyDescent="0.25">
      <c r="A57" t="s">
        <v>24</v>
      </c>
      <c r="B57" t="s">
        <v>407</v>
      </c>
      <c r="C57">
        <v>70</v>
      </c>
      <c r="D57">
        <v>60</v>
      </c>
      <c r="E57">
        <v>75</v>
      </c>
      <c r="F57">
        <v>85</v>
      </c>
    </row>
    <row r="58" spans="1:6" x14ac:dyDescent="0.25">
      <c r="A58" t="s">
        <v>25</v>
      </c>
      <c r="B58" t="s">
        <v>415</v>
      </c>
      <c r="C58">
        <v>60</v>
      </c>
      <c r="D58">
        <v>60</v>
      </c>
      <c r="E58">
        <v>80</v>
      </c>
      <c r="F58">
        <v>80</v>
      </c>
    </row>
    <row r="59" spans="1:6" x14ac:dyDescent="0.25">
      <c r="A59" t="s">
        <v>25</v>
      </c>
      <c r="B59" t="s">
        <v>433</v>
      </c>
      <c r="C59">
        <v>70</v>
      </c>
      <c r="D59">
        <v>60</v>
      </c>
      <c r="E59">
        <v>75</v>
      </c>
      <c r="F59">
        <v>85</v>
      </c>
    </row>
    <row r="60" spans="1:6" x14ac:dyDescent="0.25">
      <c r="A60" t="s">
        <v>25</v>
      </c>
      <c r="B60" t="s">
        <v>402</v>
      </c>
      <c r="C60">
        <v>70</v>
      </c>
      <c r="D60">
        <v>60</v>
      </c>
      <c r="E60">
        <v>75</v>
      </c>
      <c r="F60">
        <v>85</v>
      </c>
    </row>
    <row r="61" spans="1:6" x14ac:dyDescent="0.25">
      <c r="A61" t="s">
        <v>25</v>
      </c>
      <c r="B61" t="s">
        <v>407</v>
      </c>
      <c r="C61">
        <v>70</v>
      </c>
      <c r="D61">
        <v>60</v>
      </c>
      <c r="E61">
        <v>75</v>
      </c>
      <c r="F61">
        <v>85</v>
      </c>
    </row>
    <row r="62" spans="1:6" x14ac:dyDescent="0.25">
      <c r="A62" t="s">
        <v>26</v>
      </c>
      <c r="B62" t="s">
        <v>415</v>
      </c>
      <c r="C62">
        <v>60</v>
      </c>
      <c r="D62">
        <v>60</v>
      </c>
      <c r="E62">
        <v>80</v>
      </c>
      <c r="F62">
        <v>80</v>
      </c>
    </row>
    <row r="63" spans="1:6" x14ac:dyDescent="0.25">
      <c r="A63" t="s">
        <v>26</v>
      </c>
      <c r="B63" t="s">
        <v>433</v>
      </c>
      <c r="C63">
        <v>70</v>
      </c>
      <c r="D63">
        <v>60</v>
      </c>
      <c r="E63">
        <v>75</v>
      </c>
      <c r="F63">
        <v>85</v>
      </c>
    </row>
    <row r="64" spans="1:6" x14ac:dyDescent="0.25">
      <c r="A64" t="s">
        <v>26</v>
      </c>
      <c r="B64" t="s">
        <v>402</v>
      </c>
      <c r="C64">
        <v>70</v>
      </c>
      <c r="D64">
        <v>60</v>
      </c>
      <c r="E64">
        <v>75</v>
      </c>
      <c r="F64">
        <v>85</v>
      </c>
    </row>
    <row r="65" spans="1:6" x14ac:dyDescent="0.25">
      <c r="A65" t="s">
        <v>26</v>
      </c>
      <c r="B65" t="s">
        <v>407</v>
      </c>
      <c r="C65">
        <v>70</v>
      </c>
      <c r="D65">
        <v>60</v>
      </c>
      <c r="E65">
        <v>75</v>
      </c>
      <c r="F65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7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Education - Secondary School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Furnace (gas)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DX-AIR</v>
      </c>
      <c r="F4" s="5" t="str" cm="1">
        <f t="array" ref="F4">_xlfn.XLOOKUP(
1,
(Raw_hvac!$A$2:$A$100=$A4)*(Raw_hvac!$B$2:$B$100=$B4)*(Raw_hvac!$C$2:$C$100=$C4),
Raw_hvac!$D$2:$D$100,
"-"
)</f>
        <v>SZ-VAV</v>
      </c>
      <c r="G4" s="42" t="str" cm="1">
        <f t="array" ref="G4">_xlfn.XLOOKUP(
1,
(Raw_hvac!$A$2:$A$100=$A4)*(Raw_hvac!$B$2:$B$100=$B4)*(Raw_hvac!$C$2:$C$100=$C4),
Raw_hvac!$E$2:$E$100,
"-"
)</f>
        <v>0.8</v>
      </c>
      <c r="H4" s="42" cm="1">
        <f t="array" ref="H4">_xlfn.XLOOKUP(
1,
(Raw_hvac!$A$2:$A$100=$A4)*(Raw_hvac!$B$2:$B$100=$B4)*(Raw_hvac!$C$2:$C$100=$C4),
Raw_hvac!$F$2:$F$100,
"-"
)</f>
        <v>3.85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Furnace (gas)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DX-AIR</v>
      </c>
      <c r="F5" s="5" t="str" cm="1">
        <f t="array" ref="F5">_xlfn.XLOOKUP(
1,
(Raw_hvac!$A$2:$A$100=$A5)*(Raw_hvac!$B$2:$B$100=$B5)*(Raw_hvac!$C$2:$C$100=$C5),
Raw_hvac!$D$2:$D$100,
"-"
)</f>
        <v>SZ-CAV</v>
      </c>
      <c r="G5" s="42" t="str" cm="1">
        <f t="array" ref="G5">_xlfn.XLOOKUP(
1,
(Raw_hvac!$A$2:$A$100=$A5)*(Raw_hvac!$B$2:$B$100=$B5)*(Raw_hvac!$C$2:$C$100=$C5),
Raw_hvac!$E$2:$E$100,
"-"
)</f>
        <v>0.8</v>
      </c>
      <c r="H5" s="42" cm="1">
        <f t="array" ref="H5">_xlfn.XLOOKUP(
1,
(Raw_hvac!$A$2:$A$100=$A5)*(Raw_hvac!$B$2:$B$100=$B5)*(Raw_hvac!$C$2:$C$100=$C5),
Raw_hvac!$F$2:$F$100,
"-"
)</f>
        <v>3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Furnace (gas)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DX-AIR</v>
      </c>
      <c r="F7" s="5" t="str" cm="1">
        <f t="array" ref="F7">_xlfn.XLOOKUP(
1,
(Raw_hvac!$A$2:$A$100=$A7)*(Raw_hvac!$B$2:$B$100=$B7)*(Raw_hvac!$C$2:$C$100=$C7),
Raw_hvac!$D$2:$D$100,
"-"
)</f>
        <v>SZ-VAV</v>
      </c>
      <c r="G7" s="42" t="str" cm="1">
        <f t="array" ref="G7">_xlfn.XLOOKUP(
1,
(Raw_hvac!$A$2:$A$100=$A7)*(Raw_hvac!$B$2:$B$100=$B7)*(Raw_hvac!$C$2:$C$100=$C7),
Raw_hvac!$E$2:$E$100,
"-"
)</f>
        <v>0.8</v>
      </c>
      <c r="H7" s="42" cm="1">
        <f t="array" ref="H7">_xlfn.XLOOKUP(
1,
(Raw_hvac!$A$2:$A$100=$A7)*(Raw_hvac!$B$2:$B$100=$B7)*(Raw_hvac!$C$2:$C$100=$C7),
Raw_hvac!$F$2:$F$100,
"-"
)</f>
        <v>3.85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Furnace (gas)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DX-AIR</v>
      </c>
      <c r="F8" s="5" t="str" cm="1">
        <f t="array" ref="F8">_xlfn.XLOOKUP(
1,
(Raw_hvac!$A$2:$A$100=$A8)*(Raw_hvac!$B$2:$B$100=$B8)*(Raw_hvac!$C$2:$C$100=$C8),
Raw_hvac!$D$2:$D$100,
"-"
)</f>
        <v>SZ-CAV</v>
      </c>
      <c r="G8" s="42" t="str" cm="1">
        <f t="array" ref="G8">_xlfn.XLOOKUP(
1,
(Raw_hvac!$A$2:$A$100=$A8)*(Raw_hvac!$B$2:$B$100=$B8)*(Raw_hvac!$C$2:$C$100=$C8),
Raw_hvac!$E$2:$E$100,
"-"
)</f>
        <v>0.8</v>
      </c>
      <c r="H8" s="42" cm="1">
        <f t="array" ref="H8">_xlfn.XLOOKUP(
1,
(Raw_hvac!$A$2:$A$100=$A8)*(Raw_hvac!$B$2:$B$100=$B8)*(Raw_hvac!$C$2:$C$100=$C8),
Raw_hvac!$F$2:$F$100,
"-"
)</f>
        <v>3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Furnace (gas)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DX-AIR</v>
      </c>
      <c r="F10" s="5" t="str" cm="1">
        <f t="array" ref="F10">_xlfn.XLOOKUP(
1,
(Raw_hvac!$A$2:$A$100=$A10)*(Raw_hvac!$B$2:$B$100=$B10)*(Raw_hvac!$C$2:$C$100=$C10),
Raw_hvac!$D$2:$D$100,
"-"
)</f>
        <v>SZ-VAV</v>
      </c>
      <c r="G10" s="42" t="str" cm="1">
        <f t="array" ref="G10">_xlfn.XLOOKUP(
1,
(Raw_hvac!$A$2:$A$100=$A10)*(Raw_hvac!$B$2:$B$100=$B10)*(Raw_hvac!$C$2:$C$100=$C10),
Raw_hvac!$E$2:$E$100,
"-"
)</f>
        <v>0.8</v>
      </c>
      <c r="H10" s="42" cm="1">
        <f t="array" ref="H10">_xlfn.XLOOKUP(
1,
(Raw_hvac!$A$2:$A$100=$A10)*(Raw_hvac!$B$2:$B$100=$B10)*(Raw_hvac!$C$2:$C$100=$C10),
Raw_hvac!$F$2:$F$100,
"-"
)</f>
        <v>3.85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Furnace (gas)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DX-AIR</v>
      </c>
      <c r="F11" s="5" t="str" cm="1">
        <f t="array" ref="F11">_xlfn.XLOOKUP(
1,
(Raw_hvac!$A$2:$A$100=$A11)*(Raw_hvac!$B$2:$B$100=$B11)*(Raw_hvac!$C$2:$C$100=$C11),
Raw_hvac!$D$2:$D$100,
"-"
)</f>
        <v>SZ-CAV</v>
      </c>
      <c r="G11" s="42" t="str" cm="1">
        <f t="array" ref="G11">_xlfn.XLOOKUP(
1,
(Raw_hvac!$A$2:$A$100=$A11)*(Raw_hvac!$B$2:$B$100=$B11)*(Raw_hvac!$C$2:$C$100=$C11),
Raw_hvac!$E$2:$E$100,
"-"
)</f>
        <v>0.8</v>
      </c>
      <c r="H11" s="42" cm="1">
        <f t="array" ref="H11">_xlfn.XLOOKUP(
1,
(Raw_hvac!$A$2:$A$100=$A11)*(Raw_hvac!$B$2:$B$100=$B11)*(Raw_hvac!$C$2:$C$100=$C11),
Raw_hvac!$F$2:$F$100,
"-"
)</f>
        <v>3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Furnace (gas)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DX-AIR</v>
      </c>
      <c r="F13" s="5" t="str" cm="1">
        <f t="array" ref="F13">_xlfn.XLOOKUP(
1,
(Raw_hvac!$A$2:$A$100=$A13)*(Raw_hvac!$B$2:$B$100=$B13)*(Raw_hvac!$C$2:$C$100=$C13),
Raw_hvac!$D$2:$D$100,
"-"
)</f>
        <v>SZ-VAV</v>
      </c>
      <c r="G13" s="42" t="str" cm="1">
        <f t="array" ref="G13">_xlfn.XLOOKUP(
1,
(Raw_hvac!$A$2:$A$100=$A13)*(Raw_hvac!$B$2:$B$100=$B13)*(Raw_hvac!$C$2:$C$100=$C13),
Raw_hvac!$E$2:$E$100,
"-"
)</f>
        <v>0.8</v>
      </c>
      <c r="H13" s="42" cm="1">
        <f t="array" ref="H13">_xlfn.XLOOKUP(
1,
(Raw_hvac!$A$2:$A$100=$A13)*(Raw_hvac!$B$2:$B$100=$B13)*(Raw_hvac!$C$2:$C$100=$C13),
Raw_hvac!$F$2:$F$100,
"-"
)</f>
        <v>3.85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Furnace (gas)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DX-AIR</v>
      </c>
      <c r="F14" s="5" t="str" cm="1">
        <f t="array" ref="F14">_xlfn.XLOOKUP(
1,
(Raw_hvac!$A$2:$A$100=$A14)*(Raw_hvac!$B$2:$B$100=$B14)*(Raw_hvac!$C$2:$C$100=$C14),
Raw_hvac!$D$2:$D$100,
"-"
)</f>
        <v>SZ-CAV</v>
      </c>
      <c r="G14" s="42" t="str" cm="1">
        <f t="array" ref="G14">_xlfn.XLOOKUP(
1,
(Raw_hvac!$A$2:$A$100=$A14)*(Raw_hvac!$B$2:$B$100=$B14)*(Raw_hvac!$C$2:$C$100=$C14),
Raw_hvac!$E$2:$E$100,
"-"
)</f>
        <v>0.8</v>
      </c>
      <c r="H14" s="42" cm="1">
        <f t="array" ref="H14">_xlfn.XLOOKUP(
1,
(Raw_hvac!$A$2:$A$100=$A14)*(Raw_hvac!$B$2:$B$100=$B14)*(Raw_hvac!$C$2:$C$100=$C14),
Raw_hvac!$F$2:$F$100,
"-"
)</f>
        <v>3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Furnace (gas)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DX-AIR</v>
      </c>
      <c r="F16" s="5" t="str" cm="1">
        <f t="array" ref="F16">_xlfn.XLOOKUP(
1,
(Raw_hvac!$A$2:$A$100=$A16)*(Raw_hvac!$B$2:$B$100=$B16)*(Raw_hvac!$C$2:$C$100=$C16),
Raw_hvac!$D$2:$D$100,
"-"
)</f>
        <v>SZ-VAV</v>
      </c>
      <c r="G16" s="42" t="str" cm="1">
        <f t="array" ref="G16">_xlfn.XLOOKUP(
1,
(Raw_hvac!$A$2:$A$100=$A16)*(Raw_hvac!$B$2:$B$100=$B16)*(Raw_hvac!$C$2:$C$100=$C16),
Raw_hvac!$E$2:$E$100,
"-"
)</f>
        <v>0.8</v>
      </c>
      <c r="H16" s="42" cm="1">
        <f t="array" ref="H16">_xlfn.XLOOKUP(
1,
(Raw_hvac!$A$2:$A$100=$A16)*(Raw_hvac!$B$2:$B$100=$B16)*(Raw_hvac!$C$2:$C$100=$C16),
Raw_hvac!$F$2:$F$100,
"-"
)</f>
        <v>3.85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Furnace (gas)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DX-AIR</v>
      </c>
      <c r="F17" s="5" t="str" cm="1">
        <f t="array" ref="F17">_xlfn.XLOOKUP(
1,
(Raw_hvac!$A$2:$A$100=$A17)*(Raw_hvac!$B$2:$B$100=$B17)*(Raw_hvac!$C$2:$C$100=$C17),
Raw_hvac!$D$2:$D$100,
"-"
)</f>
        <v>SZ-CAV</v>
      </c>
      <c r="G17" s="42" t="str" cm="1">
        <f t="array" ref="G17">_xlfn.XLOOKUP(
1,
(Raw_hvac!$A$2:$A$100=$A17)*(Raw_hvac!$B$2:$B$100=$B17)*(Raw_hvac!$C$2:$C$100=$C17),
Raw_hvac!$E$2:$E$100,
"-"
)</f>
        <v>0.8</v>
      </c>
      <c r="H17" s="42" cm="1">
        <f t="array" ref="H17">_xlfn.XLOOKUP(
1,
(Raw_hvac!$A$2:$A$100=$A17)*(Raw_hvac!$B$2:$B$100=$B17)*(Raw_hvac!$C$2:$C$100=$C17),
Raw_hvac!$F$2:$F$100,
"-"
)</f>
        <v>3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Furnace (gas)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DX-AIR</v>
      </c>
      <c r="F19" s="5" t="str" cm="1">
        <f t="array" ref="F19">_xlfn.XLOOKUP(
1,
(Raw_hvac!$A$2:$A$100=$A19)*(Raw_hvac!$B$2:$B$100=$B19)*(Raw_hvac!$C$2:$C$100=$C19),
Raw_hvac!$D$2:$D$100,
"-"
)</f>
        <v>SZ-VAV</v>
      </c>
      <c r="G19" s="42" t="str" cm="1">
        <f t="array" ref="G19">_xlfn.XLOOKUP(
1,
(Raw_hvac!$A$2:$A$100=$A19)*(Raw_hvac!$B$2:$B$100=$B19)*(Raw_hvac!$C$2:$C$100=$C19),
Raw_hvac!$E$2:$E$100,
"-"
)</f>
        <v>0.8</v>
      </c>
      <c r="H19" s="42" cm="1">
        <f t="array" ref="H19">_xlfn.XLOOKUP(
1,
(Raw_hvac!$A$2:$A$100=$A19)*(Raw_hvac!$B$2:$B$100=$B19)*(Raw_hvac!$C$2:$C$100=$C19),
Raw_hvac!$F$2:$F$100,
"-"
)</f>
        <v>3.85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Furnace (gas)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DX-AIR</v>
      </c>
      <c r="F20" s="5" t="str" cm="1">
        <f t="array" ref="F20">_xlfn.XLOOKUP(
1,
(Raw_hvac!$A$2:$A$100=$A20)*(Raw_hvac!$B$2:$B$100=$B20)*(Raw_hvac!$C$2:$C$100=$C20),
Raw_hvac!$D$2:$D$100,
"-"
)</f>
        <v>SZ-CAV</v>
      </c>
      <c r="G20" s="42" t="str" cm="1">
        <f t="array" ref="G20">_xlfn.XLOOKUP(
1,
(Raw_hvac!$A$2:$A$100=$A20)*(Raw_hvac!$B$2:$B$100=$B20)*(Raw_hvac!$C$2:$C$100=$C20),
Raw_hvac!$E$2:$E$100,
"-"
)</f>
        <v>0.8</v>
      </c>
      <c r="H20" s="42" cm="1">
        <f t="array" ref="H20">_xlfn.XLOOKUP(
1,
(Raw_hvac!$A$2:$A$100=$A20)*(Raw_hvac!$B$2:$B$100=$B20)*(Raw_hvac!$C$2:$C$100=$C20),
Raw_hvac!$F$2:$F$100,
"-"
)</f>
        <v>3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Furnace (gas)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DX-AIR</v>
      </c>
      <c r="F22" s="5" t="str" cm="1">
        <f t="array" ref="F22">_xlfn.XLOOKUP(
1,
(Raw_hvac!$A$2:$A$100=$A22)*(Raw_hvac!$B$2:$B$100=$B22)*(Raw_hvac!$C$2:$C$100=$C22),
Raw_hvac!$D$2:$D$100,
"-"
)</f>
        <v>SZ-VAV</v>
      </c>
      <c r="G22" s="42" t="str" cm="1">
        <f t="array" ref="G22">_xlfn.XLOOKUP(
1,
(Raw_hvac!$A$2:$A$100=$A22)*(Raw_hvac!$B$2:$B$100=$B22)*(Raw_hvac!$C$2:$C$100=$C22),
Raw_hvac!$E$2:$E$100,
"-"
)</f>
        <v>0.8</v>
      </c>
      <c r="H22" s="42" cm="1">
        <f t="array" ref="H22">_xlfn.XLOOKUP(
1,
(Raw_hvac!$A$2:$A$100=$A22)*(Raw_hvac!$B$2:$B$100=$B22)*(Raw_hvac!$C$2:$C$100=$C22),
Raw_hvac!$F$2:$F$100,
"-"
)</f>
        <v>3.85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Furnace (gas)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DX-AIR</v>
      </c>
      <c r="F23" s="5" t="str" cm="1">
        <f t="array" ref="F23">_xlfn.XLOOKUP(
1,
(Raw_hvac!$A$2:$A$100=$A23)*(Raw_hvac!$B$2:$B$100=$B23)*(Raw_hvac!$C$2:$C$100=$C23),
Raw_hvac!$D$2:$D$100,
"-"
)</f>
        <v>SZ-CAV</v>
      </c>
      <c r="G23" s="42" t="str" cm="1">
        <f t="array" ref="G23">_xlfn.XLOOKUP(
1,
(Raw_hvac!$A$2:$A$100=$A23)*(Raw_hvac!$B$2:$B$100=$B23)*(Raw_hvac!$C$2:$C$100=$C23),
Raw_hvac!$E$2:$E$100,
"-"
)</f>
        <v>0.8</v>
      </c>
      <c r="H23" s="42" cm="1">
        <f t="array" ref="H23">_xlfn.XLOOKUP(
1,
(Raw_hvac!$A$2:$A$100=$A23)*(Raw_hvac!$B$2:$B$100=$B23)*(Raw_hvac!$C$2:$C$100=$C23),
Raw_hvac!$F$2:$F$100,
"-"
)</f>
        <v>3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Furnace (gas)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DX-AIR</v>
      </c>
      <c r="F25" s="5" t="str" cm="1">
        <f t="array" ref="F25">_xlfn.XLOOKUP(
1,
(Raw_hvac!$A$2:$A$100=$A25)*(Raw_hvac!$B$2:$B$100=$B25)*(Raw_hvac!$C$2:$C$100=$C25),
Raw_hvac!$D$2:$D$100,
"-"
)</f>
        <v>SZ-VAV</v>
      </c>
      <c r="G25" s="42" t="str" cm="1">
        <f t="array" ref="G25">_xlfn.XLOOKUP(
1,
(Raw_hvac!$A$2:$A$100=$A25)*(Raw_hvac!$B$2:$B$100=$B25)*(Raw_hvac!$C$2:$C$100=$C25),
Raw_hvac!$E$2:$E$100,
"-"
)</f>
        <v>0.8</v>
      </c>
      <c r="H25" s="42" cm="1">
        <f t="array" ref="H25">_xlfn.XLOOKUP(
1,
(Raw_hvac!$A$2:$A$100=$A25)*(Raw_hvac!$B$2:$B$100=$B25)*(Raw_hvac!$C$2:$C$100=$C25),
Raw_hvac!$F$2:$F$100,
"-"
)</f>
        <v>3.85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Furnace (gas)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DX-AIR</v>
      </c>
      <c r="F26" s="5" t="str" cm="1">
        <f t="array" ref="F26">_xlfn.XLOOKUP(
1,
(Raw_hvac!$A$2:$A$100=$A26)*(Raw_hvac!$B$2:$B$100=$B26)*(Raw_hvac!$C$2:$C$100=$C26),
Raw_hvac!$D$2:$D$100,
"-"
)</f>
        <v>SZ-CAV</v>
      </c>
      <c r="G26" s="42" t="str" cm="1">
        <f t="array" ref="G26">_xlfn.XLOOKUP(
1,
(Raw_hvac!$A$2:$A$100=$A26)*(Raw_hvac!$B$2:$B$100=$B26)*(Raw_hvac!$C$2:$C$100=$C26),
Raw_hvac!$E$2:$E$100,
"-"
)</f>
        <v>0.8</v>
      </c>
      <c r="H26" s="42" cm="1">
        <f t="array" ref="H26">_xlfn.XLOOKUP(
1,
(Raw_hvac!$A$2:$A$100=$A26)*(Raw_hvac!$B$2:$B$100=$B26)*(Raw_hvac!$C$2:$C$100=$C26),
Raw_hvac!$F$2:$F$100,
"-"
)</f>
        <v>3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Furnace (gas)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DX-AIR</v>
      </c>
      <c r="F28" s="5" t="str" cm="1">
        <f t="array" ref="F28">_xlfn.XLOOKUP(
1,
(Raw_hvac!$A$2:$A$100=$A28)*(Raw_hvac!$B$2:$B$100=$B28)*(Raw_hvac!$C$2:$C$100=$C28),
Raw_hvac!$D$2:$D$100,
"-"
)</f>
        <v>SZ-VAV</v>
      </c>
      <c r="G28" s="42" t="str" cm="1">
        <f t="array" ref="G28">_xlfn.XLOOKUP(
1,
(Raw_hvac!$A$2:$A$100=$A28)*(Raw_hvac!$B$2:$B$100=$B28)*(Raw_hvac!$C$2:$C$100=$C28),
Raw_hvac!$E$2:$E$100,
"-"
)</f>
        <v>0.8</v>
      </c>
      <c r="H28" s="42" cm="1">
        <f t="array" ref="H28">_xlfn.XLOOKUP(
1,
(Raw_hvac!$A$2:$A$100=$A28)*(Raw_hvac!$B$2:$B$100=$B28)*(Raw_hvac!$C$2:$C$100=$C28),
Raw_hvac!$F$2:$F$100,
"-"
)</f>
        <v>3.85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Furnace (gas)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DX-AIR</v>
      </c>
      <c r="F29" s="5" t="str" cm="1">
        <f t="array" ref="F29">_xlfn.XLOOKUP(
1,
(Raw_hvac!$A$2:$A$100=$A29)*(Raw_hvac!$B$2:$B$100=$B29)*(Raw_hvac!$C$2:$C$100=$C29),
Raw_hvac!$D$2:$D$100,
"-"
)</f>
        <v>SZ-CAV</v>
      </c>
      <c r="G29" s="42" t="str" cm="1">
        <f t="array" ref="G29">_xlfn.XLOOKUP(
1,
(Raw_hvac!$A$2:$A$100=$A29)*(Raw_hvac!$B$2:$B$100=$B29)*(Raw_hvac!$C$2:$C$100=$C29),
Raw_hvac!$E$2:$E$100,
"-"
)</f>
        <v>0.8</v>
      </c>
      <c r="H29" s="42" cm="1">
        <f t="array" ref="H29">_xlfn.XLOOKUP(
1,
(Raw_hvac!$A$2:$A$100=$A29)*(Raw_hvac!$B$2:$B$100=$B29)*(Raw_hvac!$C$2:$C$100=$C29),
Raw_hvac!$F$2:$F$100,
"-"
)</f>
        <v>3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Furnace (gas)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DX-AIR</v>
      </c>
      <c r="F31" s="5" t="str" cm="1">
        <f t="array" ref="F31">_xlfn.XLOOKUP(
1,
(Raw_hvac!$A$2:$A$100=$A31)*(Raw_hvac!$B$2:$B$100=$B31)*(Raw_hvac!$C$2:$C$100=$C31),
Raw_hvac!$D$2:$D$100,
"-"
)</f>
        <v>SZ-VAV</v>
      </c>
      <c r="G31" s="42" t="str" cm="1">
        <f t="array" ref="G31">_xlfn.XLOOKUP(
1,
(Raw_hvac!$A$2:$A$100=$A31)*(Raw_hvac!$B$2:$B$100=$B31)*(Raw_hvac!$C$2:$C$100=$C31),
Raw_hvac!$E$2:$E$100,
"-"
)</f>
        <v>0.8</v>
      </c>
      <c r="H31" s="42" cm="1">
        <f t="array" ref="H31">_xlfn.XLOOKUP(
1,
(Raw_hvac!$A$2:$A$100=$A31)*(Raw_hvac!$B$2:$B$100=$B31)*(Raw_hvac!$C$2:$C$100=$C31),
Raw_hvac!$F$2:$F$100,
"-"
)</f>
        <v>3.85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Furnace (gas)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DX-AIR</v>
      </c>
      <c r="F32" s="4" t="str" cm="1">
        <f t="array" ref="F32">_xlfn.XLOOKUP(
1,
(Raw_hvac!$A$2:$A$100=$A32)*(Raw_hvac!$B$2:$B$100=$B32)*(Raw_hvac!$C$2:$C$100=$C32),
Raw_hvac!$D$2:$D$100,
"-"
)</f>
        <v>SZ-CAV</v>
      </c>
      <c r="G32" s="46" t="str" cm="1">
        <f t="array" ref="G32">_xlfn.XLOOKUP(
1,
(Raw_hvac!$A$2:$A$100=$A32)*(Raw_hvac!$B$2:$B$100=$B32)*(Raw_hvac!$C$2:$C$100=$C32),
Raw_hvac!$E$2:$E$100,
"-"
)</f>
        <v>0.8</v>
      </c>
      <c r="H32" s="46" cm="1">
        <f t="array" ref="H32">_xlfn.XLOOKUP(
1,
(Raw_hvac!$A$2:$A$100=$A32)*(Raw_hvac!$B$2:$B$100=$B32)*(Raw_hvac!$C$2:$C$100=$C32),
Raw_hvac!$F$2:$F$100,
"-"
)</f>
        <v>3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Education - Secondary School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Alternative</v>
      </c>
      <c r="D38" s="26" t="str">
        <f>_xlfn.LET(_xlpm.x,_xlfn.IFNA(_xlfn.TEXTBEFORE(Raw_fanoverview!C2," Fans"),Raw_fanoverview!C2),IF(_xlpm.x=0,"-",_xlpm.x))</f>
        <v>SZ-VAV</v>
      </c>
      <c r="E38" s="68">
        <f>IF(Raw_fanoverview!E2=0,"-",Raw_fanoverview!E2)</f>
        <v>3.8770014008251108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0.83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cAVVG</v>
      </c>
      <c r="C40" s="4" t="str">
        <f>IF(Raw_fanoverview!D4=0,"-",Raw_fanoverview!D4)</f>
        <v>Customized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0.65</v>
      </c>
      <c r="G40" s="68">
        <f>IF(Raw_fanoverview!G4=0,"-",Raw_fanoverview!G4)</f>
        <v>0.85</v>
      </c>
      <c r="H40" s="68">
        <f>IF(Raw_fanoverview!H4=0,"-",Raw_fanoverview!H4)</f>
        <v>0.7</v>
      </c>
      <c r="I40" s="26"/>
    </row>
    <row r="41" spans="1:9" x14ac:dyDescent="0.25">
      <c r="A41" s="2" t="str">
        <f>Raw_fanoverview!A5</f>
        <v>Existing</v>
      </c>
      <c r="B41" s="4" t="str">
        <f>Raw_fanoverview!B5</f>
        <v>cAVVG</v>
      </c>
      <c r="C41" s="4" t="str">
        <f>IF(Raw_fanoverview!D5=0,"-",Raw_fanoverview!D5)</f>
        <v>Customized</v>
      </c>
      <c r="D41" s="26" t="str">
        <f>_xlfn.LET(_xlpm.x,_xlfn.IFNA(_xlfn.TEXTBEFORE(Raw_fanoverview!C5," Fans"),Raw_fanoverview!C5),IF(_xlpm.x=0,"-",_xlpm.x))</f>
        <v>SZ-CRAC</v>
      </c>
      <c r="E41" s="68">
        <f>IF(Raw_fanoverview!E5=0,"-",Raw_fanoverview!E5)</f>
        <v>5.1625018652978163</v>
      </c>
      <c r="F41" s="68">
        <f>IF(Raw_fanoverview!F5=0,"-",Raw_fanoverview!F5)</f>
        <v>0.65</v>
      </c>
      <c r="G41" s="68">
        <f>IF(Raw_fanoverview!G5=0,"-",Raw_fanoverview!G5)</f>
        <v>0.85</v>
      </c>
      <c r="H41" s="68">
        <f>IF(Raw_fanoverview!H5=0,"-",Raw_fanoverview!H5)</f>
        <v>0.93</v>
      </c>
      <c r="I41" s="26"/>
    </row>
    <row r="42" spans="1:9" x14ac:dyDescent="0.25">
      <c r="A42" s="2" t="str">
        <f>Raw_fanoverview!A6</f>
        <v>New Construction</v>
      </c>
      <c r="B42" s="4" t="str">
        <f>Raw_fanoverview!B6</f>
        <v>cAVVG</v>
      </c>
      <c r="C42" s="4" t="str">
        <f>IF(Raw_fanoverview!D6=0,"-",Raw_fanoverview!D6)</f>
        <v>Alternative</v>
      </c>
      <c r="D42" s="26" t="str">
        <f>_xlfn.LET(_xlpm.x,_xlfn.IFNA(_xlfn.TEXTBEFORE(Raw_fanoverview!C6," Fans"),Raw_fanoverview!C6),IF(_xlpm.x=0,"-",_xlpm.x))</f>
        <v>SZ-VAV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0.9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cAVVG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MZ-VAV</v>
      </c>
      <c r="E43" s="68">
        <f>IF(Raw_fanoverview!E7=0,"-",Raw_fanoverview!E7)</f>
        <v>5.3619709373693114</v>
      </c>
      <c r="F43" s="68">
        <f>IF(Raw_fanoverview!F7=0,"-",Raw_fanoverview!F7)</f>
        <v>0.55000000000000004</v>
      </c>
      <c r="G43" s="68">
        <f>IF(Raw_fanoverview!G7=0,"-",Raw_fanoverview!G7)</f>
        <v>0.9</v>
      </c>
      <c r="H43" s="68">
        <f>IF(Raw_fanoverview!H7=0,"-",Raw_fanoverview!H7)</f>
        <v>1.1499999999999999</v>
      </c>
      <c r="I43" s="26"/>
    </row>
    <row r="44" spans="1:9" x14ac:dyDescent="0.25">
      <c r="A44" s="2" t="str">
        <f>Raw_fanoverview!A8</f>
        <v>New Construction</v>
      </c>
      <c r="B44" s="4" t="str">
        <f>Raw_fanoverview!B8</f>
        <v>cAVVG</v>
      </c>
      <c r="C44" s="4" t="str">
        <f>IF(Raw_fanoverview!D8=0,"-",Raw_fanoverview!D8)</f>
        <v>Customized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0.65</v>
      </c>
      <c r="G44" s="68">
        <f>IF(Raw_fanoverview!G8=0,"-",Raw_fanoverview!G8)</f>
        <v>0.85</v>
      </c>
      <c r="H44" s="68">
        <f>IF(Raw_fanoverview!H8=0,"-",Raw_fanoverview!H8)</f>
        <v>0.7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cAVVG</v>
      </c>
      <c r="C45" s="4" t="str">
        <f>IF(Raw_fanoverview!D9=0,"-",Raw_fanoverview!D9)</f>
        <v>Customized</v>
      </c>
      <c r="D45" s="26" t="str">
        <f>_xlfn.LET(_xlpm.x,_xlfn.IFNA(_xlfn.TEXTBEFORE(Raw_fanoverview!C9," Fans"),Raw_fanoverview!C9),IF(_xlpm.x=0,"-",_xlpm.x))</f>
        <v>SZ-CRAC</v>
      </c>
      <c r="E45" s="68">
        <f>IF(Raw_fanoverview!E9=0,"-",Raw_fanoverview!E9)</f>
        <v>5.1625018652978163</v>
      </c>
      <c r="F45" s="68">
        <f>IF(Raw_fanoverview!F9=0,"-",Raw_fanoverview!F9)</f>
        <v>0.65</v>
      </c>
      <c r="G45" s="68">
        <f>IF(Raw_fanoverview!G9=0,"-",Raw_fanoverview!G9)</f>
        <v>0.85</v>
      </c>
      <c r="H45" s="68">
        <f>IF(Raw_fanoverview!H9=0,"-",Raw_fanoverview!H9)</f>
        <v>0.93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cDXGF</v>
      </c>
      <c r="C46" s="4" t="str">
        <f>IF(Raw_fanoverview!D10=0,"-",Raw_fanoverview!D10)</f>
        <v>Alternative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0.9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Existing</v>
      </c>
      <c r="B47" s="4" t="str">
        <f>Raw_fanoverview!B11</f>
        <v>cDXGF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SZ-CAV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  <row r="48" spans="1:9" x14ac:dyDescent="0.25">
      <c r="A48" s="2" t="str">
        <f>Raw_fanoverview!A12</f>
        <v>Existing</v>
      </c>
      <c r="B48" s="4" t="str">
        <f>Raw_fanoverview!B12</f>
        <v>cDXGF</v>
      </c>
      <c r="C48" s="4" t="str">
        <f>IF(Raw_fanoverview!D12=0,"-",Raw_fanoverview!D12)</f>
        <v>Customized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0.65</v>
      </c>
      <c r="G48" s="68">
        <f>IF(Raw_fanoverview!G12=0,"-",Raw_fanoverview!G12)</f>
        <v>0.85</v>
      </c>
      <c r="H48" s="68">
        <f>IF(Raw_fanoverview!H12=0,"-",Raw_fanoverview!H12)</f>
        <v>0.7</v>
      </c>
      <c r="I48" s="26"/>
    </row>
    <row r="49" spans="1:9" x14ac:dyDescent="0.25">
      <c r="A49" s="2" t="str">
        <f>Raw_fanoverview!A13</f>
        <v>Existing</v>
      </c>
      <c r="B49" s="4" t="str">
        <f>Raw_fanoverview!B13</f>
        <v>cDXGF</v>
      </c>
      <c r="C49" s="4" t="str">
        <f>IF(Raw_fanoverview!D13=0,"-",Raw_fanoverview!D13)</f>
        <v>Customized</v>
      </c>
      <c r="D49" s="26" t="str">
        <f>_xlfn.LET(_xlpm.x,_xlfn.IFNA(_xlfn.TEXTBEFORE(Raw_fanoverview!C13," Fans"),Raw_fanoverview!C13),IF(_xlpm.x=0,"-",_xlpm.x))</f>
        <v>SZ-CRAC</v>
      </c>
      <c r="E49" s="68">
        <f>IF(Raw_fanoverview!E13=0,"-",Raw_fanoverview!E13)</f>
        <v>5.1625018652978163</v>
      </c>
      <c r="F49" s="68">
        <f>IF(Raw_fanoverview!F13=0,"-",Raw_fanoverview!F13)</f>
        <v>0.65</v>
      </c>
      <c r="G49" s="68">
        <f>IF(Raw_fanoverview!G13=0,"-",Raw_fanoverview!G13)</f>
        <v>0.85</v>
      </c>
      <c r="H49" s="68">
        <f>IF(Raw_fanoverview!H13=0,"-",Raw_fanoverview!H13)</f>
        <v>0.93</v>
      </c>
      <c r="I49" s="26"/>
    </row>
    <row r="50" spans="1:9" x14ac:dyDescent="0.25">
      <c r="A50" s="2" t="str">
        <f>Raw_fanoverview!A14</f>
        <v>New Construction</v>
      </c>
      <c r="B50" s="4" t="str">
        <f>Raw_fanoverview!B14</f>
        <v>cDXGF</v>
      </c>
      <c r="C50" s="4" t="str">
        <f>IF(Raw_fanoverview!D14=0,"-",Raw_fanoverview!D14)</f>
        <v>Alternative</v>
      </c>
      <c r="D50" s="26" t="str">
        <f>_xlfn.LET(_xlpm.x,_xlfn.IFNA(_xlfn.TEXTBEFORE(Raw_fanoverview!C14," Fans"),Raw_fanoverview!C14),IF(_xlpm.x=0,"-",_xlpm.x))</f>
        <v>SZ-VAV</v>
      </c>
      <c r="E50" s="68">
        <f>IF(Raw_fanoverview!E14=0,"-",Raw_fanoverview!E14)</f>
        <v>3.8770014008251108</v>
      </c>
      <c r="F50" s="68">
        <f>IF(Raw_fanoverview!F14=0,"-",Raw_fanoverview!F14)</f>
        <v>0.55000000000000004</v>
      </c>
      <c r="G50" s="68">
        <f>IF(Raw_fanoverview!G14=0,"-",Raw_fanoverview!G14)</f>
        <v>0.9</v>
      </c>
      <c r="H50" s="68">
        <f>IF(Raw_fanoverview!H14=0,"-",Raw_fanoverview!H14)</f>
        <v>0.83</v>
      </c>
      <c r="I50" s="26"/>
    </row>
    <row r="51" spans="1:9" x14ac:dyDescent="0.25">
      <c r="A51" s="2" t="str">
        <f>Raw_fanoverview!A15</f>
        <v>New Construction</v>
      </c>
      <c r="B51" s="4" t="str">
        <f>Raw_fanoverview!B15</f>
        <v>cDXGF</v>
      </c>
      <c r="C51" s="4" t="str">
        <f>IF(Raw_fanoverview!D15=0,"-",Raw_fanoverview!D15)</f>
        <v>Main</v>
      </c>
      <c r="D51" s="26" t="str">
        <f>_xlfn.LET(_xlpm.x,_xlfn.IFNA(_xlfn.TEXTBEFORE(Raw_fanoverview!C15," Fans"),Raw_fanoverview!C15),IF(_xlpm.x=0,"-",_xlpm.x))</f>
        <v>SZ-CAV</v>
      </c>
      <c r="E51" s="68">
        <f>IF(Raw_fanoverview!E15=0,"-",Raw_fanoverview!E15)</f>
        <v>3.8770014008251108</v>
      </c>
      <c r="F51" s="68">
        <f>IF(Raw_fanoverview!F15=0,"-",Raw_fanoverview!F15)</f>
        <v>0.55000000000000004</v>
      </c>
      <c r="G51" s="68">
        <f>IF(Raw_fanoverview!G15=0,"-",Raw_fanoverview!G15)</f>
        <v>0.87</v>
      </c>
      <c r="H51" s="68">
        <f>IF(Raw_fanoverview!H15=0,"-",Raw_fanoverview!H15)</f>
        <v>0.83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cDXGF</v>
      </c>
      <c r="C52" s="4" t="str">
        <f>IF(Raw_fanoverview!D16=0,"-",Raw_fanoverview!D16)</f>
        <v>Customized</v>
      </c>
      <c r="D52" s="26" t="str">
        <f>_xlfn.LET(_xlpm.x,_xlfn.IFNA(_xlfn.TEXTBEFORE(Raw_fanoverview!C16," Fans"),Raw_fanoverview!C16),IF(_xlpm.x=0,"-",_xlpm.x))</f>
        <v>SZ-CAV</v>
      </c>
      <c r="E52" s="68">
        <f>IF(Raw_fanoverview!E16=0,"-",Raw_fanoverview!E16)</f>
        <v>3.8770014008251108</v>
      </c>
      <c r="F52" s="68">
        <f>IF(Raw_fanoverview!F16=0,"-",Raw_fanoverview!F16)</f>
        <v>0.65</v>
      </c>
      <c r="G52" s="68">
        <f>IF(Raw_fanoverview!G16=0,"-",Raw_fanoverview!G16)</f>
        <v>0.85</v>
      </c>
      <c r="H52" s="68">
        <f>IF(Raw_fanoverview!H16=0,"-",Raw_fanoverview!H16)</f>
        <v>0.7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cDXGF</v>
      </c>
      <c r="C53" s="4" t="str">
        <f>IF(Raw_fanoverview!D17=0,"-",Raw_fanoverview!D17)</f>
        <v>Customized</v>
      </c>
      <c r="D53" s="26" t="str">
        <f>_xlfn.LET(_xlpm.x,_xlfn.IFNA(_xlfn.TEXTBEFORE(Raw_fanoverview!C17," Fans"),Raw_fanoverview!C17),IF(_xlpm.x=0,"-",_xlpm.x))</f>
        <v>SZ-CRAC</v>
      </c>
      <c r="E53" s="68">
        <f>IF(Raw_fanoverview!E17=0,"-",Raw_fanoverview!E17)</f>
        <v>5.1625018652978163</v>
      </c>
      <c r="F53" s="68">
        <f>IF(Raw_fanoverview!F17=0,"-",Raw_fanoverview!F17)</f>
        <v>0.65</v>
      </c>
      <c r="G53" s="68">
        <f>IF(Raw_fanoverview!G17=0,"-",Raw_fanoverview!G17)</f>
        <v>0.85</v>
      </c>
      <c r="H53" s="68">
        <f>IF(Raw_fanoverview!H17=0,"-",Raw_fanoverview!H17)</f>
        <v>0.93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cDXHP</v>
      </c>
      <c r="C54" s="4" t="str">
        <f>IF(Raw_fanoverview!D18=0,"-",Raw_fanoverview!D18)</f>
        <v>Alternative</v>
      </c>
      <c r="D54" s="26" t="str">
        <f>_xlfn.LET(_xlpm.x,_xlfn.IFNA(_xlfn.TEXTBEFORE(Raw_fanoverview!C18," Fans"),Raw_fanoverview!C18),IF(_xlpm.x=0,"-",_xlpm.x))</f>
        <v>SZ-VAV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0.9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cDXHP</v>
      </c>
      <c r="C55" s="4" t="str">
        <f>IF(Raw_fanoverview!D19=0,"-",Raw_fanoverview!D19)</f>
        <v>Main</v>
      </c>
      <c r="D55" s="26" t="str">
        <f>_xlfn.LET(_xlpm.x,_xlfn.IFNA(_xlfn.TEXTBEFORE(Raw_fanoverview!C19," Fans"),Raw_fanoverview!C19),IF(_xlpm.x=0,"-",_xlpm.x))</f>
        <v>SZ-CAV</v>
      </c>
      <c r="E55" s="68">
        <f>IF(Raw_fanoverview!E19=0,"-",Raw_fanoverview!E19)</f>
        <v>3.8770014008251108</v>
      </c>
      <c r="F55" s="68">
        <f>IF(Raw_fanoverview!F19=0,"-",Raw_fanoverview!F19)</f>
        <v>0.55000000000000004</v>
      </c>
      <c r="G55" s="68">
        <f>IF(Raw_fanoverview!G19=0,"-",Raw_fanoverview!G19)</f>
        <v>0.87</v>
      </c>
      <c r="H55" s="68">
        <f>IF(Raw_fanoverview!H19=0,"-",Raw_fanoverview!H19)</f>
        <v>0.83</v>
      </c>
      <c r="I55" s="26"/>
    </row>
    <row r="56" spans="1:9" x14ac:dyDescent="0.25">
      <c r="A56" s="2" t="str">
        <f>Raw_fanoverview!A20</f>
        <v>Existing</v>
      </c>
      <c r="B56" s="4" t="str">
        <f>Raw_fanoverview!B20</f>
        <v>cDXHP</v>
      </c>
      <c r="C56" s="4" t="str">
        <f>IF(Raw_fanoverview!D20=0,"-",Raw_fanoverview!D20)</f>
        <v>Customized</v>
      </c>
      <c r="D56" s="26" t="str">
        <f>_xlfn.LET(_xlpm.x,_xlfn.IFNA(_xlfn.TEXTBEFORE(Raw_fanoverview!C20," Fans"),Raw_fanoverview!C20),IF(_xlpm.x=0,"-",_xlpm.x))</f>
        <v>SZ-CAV</v>
      </c>
      <c r="E56" s="68">
        <f>IF(Raw_fanoverview!E20=0,"-",Raw_fanoverview!E20)</f>
        <v>3.8770014008251108</v>
      </c>
      <c r="F56" s="68">
        <f>IF(Raw_fanoverview!F20=0,"-",Raw_fanoverview!F20)</f>
        <v>0.65</v>
      </c>
      <c r="G56" s="68">
        <f>IF(Raw_fanoverview!G20=0,"-",Raw_fanoverview!G20)</f>
        <v>0.85</v>
      </c>
      <c r="H56" s="68">
        <f>IF(Raw_fanoverview!H20=0,"-",Raw_fanoverview!H20)</f>
        <v>0.7</v>
      </c>
      <c r="I56" s="26"/>
    </row>
    <row r="57" spans="1:9" x14ac:dyDescent="0.25">
      <c r="A57" s="2" t="str">
        <f>Raw_fanoverview!A21</f>
        <v>Existing</v>
      </c>
      <c r="B57" s="4" t="str">
        <f>Raw_fanoverview!B21</f>
        <v>cDXHP</v>
      </c>
      <c r="C57" s="4" t="str">
        <f>IF(Raw_fanoverview!D21=0,"-",Raw_fanoverview!D21)</f>
        <v>Customized</v>
      </c>
      <c r="D57" s="26" t="str">
        <f>_xlfn.LET(_xlpm.x,_xlfn.IFNA(_xlfn.TEXTBEFORE(Raw_fanoverview!C21," Fans"),Raw_fanoverview!C21),IF(_xlpm.x=0,"-",_xlpm.x))</f>
        <v>SZ-CRAC</v>
      </c>
      <c r="E57" s="68">
        <f>IF(Raw_fanoverview!E21=0,"-",Raw_fanoverview!E21)</f>
        <v>5.1625018652978163</v>
      </c>
      <c r="F57" s="68">
        <f>IF(Raw_fanoverview!F21=0,"-",Raw_fanoverview!F21)</f>
        <v>0.65</v>
      </c>
      <c r="G57" s="68">
        <f>IF(Raw_fanoverview!G21=0,"-",Raw_fanoverview!G21)</f>
        <v>0.85</v>
      </c>
      <c r="H57" s="68">
        <f>IF(Raw_fanoverview!H21=0,"-",Raw_fanoverview!H21)</f>
        <v>0.93</v>
      </c>
      <c r="I57" s="26"/>
    </row>
    <row r="58" spans="1:9" x14ac:dyDescent="0.25">
      <c r="A58" s="2" t="str">
        <f>Raw_fanoverview!A22</f>
        <v>New Construction</v>
      </c>
      <c r="B58" s="4" t="str">
        <f>Raw_fanoverview!B22</f>
        <v>cDXHP</v>
      </c>
      <c r="C58" s="4" t="str">
        <f>IF(Raw_fanoverview!D22=0,"-",Raw_fanoverview!D22)</f>
        <v>Alternative</v>
      </c>
      <c r="D58" s="26" t="str">
        <f>_xlfn.LET(_xlpm.x,_xlfn.IFNA(_xlfn.TEXTBEFORE(Raw_fanoverview!C22," Fans"),Raw_fanoverview!C22),IF(_xlpm.x=0,"-",_xlpm.x))</f>
        <v>SZ-VAV</v>
      </c>
      <c r="E58" s="68">
        <f>IF(Raw_fanoverview!E22=0,"-",Raw_fanoverview!E22)</f>
        <v>3.8770014008251108</v>
      </c>
      <c r="F58" s="68">
        <f>IF(Raw_fanoverview!F22=0,"-",Raw_fanoverview!F22)</f>
        <v>0.55000000000000004</v>
      </c>
      <c r="G58" s="68">
        <f>IF(Raw_fanoverview!G22=0,"-",Raw_fanoverview!G22)</f>
        <v>0.9</v>
      </c>
      <c r="H58" s="68">
        <f>IF(Raw_fanoverview!H22=0,"-",Raw_fanoverview!H22)</f>
        <v>0.83</v>
      </c>
      <c r="I58" s="26"/>
    </row>
    <row r="59" spans="1:9" x14ac:dyDescent="0.25">
      <c r="A59" s="2" t="str">
        <f>Raw_fanoverview!A23</f>
        <v>New Construction</v>
      </c>
      <c r="B59" s="4" t="str">
        <f>Raw_fanoverview!B23</f>
        <v>cDXHP</v>
      </c>
      <c r="C59" s="4" t="str">
        <f>IF(Raw_fanoverview!D23=0,"-",Raw_fanoverview!D23)</f>
        <v>Main</v>
      </c>
      <c r="D59" s="26" t="str">
        <f>_xlfn.LET(_xlpm.x,_xlfn.IFNA(_xlfn.TEXTBEFORE(Raw_fanoverview!C23," Fans"),Raw_fanoverview!C23),IF(_xlpm.x=0,"-",_xlpm.x))</f>
        <v>SZ-CAV</v>
      </c>
      <c r="E59" s="68">
        <f>IF(Raw_fanoverview!E23=0,"-",Raw_fanoverview!E23)</f>
        <v>3.8770014008251108</v>
      </c>
      <c r="F59" s="68">
        <f>IF(Raw_fanoverview!F23=0,"-",Raw_fanoverview!F23)</f>
        <v>0.55000000000000004</v>
      </c>
      <c r="G59" s="68">
        <f>IF(Raw_fanoverview!G23=0,"-",Raw_fanoverview!G23)</f>
        <v>0.87</v>
      </c>
      <c r="H59" s="68">
        <f>IF(Raw_fanoverview!H23=0,"-",Raw_fanoverview!H23)</f>
        <v>0.83</v>
      </c>
      <c r="I59" s="26"/>
    </row>
    <row r="60" spans="1:9" x14ac:dyDescent="0.25">
      <c r="A60" s="2" t="str">
        <f>Raw_fanoverview!A24</f>
        <v>New Construction</v>
      </c>
      <c r="B60" s="4" t="str">
        <f>Raw_fanoverview!B24</f>
        <v>cDXHP</v>
      </c>
      <c r="C60" s="4" t="str">
        <f>IF(Raw_fanoverview!D24=0,"-",Raw_fanoverview!D24)</f>
        <v>Customized</v>
      </c>
      <c r="D60" s="26" t="str">
        <f>_xlfn.LET(_xlpm.x,_xlfn.IFNA(_xlfn.TEXTBEFORE(Raw_fanoverview!C24," Fans"),Raw_fanoverview!C24),IF(_xlpm.x=0,"-",_xlpm.x))</f>
        <v>SZ-CAV</v>
      </c>
      <c r="E60" s="68">
        <f>IF(Raw_fanoverview!E24=0,"-",Raw_fanoverview!E24)</f>
        <v>3.8770014008251108</v>
      </c>
      <c r="F60" s="68">
        <f>IF(Raw_fanoverview!F24=0,"-",Raw_fanoverview!F24)</f>
        <v>0.65</v>
      </c>
      <c r="G60" s="68">
        <f>IF(Raw_fanoverview!G24=0,"-",Raw_fanoverview!G24)</f>
        <v>0.85</v>
      </c>
      <c r="H60" s="68">
        <f>IF(Raw_fanoverview!H24=0,"-",Raw_fanoverview!H24)</f>
        <v>0.7</v>
      </c>
      <c r="I60" s="26"/>
    </row>
    <row r="61" spans="1:9" x14ac:dyDescent="0.25">
      <c r="A61" s="2" t="str">
        <f>Raw_fanoverview!A25</f>
        <v>New Construction</v>
      </c>
      <c r="B61" s="4" t="str">
        <f>Raw_fanoverview!B25</f>
        <v>cDXHP</v>
      </c>
      <c r="C61" s="4" t="str">
        <f>IF(Raw_fanoverview!D25=0,"-",Raw_fanoverview!D25)</f>
        <v>Customized</v>
      </c>
      <c r="D61" s="26" t="str">
        <f>_xlfn.LET(_xlpm.x,_xlfn.IFNA(_xlfn.TEXTBEFORE(Raw_fanoverview!C25," Fans"),Raw_fanoverview!C25),IF(_xlpm.x=0,"-",_xlpm.x))</f>
        <v>SZ-CRAC</v>
      </c>
      <c r="E61" s="68">
        <f>IF(Raw_fanoverview!E25=0,"-",Raw_fanoverview!E25)</f>
        <v>5.1625018652978163</v>
      </c>
      <c r="F61" s="68">
        <f>IF(Raw_fanoverview!F25=0,"-",Raw_fanoverview!F25)</f>
        <v>0.65</v>
      </c>
      <c r="G61" s="68">
        <f>IF(Raw_fanoverview!G25=0,"-",Raw_fanoverview!G25)</f>
        <v>0.85</v>
      </c>
      <c r="H61" s="68">
        <f>IF(Raw_fanoverview!H25=0,"-",Raw_fanoverview!H25)</f>
        <v>0.93</v>
      </c>
      <c r="I61" s="26"/>
    </row>
    <row r="62" spans="1:9" x14ac:dyDescent="0.25">
      <c r="A62" s="2" t="str">
        <f>Raw_fanoverview!A26</f>
        <v>Existing</v>
      </c>
      <c r="B62" s="4" t="str">
        <f>Raw_fanoverview!B26</f>
        <v>cDXOH</v>
      </c>
      <c r="C62" s="4" t="str">
        <f>IF(Raw_fanoverview!D26=0,"-",Raw_fanoverview!D26)</f>
        <v>Alternative</v>
      </c>
      <c r="D62" s="26" t="str">
        <f>_xlfn.LET(_xlpm.x,_xlfn.IFNA(_xlfn.TEXTBEFORE(Raw_fanoverview!C26," Fans"),Raw_fanoverview!C26),IF(_xlpm.x=0,"-",_xlpm.x))</f>
        <v>SZ-VAV</v>
      </c>
      <c r="E62" s="68">
        <f>IF(Raw_fanoverview!E26=0,"-",Raw_fanoverview!E26)</f>
        <v>3.8770014008251108</v>
      </c>
      <c r="F62" s="68">
        <f>IF(Raw_fanoverview!F26=0,"-",Raw_fanoverview!F26)</f>
        <v>0.55000000000000004</v>
      </c>
      <c r="G62" s="68">
        <f>IF(Raw_fanoverview!G26=0,"-",Raw_fanoverview!G26)</f>
        <v>0.9</v>
      </c>
      <c r="H62" s="68">
        <f>IF(Raw_fanoverview!H26=0,"-",Raw_fanoverview!H26)</f>
        <v>0.83</v>
      </c>
      <c r="I62" s="26"/>
    </row>
    <row r="63" spans="1:9" x14ac:dyDescent="0.25">
      <c r="A63" s="2" t="str">
        <f>Raw_fanoverview!A27</f>
        <v>Existing</v>
      </c>
      <c r="B63" s="4" t="str">
        <f>Raw_fanoverview!B27</f>
        <v>cDXOH</v>
      </c>
      <c r="C63" s="4" t="str">
        <f>IF(Raw_fanoverview!D27=0,"-",Raw_fanoverview!D27)</f>
        <v>Main</v>
      </c>
      <c r="D63" s="26" t="str">
        <f>_xlfn.LET(_xlpm.x,_xlfn.IFNA(_xlfn.TEXTBEFORE(Raw_fanoverview!C27," Fans"),Raw_fanoverview!C27),IF(_xlpm.x=0,"-",_xlpm.x))</f>
        <v>SZ-CAV</v>
      </c>
      <c r="E63" s="68">
        <f>IF(Raw_fanoverview!E27=0,"-",Raw_fanoverview!E27)</f>
        <v>3.8770014008251108</v>
      </c>
      <c r="F63" s="68">
        <f>IF(Raw_fanoverview!F27=0,"-",Raw_fanoverview!F27)</f>
        <v>0.55000000000000004</v>
      </c>
      <c r="G63" s="68">
        <f>IF(Raw_fanoverview!G27=0,"-",Raw_fanoverview!G27)</f>
        <v>0.87</v>
      </c>
      <c r="H63" s="68">
        <f>IF(Raw_fanoverview!H27=0,"-",Raw_fanoverview!H27)</f>
        <v>0.83</v>
      </c>
      <c r="I63" s="26"/>
    </row>
    <row r="64" spans="1:9" x14ac:dyDescent="0.25">
      <c r="A64" s="2" t="str">
        <f>Raw_fanoverview!A28</f>
        <v>Existing</v>
      </c>
      <c r="B64" s="4" t="str">
        <f>Raw_fanoverview!B28</f>
        <v>cDXOH</v>
      </c>
      <c r="C64" s="4" t="str">
        <f>IF(Raw_fanoverview!D28=0,"-",Raw_fanoverview!D28)</f>
        <v>Customized</v>
      </c>
      <c r="D64" s="26" t="str">
        <f>_xlfn.LET(_xlpm.x,_xlfn.IFNA(_xlfn.TEXTBEFORE(Raw_fanoverview!C28," Fans"),Raw_fanoverview!C28),IF(_xlpm.x=0,"-",_xlpm.x))</f>
        <v>SZ-CAV</v>
      </c>
      <c r="E64" s="68">
        <f>IF(Raw_fanoverview!E28=0,"-",Raw_fanoverview!E28)</f>
        <v>3.8770014008251108</v>
      </c>
      <c r="F64" s="68">
        <f>IF(Raw_fanoverview!F28=0,"-",Raw_fanoverview!F28)</f>
        <v>0.65</v>
      </c>
      <c r="G64" s="68">
        <f>IF(Raw_fanoverview!G28=0,"-",Raw_fanoverview!G28)</f>
        <v>0.85</v>
      </c>
      <c r="H64" s="68">
        <f>IF(Raw_fanoverview!H28=0,"-",Raw_fanoverview!H28)</f>
        <v>0.7</v>
      </c>
      <c r="I64" s="26"/>
    </row>
    <row r="65" spans="1:9" x14ac:dyDescent="0.25">
      <c r="A65" s="2" t="str">
        <f>Raw_fanoverview!A29</f>
        <v>Existing</v>
      </c>
      <c r="B65" s="4" t="str">
        <f>Raw_fanoverview!B29</f>
        <v>cDXOH</v>
      </c>
      <c r="C65" s="4" t="str">
        <f>IF(Raw_fanoverview!D29=0,"-",Raw_fanoverview!D29)</f>
        <v>Customized</v>
      </c>
      <c r="D65" s="26" t="str">
        <f>_xlfn.LET(_xlpm.x,_xlfn.IFNA(_xlfn.TEXTBEFORE(Raw_fanoverview!C29," Fans"),Raw_fanoverview!C29),IF(_xlpm.x=0,"-",_xlpm.x))</f>
        <v>SZ-CRAC</v>
      </c>
      <c r="E65" s="68">
        <f>IF(Raw_fanoverview!E29=0,"-",Raw_fanoverview!E29)</f>
        <v>5.1625018652978163</v>
      </c>
      <c r="F65" s="68">
        <f>IF(Raw_fanoverview!F29=0,"-",Raw_fanoverview!F29)</f>
        <v>0.65</v>
      </c>
      <c r="G65" s="68">
        <f>IF(Raw_fanoverview!G29=0,"-",Raw_fanoverview!G29)</f>
        <v>0.85</v>
      </c>
      <c r="H65" s="68">
        <f>IF(Raw_fanoverview!H29=0,"-",Raw_fanoverview!H29)</f>
        <v>0.93</v>
      </c>
      <c r="I65" s="26"/>
    </row>
    <row r="66" spans="1:9" x14ac:dyDescent="0.25">
      <c r="A66" s="2" t="str">
        <f>Raw_fanoverview!A30</f>
        <v>New Construction</v>
      </c>
      <c r="B66" s="4" t="str">
        <f>Raw_fanoverview!B30</f>
        <v>cDXOH</v>
      </c>
      <c r="C66" s="4" t="str">
        <f>IF(Raw_fanoverview!D30=0,"-",Raw_fanoverview!D30)</f>
        <v>Alternative</v>
      </c>
      <c r="D66" s="26" t="str">
        <f>_xlfn.LET(_xlpm.x,_xlfn.IFNA(_xlfn.TEXTBEFORE(Raw_fanoverview!C30," Fans"),Raw_fanoverview!C30),IF(_xlpm.x=0,"-",_xlpm.x))</f>
        <v>SZ-VAV</v>
      </c>
      <c r="E66" s="68">
        <f>IF(Raw_fanoverview!E30=0,"-",Raw_fanoverview!E30)</f>
        <v>3.8770014008251108</v>
      </c>
      <c r="F66" s="68">
        <f>IF(Raw_fanoverview!F30=0,"-",Raw_fanoverview!F30)</f>
        <v>0.55000000000000004</v>
      </c>
      <c r="G66" s="68">
        <f>IF(Raw_fanoverview!G30=0,"-",Raw_fanoverview!G30)</f>
        <v>0.9</v>
      </c>
      <c r="H66" s="68">
        <f>IF(Raw_fanoverview!H30=0,"-",Raw_fanoverview!H30)</f>
        <v>0.83</v>
      </c>
      <c r="I66" s="26"/>
    </row>
    <row r="67" spans="1:9" x14ac:dyDescent="0.25">
      <c r="A67" s="2" t="str">
        <f>Raw_fanoverview!A31</f>
        <v>New Construction</v>
      </c>
      <c r="B67" s="4" t="str">
        <f>Raw_fanoverview!B31</f>
        <v>cDXOH</v>
      </c>
      <c r="C67" s="4" t="str">
        <f>IF(Raw_fanoverview!D31=0,"-",Raw_fanoverview!D31)</f>
        <v>Main</v>
      </c>
      <c r="D67" s="26" t="str">
        <f>_xlfn.LET(_xlpm.x,_xlfn.IFNA(_xlfn.TEXTBEFORE(Raw_fanoverview!C31," Fans"),Raw_fanoverview!C31),IF(_xlpm.x=0,"-",_xlpm.x))</f>
        <v>SZ-CAV</v>
      </c>
      <c r="E67" s="68">
        <f>IF(Raw_fanoverview!E31=0,"-",Raw_fanoverview!E31)</f>
        <v>3.8770014008251108</v>
      </c>
      <c r="F67" s="68">
        <f>IF(Raw_fanoverview!F31=0,"-",Raw_fanoverview!F31)</f>
        <v>0.55000000000000004</v>
      </c>
      <c r="G67" s="68">
        <f>IF(Raw_fanoverview!G31=0,"-",Raw_fanoverview!G31)</f>
        <v>0.87</v>
      </c>
      <c r="H67" s="68">
        <f>IF(Raw_fanoverview!H31=0,"-",Raw_fanoverview!H31)</f>
        <v>0.83</v>
      </c>
      <c r="I67" s="26"/>
    </row>
    <row r="68" spans="1:9" x14ac:dyDescent="0.25">
      <c r="A68" s="2" t="str">
        <f>Raw_fanoverview!A32</f>
        <v>New Construction</v>
      </c>
      <c r="B68" s="4" t="str">
        <f>Raw_fanoverview!B32</f>
        <v>cDXOH</v>
      </c>
      <c r="C68" s="4" t="str">
        <f>IF(Raw_fanoverview!D32=0,"-",Raw_fanoverview!D32)</f>
        <v>Customized</v>
      </c>
      <c r="D68" s="26" t="str">
        <f>_xlfn.LET(_xlpm.x,_xlfn.IFNA(_xlfn.TEXTBEFORE(Raw_fanoverview!C32," Fans"),Raw_fanoverview!C32),IF(_xlpm.x=0,"-",_xlpm.x))</f>
        <v>SZ-CAV</v>
      </c>
      <c r="E68" s="68">
        <f>IF(Raw_fanoverview!E32=0,"-",Raw_fanoverview!E32)</f>
        <v>3.8770014008251108</v>
      </c>
      <c r="F68" s="68">
        <f>IF(Raw_fanoverview!F32=0,"-",Raw_fanoverview!F32)</f>
        <v>0.65</v>
      </c>
      <c r="G68" s="68">
        <f>IF(Raw_fanoverview!G32=0,"-",Raw_fanoverview!G32)</f>
        <v>0.85</v>
      </c>
      <c r="H68" s="68">
        <f>IF(Raw_fanoverview!H32=0,"-",Raw_fanoverview!H32)</f>
        <v>0.7</v>
      </c>
      <c r="I68" s="26"/>
    </row>
    <row r="69" spans="1:9" x14ac:dyDescent="0.25">
      <c r="A69" s="2" t="str">
        <f>Raw_fanoverview!A33</f>
        <v>New Construction</v>
      </c>
      <c r="B69" s="4" t="str">
        <f>Raw_fanoverview!B33</f>
        <v>cDXOH</v>
      </c>
      <c r="C69" s="4" t="str">
        <f>IF(Raw_fanoverview!D33=0,"-",Raw_fanoverview!D33)</f>
        <v>Customized</v>
      </c>
      <c r="D69" s="26" t="str">
        <f>_xlfn.LET(_xlpm.x,_xlfn.IFNA(_xlfn.TEXTBEFORE(Raw_fanoverview!C33," Fans"),Raw_fanoverview!C33),IF(_xlpm.x=0,"-",_xlpm.x))</f>
        <v>SZ-CRAC</v>
      </c>
      <c r="E69" s="68">
        <f>IF(Raw_fanoverview!E33=0,"-",Raw_fanoverview!E33)</f>
        <v>5.1625018652978163</v>
      </c>
      <c r="F69" s="68">
        <f>IF(Raw_fanoverview!F33=0,"-",Raw_fanoverview!F33)</f>
        <v>0.65</v>
      </c>
      <c r="G69" s="68">
        <f>IF(Raw_fanoverview!G33=0,"-",Raw_fanoverview!G33)</f>
        <v>0.85</v>
      </c>
      <c r="H69" s="68">
        <f>IF(Raw_fanoverview!H33=0,"-",Raw_fanoverview!H33)</f>
        <v>0.93</v>
      </c>
      <c r="I69" s="26"/>
    </row>
    <row r="70" spans="1:9" x14ac:dyDescent="0.25">
      <c r="A70" s="2" t="str">
        <f>Raw_fanoverview!A34</f>
        <v>Existing</v>
      </c>
      <c r="B70" s="4" t="str">
        <f>Raw_fanoverview!B34</f>
        <v>cPVVG</v>
      </c>
      <c r="C70" s="4" t="str">
        <f>IF(Raw_fanoverview!D34=0,"-",Raw_fanoverview!D34)</f>
        <v>Alternative</v>
      </c>
      <c r="D70" s="26" t="str">
        <f>_xlfn.LET(_xlpm.x,_xlfn.IFNA(_xlfn.TEXTBEFORE(Raw_fanoverview!C34," Fans"),Raw_fanoverview!C34),IF(_xlpm.x=0,"-",_xlpm.x))</f>
        <v>SZ-VAV</v>
      </c>
      <c r="E70" s="68">
        <f>IF(Raw_fanoverview!E34=0,"-",Raw_fanoverview!E34)</f>
        <v>3.8770014008251108</v>
      </c>
      <c r="F70" s="68">
        <f>IF(Raw_fanoverview!F34=0,"-",Raw_fanoverview!F34)</f>
        <v>0.55000000000000004</v>
      </c>
      <c r="G70" s="68">
        <f>IF(Raw_fanoverview!G34=0,"-",Raw_fanoverview!G34)</f>
        <v>0.9</v>
      </c>
      <c r="H70" s="68">
        <f>IF(Raw_fanoverview!H34=0,"-",Raw_fanoverview!H34)</f>
        <v>0.83</v>
      </c>
      <c r="I70" s="26"/>
    </row>
    <row r="71" spans="1:9" x14ac:dyDescent="0.25">
      <c r="A71" s="2" t="str">
        <f>Raw_fanoverview!A35</f>
        <v>Existing</v>
      </c>
      <c r="B71" s="4" t="str">
        <f>Raw_fanoverview!B35</f>
        <v>cPVVG</v>
      </c>
      <c r="C71" s="4" t="str">
        <f>IF(Raw_fanoverview!D35=0,"-",Raw_fanoverview!D35)</f>
        <v>Main</v>
      </c>
      <c r="D71" s="26" t="str">
        <f>_xlfn.LET(_xlpm.x,_xlfn.IFNA(_xlfn.TEXTBEFORE(Raw_fanoverview!C35," Fans"),Raw_fanoverview!C35),IF(_xlpm.x=0,"-",_xlpm.x))</f>
        <v>SZ-VAV</v>
      </c>
      <c r="E71" s="68">
        <f>IF(Raw_fanoverview!E35=0,"-",Raw_fanoverview!E35)</f>
        <v>3.8770014008251108</v>
      </c>
      <c r="F71" s="68">
        <f>IF(Raw_fanoverview!F35=0,"-",Raw_fanoverview!F35)</f>
        <v>0.55000000000000004</v>
      </c>
      <c r="G71" s="68">
        <f>IF(Raw_fanoverview!G35=0,"-",Raw_fanoverview!G35)</f>
        <v>0.87</v>
      </c>
      <c r="H71" s="68">
        <f>IF(Raw_fanoverview!H35=0,"-",Raw_fanoverview!H35)</f>
        <v>0.83</v>
      </c>
      <c r="I71" s="26"/>
    </row>
    <row r="72" spans="1:9" x14ac:dyDescent="0.25">
      <c r="A72" s="2" t="str">
        <f>Raw_fanoverview!A36</f>
        <v>Existing</v>
      </c>
      <c r="B72" s="4" t="str">
        <f>Raw_fanoverview!B36</f>
        <v>cPVVG</v>
      </c>
      <c r="C72" s="4" t="str">
        <f>IF(Raw_fanoverview!D36=0,"-",Raw_fanoverview!D36)</f>
        <v>Customized</v>
      </c>
      <c r="D72" s="26" t="str">
        <f>_xlfn.LET(_xlpm.x,_xlfn.IFNA(_xlfn.TEXTBEFORE(Raw_fanoverview!C36," Fans"),Raw_fanoverview!C36),IF(_xlpm.x=0,"-",_xlpm.x))</f>
        <v>SZ-CAV</v>
      </c>
      <c r="E72" s="68">
        <f>IF(Raw_fanoverview!E36=0,"-",Raw_fanoverview!E36)</f>
        <v>3.8770014008251108</v>
      </c>
      <c r="F72" s="68">
        <f>IF(Raw_fanoverview!F36=0,"-",Raw_fanoverview!F36)</f>
        <v>0.65</v>
      </c>
      <c r="G72" s="68">
        <f>IF(Raw_fanoverview!G36=0,"-",Raw_fanoverview!G36)</f>
        <v>0.85</v>
      </c>
      <c r="H72" s="68">
        <f>IF(Raw_fanoverview!H36=0,"-",Raw_fanoverview!H36)</f>
        <v>0.7</v>
      </c>
      <c r="I72" s="26"/>
    </row>
    <row r="73" spans="1:9" x14ac:dyDescent="0.25">
      <c r="A73" s="2" t="str">
        <f>Raw_fanoverview!A37</f>
        <v>Existing</v>
      </c>
      <c r="B73" s="4" t="str">
        <f>Raw_fanoverview!B37</f>
        <v>cPVVG</v>
      </c>
      <c r="C73" s="4" t="str">
        <f>IF(Raw_fanoverview!D37=0,"-",Raw_fanoverview!D37)</f>
        <v>Customized</v>
      </c>
      <c r="D73" s="26" t="str">
        <f>_xlfn.LET(_xlpm.x,_xlfn.IFNA(_xlfn.TEXTBEFORE(Raw_fanoverview!C37," Fans"),Raw_fanoverview!C37),IF(_xlpm.x=0,"-",_xlpm.x))</f>
        <v>SZ-CRAC</v>
      </c>
      <c r="E73" s="68">
        <f>IF(Raw_fanoverview!E37=0,"-",Raw_fanoverview!E37)</f>
        <v>5.1625018652978163</v>
      </c>
      <c r="F73" s="68">
        <f>IF(Raw_fanoverview!F37=0,"-",Raw_fanoverview!F37)</f>
        <v>0.65</v>
      </c>
      <c r="G73" s="68">
        <f>IF(Raw_fanoverview!G37=0,"-",Raw_fanoverview!G37)</f>
        <v>0.85</v>
      </c>
      <c r="H73" s="68">
        <f>IF(Raw_fanoverview!H37=0,"-",Raw_fanoverview!H37)</f>
        <v>0.93</v>
      </c>
      <c r="I73" s="26"/>
    </row>
    <row r="74" spans="1:9" x14ac:dyDescent="0.25">
      <c r="A74" s="2" t="str">
        <f>Raw_fanoverview!A38</f>
        <v>New Construction</v>
      </c>
      <c r="B74" s="4" t="str">
        <f>Raw_fanoverview!B38</f>
        <v>cPVVG</v>
      </c>
      <c r="C74" s="4" t="str">
        <f>IF(Raw_fanoverview!D38=0,"-",Raw_fanoverview!D38)</f>
        <v>Alternative</v>
      </c>
      <c r="D74" s="26" t="str">
        <f>_xlfn.LET(_xlpm.x,_xlfn.IFNA(_xlfn.TEXTBEFORE(Raw_fanoverview!C38," Fans"),Raw_fanoverview!C38),IF(_xlpm.x=0,"-",_xlpm.x))</f>
        <v>SZ-VAV</v>
      </c>
      <c r="E74" s="68">
        <f>IF(Raw_fanoverview!E38=0,"-",Raw_fanoverview!E38)</f>
        <v>3.8770014008251108</v>
      </c>
      <c r="F74" s="68">
        <f>IF(Raw_fanoverview!F38=0,"-",Raw_fanoverview!F38)</f>
        <v>0.55000000000000004</v>
      </c>
      <c r="G74" s="68">
        <f>IF(Raw_fanoverview!G38=0,"-",Raw_fanoverview!G38)</f>
        <v>0.9</v>
      </c>
      <c r="H74" s="68">
        <f>IF(Raw_fanoverview!H38=0,"-",Raw_fanoverview!H38)</f>
        <v>0.83</v>
      </c>
      <c r="I74" s="26"/>
    </row>
    <row r="75" spans="1:9" x14ac:dyDescent="0.25">
      <c r="A75" s="2" t="str">
        <f>Raw_fanoverview!A39</f>
        <v>New Construction</v>
      </c>
      <c r="B75" s="4" t="str">
        <f>Raw_fanoverview!B39</f>
        <v>cPVVG</v>
      </c>
      <c r="C75" s="4" t="str">
        <f>IF(Raw_fanoverview!D39=0,"-",Raw_fanoverview!D39)</f>
        <v>Main</v>
      </c>
      <c r="D75" s="26" t="str">
        <f>_xlfn.LET(_xlpm.x,_xlfn.IFNA(_xlfn.TEXTBEFORE(Raw_fanoverview!C39," Fans"),Raw_fanoverview!C39),IF(_xlpm.x=0,"-",_xlpm.x))</f>
        <v>SZ-VAV</v>
      </c>
      <c r="E75" s="68">
        <f>IF(Raw_fanoverview!E39=0,"-",Raw_fanoverview!E39)</f>
        <v>3.8770014008251108</v>
      </c>
      <c r="F75" s="68">
        <f>IF(Raw_fanoverview!F39=0,"-",Raw_fanoverview!F39)</f>
        <v>0.55000000000000004</v>
      </c>
      <c r="G75" s="68">
        <f>IF(Raw_fanoverview!G39=0,"-",Raw_fanoverview!G39)</f>
        <v>0.87</v>
      </c>
      <c r="H75" s="68">
        <f>IF(Raw_fanoverview!H39=0,"-",Raw_fanoverview!H39)</f>
        <v>0.83</v>
      </c>
      <c r="I75" s="26"/>
    </row>
    <row r="76" spans="1:9" x14ac:dyDescent="0.25">
      <c r="A76" s="2" t="str">
        <f>Raw_fanoverview!A40</f>
        <v>New Construction</v>
      </c>
      <c r="B76" s="4" t="str">
        <f>Raw_fanoverview!B40</f>
        <v>cPVVG</v>
      </c>
      <c r="C76" s="4" t="str">
        <f>IF(Raw_fanoverview!D40=0,"-",Raw_fanoverview!D40)</f>
        <v>Customized</v>
      </c>
      <c r="D76" s="26" t="str">
        <f>_xlfn.LET(_xlpm.x,_xlfn.IFNA(_xlfn.TEXTBEFORE(Raw_fanoverview!C40," Fans"),Raw_fanoverview!C40),IF(_xlpm.x=0,"-",_xlpm.x))</f>
        <v>SZ-CAV</v>
      </c>
      <c r="E76" s="68">
        <f>IF(Raw_fanoverview!E40=0,"-",Raw_fanoverview!E40)</f>
        <v>3.8770014008251108</v>
      </c>
      <c r="F76" s="68">
        <f>IF(Raw_fanoverview!F40=0,"-",Raw_fanoverview!F40)</f>
        <v>0.65</v>
      </c>
      <c r="G76" s="68">
        <f>IF(Raw_fanoverview!G40=0,"-",Raw_fanoverview!G40)</f>
        <v>0.85</v>
      </c>
      <c r="H76" s="68">
        <f>IF(Raw_fanoverview!H40=0,"-",Raw_fanoverview!H40)</f>
        <v>0.7</v>
      </c>
      <c r="I76" s="26"/>
    </row>
    <row r="77" spans="1:9" x14ac:dyDescent="0.25">
      <c r="A77" s="2" t="str">
        <f>Raw_fanoverview!A41</f>
        <v>New Construction</v>
      </c>
      <c r="B77" s="4" t="str">
        <f>Raw_fanoverview!B41</f>
        <v>cPVVG</v>
      </c>
      <c r="C77" s="4" t="str">
        <f>IF(Raw_fanoverview!D41=0,"-",Raw_fanoverview!D41)</f>
        <v>Customized</v>
      </c>
      <c r="D77" s="26" t="str">
        <f>_xlfn.LET(_xlpm.x,_xlfn.IFNA(_xlfn.TEXTBEFORE(Raw_fanoverview!C41," Fans"),Raw_fanoverview!C41),IF(_xlpm.x=0,"-",_xlpm.x))</f>
        <v>SZ-CRAC</v>
      </c>
      <c r="E77" s="68">
        <f>IF(Raw_fanoverview!E41=0,"-",Raw_fanoverview!E41)</f>
        <v>5.1625018652978163</v>
      </c>
      <c r="F77" s="68">
        <f>IF(Raw_fanoverview!F41=0,"-",Raw_fanoverview!F41)</f>
        <v>0.65</v>
      </c>
      <c r="G77" s="68">
        <f>IF(Raw_fanoverview!G41=0,"-",Raw_fanoverview!G41)</f>
        <v>0.85</v>
      </c>
      <c r="H77" s="68">
        <f>IF(Raw_fanoverview!H41=0,"-",Raw_fanoverview!H41)</f>
        <v>0.93</v>
      </c>
      <c r="I7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4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477</v>
      </c>
      <c r="D2" t="s">
        <v>62</v>
      </c>
      <c r="E2">
        <v>3.8770014008251108</v>
      </c>
      <c r="F2">
        <v>0.55000000000000004</v>
      </c>
      <c r="G2">
        <v>0.9</v>
      </c>
      <c r="H2">
        <v>0.83</v>
      </c>
    </row>
    <row r="3" spans="1:8" x14ac:dyDescent="0.25">
      <c r="A3" t="s">
        <v>39</v>
      </c>
      <c r="B3" t="s">
        <v>67</v>
      </c>
      <c r="C3" t="s">
        <v>478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67</v>
      </c>
      <c r="C4" t="s">
        <v>479</v>
      </c>
      <c r="D4" t="s">
        <v>63</v>
      </c>
      <c r="E4">
        <v>3.8770014008251108</v>
      </c>
      <c r="F4">
        <v>0.65</v>
      </c>
      <c r="G4">
        <v>0.85</v>
      </c>
      <c r="H4">
        <v>0.7</v>
      </c>
    </row>
    <row r="5" spans="1:8" x14ac:dyDescent="0.25">
      <c r="A5" t="s">
        <v>39</v>
      </c>
      <c r="B5" t="s">
        <v>67</v>
      </c>
      <c r="C5" t="s">
        <v>480</v>
      </c>
      <c r="D5" t="s">
        <v>63</v>
      </c>
      <c r="E5">
        <v>5.1625018652978163</v>
      </c>
      <c r="F5">
        <v>0.65</v>
      </c>
      <c r="G5">
        <v>0.85</v>
      </c>
      <c r="H5">
        <v>0.93</v>
      </c>
    </row>
    <row r="6" spans="1:8" x14ac:dyDescent="0.25">
      <c r="A6" t="s">
        <v>40</v>
      </c>
      <c r="B6" t="s">
        <v>67</v>
      </c>
      <c r="C6" t="s">
        <v>477</v>
      </c>
      <c r="D6" t="s">
        <v>62</v>
      </c>
      <c r="E6">
        <v>3.8770014008251108</v>
      </c>
      <c r="F6">
        <v>0.55000000000000004</v>
      </c>
      <c r="G6">
        <v>0.9</v>
      </c>
      <c r="H6">
        <v>0.83</v>
      </c>
    </row>
    <row r="7" spans="1:8" x14ac:dyDescent="0.25">
      <c r="A7" t="s">
        <v>40</v>
      </c>
      <c r="B7" t="s">
        <v>67</v>
      </c>
      <c r="C7" t="s">
        <v>478</v>
      </c>
      <c r="D7" t="s">
        <v>61</v>
      </c>
      <c r="E7">
        <v>5.3619709373693114</v>
      </c>
      <c r="F7">
        <v>0.55000000000000004</v>
      </c>
      <c r="G7">
        <v>0.9</v>
      </c>
      <c r="H7">
        <v>1.1499999999999999</v>
      </c>
    </row>
    <row r="8" spans="1:8" x14ac:dyDescent="0.25">
      <c r="A8" t="s">
        <v>40</v>
      </c>
      <c r="B8" t="s">
        <v>67</v>
      </c>
      <c r="C8" t="s">
        <v>479</v>
      </c>
      <c r="D8" t="s">
        <v>63</v>
      </c>
      <c r="E8">
        <v>3.8770014008251108</v>
      </c>
      <c r="F8">
        <v>0.65</v>
      </c>
      <c r="G8">
        <v>0.85</v>
      </c>
      <c r="H8">
        <v>0.7</v>
      </c>
    </row>
    <row r="9" spans="1:8" x14ac:dyDescent="0.25">
      <c r="A9" t="s">
        <v>40</v>
      </c>
      <c r="B9" t="s">
        <v>67</v>
      </c>
      <c r="C9" t="s">
        <v>480</v>
      </c>
      <c r="D9" t="s">
        <v>63</v>
      </c>
      <c r="E9">
        <v>5.1625018652978163</v>
      </c>
      <c r="F9">
        <v>0.65</v>
      </c>
      <c r="G9">
        <v>0.85</v>
      </c>
      <c r="H9">
        <v>0.93</v>
      </c>
    </row>
    <row r="10" spans="1:8" x14ac:dyDescent="0.25">
      <c r="A10" t="s">
        <v>39</v>
      </c>
      <c r="B10" t="s">
        <v>48</v>
      </c>
      <c r="C10" t="s">
        <v>477</v>
      </c>
      <c r="D10" t="s">
        <v>62</v>
      </c>
      <c r="E10">
        <v>3.8770014008251108</v>
      </c>
      <c r="F10">
        <v>0.55000000000000004</v>
      </c>
      <c r="G10">
        <v>0.9</v>
      </c>
      <c r="H10">
        <v>0.83</v>
      </c>
    </row>
    <row r="11" spans="1:8" x14ac:dyDescent="0.25">
      <c r="A11" t="s">
        <v>39</v>
      </c>
      <c r="B11" t="s">
        <v>48</v>
      </c>
      <c r="C11" t="s">
        <v>479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  <row r="12" spans="1:8" x14ac:dyDescent="0.25">
      <c r="A12" t="s">
        <v>39</v>
      </c>
      <c r="B12" t="s">
        <v>48</v>
      </c>
      <c r="C12" t="s">
        <v>479</v>
      </c>
      <c r="D12" t="s">
        <v>63</v>
      </c>
      <c r="E12">
        <v>3.8770014008251108</v>
      </c>
      <c r="F12">
        <v>0.65</v>
      </c>
      <c r="G12">
        <v>0.85</v>
      </c>
      <c r="H12">
        <v>0.7</v>
      </c>
    </row>
    <row r="13" spans="1:8" x14ac:dyDescent="0.25">
      <c r="A13" t="s">
        <v>39</v>
      </c>
      <c r="B13" t="s">
        <v>48</v>
      </c>
      <c r="C13" t="s">
        <v>480</v>
      </c>
      <c r="D13" t="s">
        <v>63</v>
      </c>
      <c r="E13">
        <v>5.1625018652978163</v>
      </c>
      <c r="F13">
        <v>0.65</v>
      </c>
      <c r="G13">
        <v>0.85</v>
      </c>
      <c r="H13">
        <v>0.93</v>
      </c>
    </row>
    <row r="14" spans="1:8" x14ac:dyDescent="0.25">
      <c r="A14" t="s">
        <v>40</v>
      </c>
      <c r="B14" t="s">
        <v>48</v>
      </c>
      <c r="C14" t="s">
        <v>477</v>
      </c>
      <c r="D14" t="s">
        <v>62</v>
      </c>
      <c r="E14">
        <v>3.8770014008251108</v>
      </c>
      <c r="F14">
        <v>0.55000000000000004</v>
      </c>
      <c r="G14">
        <v>0.9</v>
      </c>
      <c r="H14">
        <v>0.83</v>
      </c>
    </row>
    <row r="15" spans="1:8" x14ac:dyDescent="0.25">
      <c r="A15" t="s">
        <v>40</v>
      </c>
      <c r="B15" t="s">
        <v>48</v>
      </c>
      <c r="C15" t="s">
        <v>479</v>
      </c>
      <c r="D15" t="s">
        <v>61</v>
      </c>
      <c r="E15">
        <v>3.8770014008251108</v>
      </c>
      <c r="F15">
        <v>0.55000000000000004</v>
      </c>
      <c r="G15">
        <v>0.87</v>
      </c>
      <c r="H15">
        <v>0.83</v>
      </c>
    </row>
    <row r="16" spans="1:8" x14ac:dyDescent="0.25">
      <c r="A16" t="s">
        <v>40</v>
      </c>
      <c r="B16" t="s">
        <v>48</v>
      </c>
      <c r="C16" t="s">
        <v>479</v>
      </c>
      <c r="D16" t="s">
        <v>63</v>
      </c>
      <c r="E16">
        <v>3.8770014008251108</v>
      </c>
      <c r="F16">
        <v>0.65</v>
      </c>
      <c r="G16">
        <v>0.85</v>
      </c>
      <c r="H16">
        <v>0.7</v>
      </c>
    </row>
    <row r="17" spans="1:8" x14ac:dyDescent="0.25">
      <c r="A17" t="s">
        <v>40</v>
      </c>
      <c r="B17" t="s">
        <v>48</v>
      </c>
      <c r="C17" t="s">
        <v>480</v>
      </c>
      <c r="D17" t="s">
        <v>63</v>
      </c>
      <c r="E17">
        <v>5.1625018652978163</v>
      </c>
      <c r="F17">
        <v>0.65</v>
      </c>
      <c r="G17">
        <v>0.85</v>
      </c>
      <c r="H17">
        <v>0.93</v>
      </c>
    </row>
    <row r="18" spans="1:8" x14ac:dyDescent="0.25">
      <c r="A18" t="s">
        <v>39</v>
      </c>
      <c r="B18" t="s">
        <v>65</v>
      </c>
      <c r="C18" t="s">
        <v>477</v>
      </c>
      <c r="D18" t="s">
        <v>62</v>
      </c>
      <c r="E18">
        <v>3.8770014008251108</v>
      </c>
      <c r="F18">
        <v>0.55000000000000004</v>
      </c>
      <c r="G18">
        <v>0.9</v>
      </c>
      <c r="H18">
        <v>0.83</v>
      </c>
    </row>
    <row r="19" spans="1:8" x14ac:dyDescent="0.25">
      <c r="A19" t="s">
        <v>39</v>
      </c>
      <c r="B19" t="s">
        <v>65</v>
      </c>
      <c r="C19" t="s">
        <v>479</v>
      </c>
      <c r="D19" t="s">
        <v>61</v>
      </c>
      <c r="E19">
        <v>3.8770014008251108</v>
      </c>
      <c r="F19">
        <v>0.55000000000000004</v>
      </c>
      <c r="G19">
        <v>0.87</v>
      </c>
      <c r="H19">
        <v>0.83</v>
      </c>
    </row>
    <row r="20" spans="1:8" x14ac:dyDescent="0.25">
      <c r="A20" t="s">
        <v>39</v>
      </c>
      <c r="B20" t="s">
        <v>65</v>
      </c>
      <c r="C20" t="s">
        <v>479</v>
      </c>
      <c r="D20" t="s">
        <v>63</v>
      </c>
      <c r="E20">
        <v>3.8770014008251108</v>
      </c>
      <c r="F20">
        <v>0.65</v>
      </c>
      <c r="G20">
        <v>0.85</v>
      </c>
      <c r="H20">
        <v>0.7</v>
      </c>
    </row>
    <row r="21" spans="1:8" x14ac:dyDescent="0.25">
      <c r="A21" t="s">
        <v>39</v>
      </c>
      <c r="B21" t="s">
        <v>65</v>
      </c>
      <c r="C21" t="s">
        <v>480</v>
      </c>
      <c r="D21" t="s">
        <v>63</v>
      </c>
      <c r="E21">
        <v>5.1625018652978163</v>
      </c>
      <c r="F21">
        <v>0.65</v>
      </c>
      <c r="G21">
        <v>0.85</v>
      </c>
      <c r="H21">
        <v>0.93</v>
      </c>
    </row>
    <row r="22" spans="1:8" x14ac:dyDescent="0.25">
      <c r="A22" t="s">
        <v>40</v>
      </c>
      <c r="B22" t="s">
        <v>65</v>
      </c>
      <c r="C22" t="s">
        <v>477</v>
      </c>
      <c r="D22" t="s">
        <v>62</v>
      </c>
      <c r="E22">
        <v>3.8770014008251108</v>
      </c>
      <c r="F22">
        <v>0.55000000000000004</v>
      </c>
      <c r="G22">
        <v>0.9</v>
      </c>
      <c r="H22">
        <v>0.83</v>
      </c>
    </row>
    <row r="23" spans="1:8" x14ac:dyDescent="0.25">
      <c r="A23" t="s">
        <v>40</v>
      </c>
      <c r="B23" t="s">
        <v>65</v>
      </c>
      <c r="C23" t="s">
        <v>479</v>
      </c>
      <c r="D23" t="s">
        <v>61</v>
      </c>
      <c r="E23">
        <v>3.8770014008251108</v>
      </c>
      <c r="F23">
        <v>0.55000000000000004</v>
      </c>
      <c r="G23">
        <v>0.87</v>
      </c>
      <c r="H23">
        <v>0.83</v>
      </c>
    </row>
    <row r="24" spans="1:8" x14ac:dyDescent="0.25">
      <c r="A24" t="s">
        <v>40</v>
      </c>
      <c r="B24" t="s">
        <v>65</v>
      </c>
      <c r="C24" t="s">
        <v>479</v>
      </c>
      <c r="D24" t="s">
        <v>63</v>
      </c>
      <c r="E24">
        <v>3.8770014008251108</v>
      </c>
      <c r="F24">
        <v>0.65</v>
      </c>
      <c r="G24">
        <v>0.85</v>
      </c>
      <c r="H24">
        <v>0.7</v>
      </c>
    </row>
    <row r="25" spans="1:8" x14ac:dyDescent="0.25">
      <c r="A25" t="s">
        <v>40</v>
      </c>
      <c r="B25" t="s">
        <v>65</v>
      </c>
      <c r="C25" t="s">
        <v>480</v>
      </c>
      <c r="D25" t="s">
        <v>63</v>
      </c>
      <c r="E25">
        <v>5.1625018652978163</v>
      </c>
      <c r="F25">
        <v>0.65</v>
      </c>
      <c r="G25">
        <v>0.85</v>
      </c>
      <c r="H25">
        <v>0.93</v>
      </c>
    </row>
    <row r="26" spans="1:8" x14ac:dyDescent="0.25">
      <c r="A26" t="s">
        <v>39</v>
      </c>
      <c r="B26" t="s">
        <v>68</v>
      </c>
      <c r="C26" t="s">
        <v>477</v>
      </c>
      <c r="D26" t="s">
        <v>62</v>
      </c>
      <c r="E26">
        <v>3.8770014008251108</v>
      </c>
      <c r="F26">
        <v>0.55000000000000004</v>
      </c>
      <c r="G26">
        <v>0.9</v>
      </c>
      <c r="H26">
        <v>0.83</v>
      </c>
    </row>
    <row r="27" spans="1:8" x14ac:dyDescent="0.25">
      <c r="A27" t="s">
        <v>39</v>
      </c>
      <c r="B27" t="s">
        <v>68</v>
      </c>
      <c r="C27" t="s">
        <v>479</v>
      </c>
      <c r="D27" t="s">
        <v>61</v>
      </c>
      <c r="E27">
        <v>3.8770014008251108</v>
      </c>
      <c r="F27">
        <v>0.55000000000000004</v>
      </c>
      <c r="G27">
        <v>0.87</v>
      </c>
      <c r="H27">
        <v>0.83</v>
      </c>
    </row>
    <row r="28" spans="1:8" x14ac:dyDescent="0.25">
      <c r="A28" t="s">
        <v>39</v>
      </c>
      <c r="B28" t="s">
        <v>68</v>
      </c>
      <c r="C28" t="s">
        <v>479</v>
      </c>
      <c r="D28" t="s">
        <v>63</v>
      </c>
      <c r="E28">
        <v>3.8770014008251108</v>
      </c>
      <c r="F28">
        <v>0.65</v>
      </c>
      <c r="G28">
        <v>0.85</v>
      </c>
      <c r="H28">
        <v>0.7</v>
      </c>
    </row>
    <row r="29" spans="1:8" x14ac:dyDescent="0.25">
      <c r="A29" t="s">
        <v>39</v>
      </c>
      <c r="B29" t="s">
        <v>68</v>
      </c>
      <c r="C29" t="s">
        <v>480</v>
      </c>
      <c r="D29" t="s">
        <v>63</v>
      </c>
      <c r="E29">
        <v>5.1625018652978163</v>
      </c>
      <c r="F29">
        <v>0.65</v>
      </c>
      <c r="G29">
        <v>0.85</v>
      </c>
      <c r="H29">
        <v>0.93</v>
      </c>
    </row>
    <row r="30" spans="1:8" x14ac:dyDescent="0.25">
      <c r="A30" t="s">
        <v>40</v>
      </c>
      <c r="B30" t="s">
        <v>68</v>
      </c>
      <c r="C30" t="s">
        <v>477</v>
      </c>
      <c r="D30" t="s">
        <v>62</v>
      </c>
      <c r="E30">
        <v>3.8770014008251108</v>
      </c>
      <c r="F30">
        <v>0.55000000000000004</v>
      </c>
      <c r="G30">
        <v>0.9</v>
      </c>
      <c r="H30">
        <v>0.83</v>
      </c>
    </row>
    <row r="31" spans="1:8" x14ac:dyDescent="0.25">
      <c r="A31" t="s">
        <v>40</v>
      </c>
      <c r="B31" t="s">
        <v>68</v>
      </c>
      <c r="C31" t="s">
        <v>479</v>
      </c>
      <c r="D31" t="s">
        <v>61</v>
      </c>
      <c r="E31">
        <v>3.8770014008251108</v>
      </c>
      <c r="F31">
        <v>0.55000000000000004</v>
      </c>
      <c r="G31">
        <v>0.87</v>
      </c>
      <c r="H31">
        <v>0.83</v>
      </c>
    </row>
    <row r="32" spans="1:8" x14ac:dyDescent="0.25">
      <c r="A32" t="s">
        <v>40</v>
      </c>
      <c r="B32" t="s">
        <v>68</v>
      </c>
      <c r="C32" t="s">
        <v>479</v>
      </c>
      <c r="D32" t="s">
        <v>63</v>
      </c>
      <c r="E32">
        <v>3.8770014008251108</v>
      </c>
      <c r="F32">
        <v>0.65</v>
      </c>
      <c r="G32">
        <v>0.85</v>
      </c>
      <c r="H32">
        <v>0.7</v>
      </c>
    </row>
    <row r="33" spans="1:8" x14ac:dyDescent="0.25">
      <c r="A33" t="s">
        <v>40</v>
      </c>
      <c r="B33" t="s">
        <v>68</v>
      </c>
      <c r="C33" t="s">
        <v>480</v>
      </c>
      <c r="D33" t="s">
        <v>63</v>
      </c>
      <c r="E33">
        <v>5.1625018652978163</v>
      </c>
      <c r="F33">
        <v>0.65</v>
      </c>
      <c r="G33">
        <v>0.85</v>
      </c>
      <c r="H33">
        <v>0.93</v>
      </c>
    </row>
    <row r="34" spans="1:8" x14ac:dyDescent="0.25">
      <c r="A34" t="s">
        <v>39</v>
      </c>
      <c r="B34" t="s">
        <v>69</v>
      </c>
      <c r="C34" t="s">
        <v>477</v>
      </c>
      <c r="D34" t="s">
        <v>62</v>
      </c>
      <c r="E34">
        <v>3.8770014008251108</v>
      </c>
      <c r="F34">
        <v>0.55000000000000004</v>
      </c>
      <c r="G34">
        <v>0.9</v>
      </c>
      <c r="H34">
        <v>0.83</v>
      </c>
    </row>
    <row r="35" spans="1:8" x14ac:dyDescent="0.25">
      <c r="A35" t="s">
        <v>39</v>
      </c>
      <c r="B35" t="s">
        <v>69</v>
      </c>
      <c r="C35" t="s">
        <v>477</v>
      </c>
      <c r="D35" t="s">
        <v>61</v>
      </c>
      <c r="E35">
        <v>3.8770014008251108</v>
      </c>
      <c r="F35">
        <v>0.55000000000000004</v>
      </c>
      <c r="G35">
        <v>0.87</v>
      </c>
      <c r="H35">
        <v>0.83</v>
      </c>
    </row>
    <row r="36" spans="1:8" x14ac:dyDescent="0.25">
      <c r="A36" t="s">
        <v>39</v>
      </c>
      <c r="B36" t="s">
        <v>69</v>
      </c>
      <c r="C36" t="s">
        <v>479</v>
      </c>
      <c r="D36" t="s">
        <v>63</v>
      </c>
      <c r="E36">
        <v>3.8770014008251108</v>
      </c>
      <c r="F36">
        <v>0.65</v>
      </c>
      <c r="G36">
        <v>0.85</v>
      </c>
      <c r="H36">
        <v>0.7</v>
      </c>
    </row>
    <row r="37" spans="1:8" x14ac:dyDescent="0.25">
      <c r="A37" t="s">
        <v>39</v>
      </c>
      <c r="B37" t="s">
        <v>69</v>
      </c>
      <c r="C37" t="s">
        <v>480</v>
      </c>
      <c r="D37" t="s">
        <v>63</v>
      </c>
      <c r="E37">
        <v>5.1625018652978163</v>
      </c>
      <c r="F37">
        <v>0.65</v>
      </c>
      <c r="G37">
        <v>0.85</v>
      </c>
      <c r="H37">
        <v>0.93</v>
      </c>
    </row>
    <row r="38" spans="1:8" x14ac:dyDescent="0.25">
      <c r="A38" t="s">
        <v>40</v>
      </c>
      <c r="B38" t="s">
        <v>69</v>
      </c>
      <c r="C38" t="s">
        <v>477</v>
      </c>
      <c r="D38" t="s">
        <v>62</v>
      </c>
      <c r="E38">
        <v>3.8770014008251108</v>
      </c>
      <c r="F38">
        <v>0.55000000000000004</v>
      </c>
      <c r="G38">
        <v>0.9</v>
      </c>
      <c r="H38">
        <v>0.83</v>
      </c>
    </row>
    <row r="39" spans="1:8" x14ac:dyDescent="0.25">
      <c r="A39" t="s">
        <v>40</v>
      </c>
      <c r="B39" t="s">
        <v>69</v>
      </c>
      <c r="C39" t="s">
        <v>477</v>
      </c>
      <c r="D39" t="s">
        <v>61</v>
      </c>
      <c r="E39">
        <v>3.8770014008251108</v>
      </c>
      <c r="F39">
        <v>0.55000000000000004</v>
      </c>
      <c r="G39">
        <v>0.87</v>
      </c>
      <c r="H39">
        <v>0.83</v>
      </c>
    </row>
    <row r="40" spans="1:8" x14ac:dyDescent="0.25">
      <c r="A40" t="s">
        <v>40</v>
      </c>
      <c r="B40" t="s">
        <v>69</v>
      </c>
      <c r="C40" t="s">
        <v>479</v>
      </c>
      <c r="D40" t="s">
        <v>63</v>
      </c>
      <c r="E40">
        <v>3.8770014008251108</v>
      </c>
      <c r="F40">
        <v>0.65</v>
      </c>
      <c r="G40">
        <v>0.85</v>
      </c>
      <c r="H40">
        <v>0.7</v>
      </c>
    </row>
    <row r="41" spans="1:8" x14ac:dyDescent="0.25">
      <c r="A41" t="s">
        <v>40</v>
      </c>
      <c r="B41" t="s">
        <v>69</v>
      </c>
      <c r="C41" t="s">
        <v>480</v>
      </c>
      <c r="D41" t="s">
        <v>63</v>
      </c>
      <c r="E41">
        <v>5.1625018652978163</v>
      </c>
      <c r="F41">
        <v>0.65</v>
      </c>
      <c r="G41">
        <v>0.85</v>
      </c>
      <c r="H41">
        <v>0.93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4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465</v>
      </c>
      <c r="H1" s="45" t="s">
        <v>466</v>
      </c>
    </row>
    <row r="2" spans="1:8" x14ac:dyDescent="0.25">
      <c r="A2" t="s">
        <v>39</v>
      </c>
      <c r="B2" t="s">
        <v>67</v>
      </c>
      <c r="C2" t="s">
        <v>61</v>
      </c>
      <c r="D2" t="s">
        <v>467</v>
      </c>
      <c r="E2" t="s">
        <v>468</v>
      </c>
      <c r="F2">
        <v>3.05</v>
      </c>
    </row>
    <row r="3" spans="1:8" x14ac:dyDescent="0.25">
      <c r="A3" t="s">
        <v>39</v>
      </c>
      <c r="B3" t="s">
        <v>67</v>
      </c>
      <c r="C3" t="s">
        <v>62</v>
      </c>
      <c r="D3" t="s">
        <v>469</v>
      </c>
      <c r="E3" t="s">
        <v>470</v>
      </c>
      <c r="F3">
        <v>3.85</v>
      </c>
      <c r="G3" t="s">
        <v>70</v>
      </c>
      <c r="H3" t="s">
        <v>471</v>
      </c>
    </row>
    <row r="4" spans="1:8" x14ac:dyDescent="0.25">
      <c r="A4" t="s">
        <v>39</v>
      </c>
      <c r="B4" t="s">
        <v>67</v>
      </c>
      <c r="C4" t="s">
        <v>63</v>
      </c>
      <c r="D4" t="s">
        <v>472</v>
      </c>
      <c r="E4" t="s">
        <v>470</v>
      </c>
      <c r="F4">
        <v>3</v>
      </c>
      <c r="G4" t="s">
        <v>70</v>
      </c>
      <c r="H4" t="s">
        <v>471</v>
      </c>
    </row>
    <row r="5" spans="1:8" x14ac:dyDescent="0.25">
      <c r="A5" t="s">
        <v>39</v>
      </c>
      <c r="B5" t="s">
        <v>67</v>
      </c>
      <c r="C5" t="s">
        <v>63</v>
      </c>
      <c r="D5" t="s">
        <v>473</v>
      </c>
      <c r="E5" t="s">
        <v>468</v>
      </c>
      <c r="F5">
        <v>3.4223486209646201</v>
      </c>
      <c r="G5" t="s">
        <v>70</v>
      </c>
      <c r="H5" t="s">
        <v>474</v>
      </c>
    </row>
    <row r="6" spans="1:8" x14ac:dyDescent="0.25">
      <c r="A6" t="s">
        <v>40</v>
      </c>
      <c r="B6" t="s">
        <v>67</v>
      </c>
      <c r="C6" t="s">
        <v>61</v>
      </c>
      <c r="D6" t="s">
        <v>467</v>
      </c>
      <c r="E6" t="s">
        <v>468</v>
      </c>
      <c r="F6">
        <v>3.05</v>
      </c>
    </row>
    <row r="7" spans="1:8" x14ac:dyDescent="0.25">
      <c r="A7" t="s">
        <v>40</v>
      </c>
      <c r="B7" t="s">
        <v>67</v>
      </c>
      <c r="C7" t="s">
        <v>62</v>
      </c>
      <c r="D7" t="s">
        <v>469</v>
      </c>
      <c r="E7" t="s">
        <v>470</v>
      </c>
      <c r="F7">
        <v>3.85</v>
      </c>
      <c r="G7" t="s">
        <v>70</v>
      </c>
      <c r="H7" t="s">
        <v>471</v>
      </c>
    </row>
    <row r="8" spans="1:8" x14ac:dyDescent="0.25">
      <c r="A8" t="s">
        <v>40</v>
      </c>
      <c r="B8" t="s">
        <v>67</v>
      </c>
      <c r="C8" t="s">
        <v>63</v>
      </c>
      <c r="D8" t="s">
        <v>472</v>
      </c>
      <c r="E8" t="s">
        <v>470</v>
      </c>
      <c r="F8">
        <v>3</v>
      </c>
      <c r="G8" t="s">
        <v>70</v>
      </c>
      <c r="H8" t="s">
        <v>471</v>
      </c>
    </row>
    <row r="9" spans="1:8" x14ac:dyDescent="0.25">
      <c r="A9" t="s">
        <v>40</v>
      </c>
      <c r="B9" t="s">
        <v>67</v>
      </c>
      <c r="C9" t="s">
        <v>63</v>
      </c>
      <c r="D9" t="s">
        <v>473</v>
      </c>
      <c r="E9" t="s">
        <v>468</v>
      </c>
      <c r="F9">
        <v>3.4223486209646201</v>
      </c>
      <c r="G9" t="s">
        <v>70</v>
      </c>
      <c r="H9" t="s">
        <v>474</v>
      </c>
    </row>
    <row r="10" spans="1:8" x14ac:dyDescent="0.25">
      <c r="A10" t="s">
        <v>39</v>
      </c>
      <c r="B10" t="s">
        <v>48</v>
      </c>
      <c r="C10" t="s">
        <v>61</v>
      </c>
      <c r="D10" t="s">
        <v>472</v>
      </c>
      <c r="E10" t="s">
        <v>470</v>
      </c>
      <c r="F10">
        <v>3.65</v>
      </c>
    </row>
    <row r="11" spans="1:8" x14ac:dyDescent="0.25">
      <c r="A11" t="s">
        <v>39</v>
      </c>
      <c r="B11" t="s">
        <v>48</v>
      </c>
      <c r="C11" t="s">
        <v>62</v>
      </c>
      <c r="D11" t="s">
        <v>469</v>
      </c>
      <c r="E11" t="s">
        <v>470</v>
      </c>
      <c r="F11">
        <v>3.85</v>
      </c>
      <c r="G11" t="s">
        <v>70</v>
      </c>
      <c r="H11" t="s">
        <v>471</v>
      </c>
    </row>
    <row r="12" spans="1:8" x14ac:dyDescent="0.25">
      <c r="A12" t="s">
        <v>39</v>
      </c>
      <c r="B12" t="s">
        <v>48</v>
      </c>
      <c r="C12" t="s">
        <v>63</v>
      </c>
      <c r="D12" t="s">
        <v>472</v>
      </c>
      <c r="E12" t="s">
        <v>470</v>
      </c>
      <c r="F12">
        <v>3</v>
      </c>
      <c r="G12" t="s">
        <v>70</v>
      </c>
      <c r="H12" t="s">
        <v>471</v>
      </c>
    </row>
    <row r="13" spans="1:8" x14ac:dyDescent="0.25">
      <c r="A13" t="s">
        <v>39</v>
      </c>
      <c r="B13" t="s">
        <v>48</v>
      </c>
      <c r="C13" t="s">
        <v>63</v>
      </c>
      <c r="D13" t="s">
        <v>473</v>
      </c>
      <c r="E13" t="s">
        <v>470</v>
      </c>
      <c r="F13">
        <v>3.4223486209646201</v>
      </c>
      <c r="G13" t="s">
        <v>70</v>
      </c>
      <c r="H13" t="s">
        <v>474</v>
      </c>
    </row>
    <row r="14" spans="1:8" x14ac:dyDescent="0.25">
      <c r="A14" t="s">
        <v>40</v>
      </c>
      <c r="B14" t="s">
        <v>48</v>
      </c>
      <c r="C14" t="s">
        <v>61</v>
      </c>
      <c r="D14" t="s">
        <v>472</v>
      </c>
      <c r="E14" t="s">
        <v>470</v>
      </c>
      <c r="F14">
        <v>3.65</v>
      </c>
    </row>
    <row r="15" spans="1:8" x14ac:dyDescent="0.25">
      <c r="A15" t="s">
        <v>40</v>
      </c>
      <c r="B15" t="s">
        <v>48</v>
      </c>
      <c r="C15" t="s">
        <v>62</v>
      </c>
      <c r="D15" t="s">
        <v>469</v>
      </c>
      <c r="E15" t="s">
        <v>470</v>
      </c>
      <c r="F15">
        <v>3.85</v>
      </c>
      <c r="G15" t="s">
        <v>70</v>
      </c>
      <c r="H15" t="s">
        <v>471</v>
      </c>
    </row>
    <row r="16" spans="1:8" x14ac:dyDescent="0.25">
      <c r="A16" t="s">
        <v>40</v>
      </c>
      <c r="B16" t="s">
        <v>48</v>
      </c>
      <c r="C16" t="s">
        <v>63</v>
      </c>
      <c r="D16" t="s">
        <v>472</v>
      </c>
      <c r="E16" t="s">
        <v>470</v>
      </c>
      <c r="F16">
        <v>3</v>
      </c>
      <c r="G16" t="s">
        <v>70</v>
      </c>
      <c r="H16" t="s">
        <v>471</v>
      </c>
    </row>
    <row r="17" spans="1:8" x14ac:dyDescent="0.25">
      <c r="A17" t="s">
        <v>40</v>
      </c>
      <c r="B17" t="s">
        <v>48</v>
      </c>
      <c r="C17" t="s">
        <v>63</v>
      </c>
      <c r="D17" t="s">
        <v>473</v>
      </c>
      <c r="E17" t="s">
        <v>470</v>
      </c>
      <c r="F17">
        <v>3.4223486209646201</v>
      </c>
      <c r="G17" t="s">
        <v>70</v>
      </c>
      <c r="H17" t="s">
        <v>474</v>
      </c>
    </row>
    <row r="18" spans="1:8" x14ac:dyDescent="0.25">
      <c r="A18" t="s">
        <v>39</v>
      </c>
      <c r="B18" t="s">
        <v>65</v>
      </c>
      <c r="C18" t="s">
        <v>61</v>
      </c>
      <c r="D18" t="s">
        <v>472</v>
      </c>
      <c r="E18" t="s">
        <v>475</v>
      </c>
      <c r="F18">
        <v>3.65</v>
      </c>
    </row>
    <row r="19" spans="1:8" x14ac:dyDescent="0.25">
      <c r="A19" t="s">
        <v>39</v>
      </c>
      <c r="B19" t="s">
        <v>65</v>
      </c>
      <c r="C19" t="s">
        <v>62</v>
      </c>
      <c r="D19" t="s">
        <v>469</v>
      </c>
      <c r="E19" t="s">
        <v>470</v>
      </c>
      <c r="F19">
        <v>3.85</v>
      </c>
      <c r="G19" t="s">
        <v>70</v>
      </c>
      <c r="H19" t="s">
        <v>471</v>
      </c>
    </row>
    <row r="20" spans="1:8" x14ac:dyDescent="0.25">
      <c r="A20" t="s">
        <v>39</v>
      </c>
      <c r="B20" t="s">
        <v>65</v>
      </c>
      <c r="C20" t="s">
        <v>63</v>
      </c>
      <c r="D20" t="s">
        <v>472</v>
      </c>
      <c r="E20" t="s">
        <v>470</v>
      </c>
      <c r="F20">
        <v>3</v>
      </c>
      <c r="G20" t="s">
        <v>70</v>
      </c>
      <c r="H20" t="s">
        <v>471</v>
      </c>
    </row>
    <row r="21" spans="1:8" x14ac:dyDescent="0.25">
      <c r="A21" t="s">
        <v>39</v>
      </c>
      <c r="B21" t="s">
        <v>65</v>
      </c>
      <c r="C21" t="s">
        <v>63</v>
      </c>
      <c r="D21" t="s">
        <v>473</v>
      </c>
      <c r="E21" t="s">
        <v>476</v>
      </c>
      <c r="F21">
        <v>3.4223486209646201</v>
      </c>
      <c r="G21" t="s">
        <v>70</v>
      </c>
      <c r="H21" t="s">
        <v>474</v>
      </c>
    </row>
    <row r="22" spans="1:8" x14ac:dyDescent="0.25">
      <c r="A22" t="s">
        <v>40</v>
      </c>
      <c r="B22" t="s">
        <v>65</v>
      </c>
      <c r="C22" t="s">
        <v>61</v>
      </c>
      <c r="D22" t="s">
        <v>472</v>
      </c>
      <c r="E22" t="s">
        <v>475</v>
      </c>
      <c r="F22">
        <v>3.65</v>
      </c>
    </row>
    <row r="23" spans="1:8" x14ac:dyDescent="0.25">
      <c r="A23" t="s">
        <v>40</v>
      </c>
      <c r="B23" t="s">
        <v>65</v>
      </c>
      <c r="C23" t="s">
        <v>62</v>
      </c>
      <c r="D23" t="s">
        <v>469</v>
      </c>
      <c r="E23" t="s">
        <v>470</v>
      </c>
      <c r="F23">
        <v>3.85</v>
      </c>
      <c r="G23" t="s">
        <v>70</v>
      </c>
      <c r="H23" t="s">
        <v>471</v>
      </c>
    </row>
    <row r="24" spans="1:8" x14ac:dyDescent="0.25">
      <c r="A24" t="s">
        <v>40</v>
      </c>
      <c r="B24" t="s">
        <v>65</v>
      </c>
      <c r="C24" t="s">
        <v>63</v>
      </c>
      <c r="D24" t="s">
        <v>472</v>
      </c>
      <c r="E24" t="s">
        <v>470</v>
      </c>
      <c r="F24">
        <v>3</v>
      </c>
      <c r="G24" t="s">
        <v>70</v>
      </c>
      <c r="H24" t="s">
        <v>471</v>
      </c>
    </row>
    <row r="25" spans="1:8" x14ac:dyDescent="0.25">
      <c r="A25" t="s">
        <v>40</v>
      </c>
      <c r="B25" t="s">
        <v>65</v>
      </c>
      <c r="C25" t="s">
        <v>63</v>
      </c>
      <c r="D25" t="s">
        <v>473</v>
      </c>
      <c r="E25" t="s">
        <v>476</v>
      </c>
      <c r="F25">
        <v>3.4223486209646201</v>
      </c>
      <c r="G25" t="s">
        <v>70</v>
      </c>
      <c r="H25" t="s">
        <v>474</v>
      </c>
    </row>
    <row r="26" spans="1:8" x14ac:dyDescent="0.25">
      <c r="A26" t="s">
        <v>39</v>
      </c>
      <c r="B26" t="s">
        <v>68</v>
      </c>
      <c r="C26" t="s">
        <v>61</v>
      </c>
      <c r="D26" t="s">
        <v>472</v>
      </c>
      <c r="E26" t="s">
        <v>91</v>
      </c>
      <c r="F26">
        <v>3.65</v>
      </c>
    </row>
    <row r="27" spans="1:8" x14ac:dyDescent="0.25">
      <c r="A27" t="s">
        <v>39</v>
      </c>
      <c r="B27" t="s">
        <v>68</v>
      </c>
      <c r="C27" t="s">
        <v>62</v>
      </c>
      <c r="D27" t="s">
        <v>469</v>
      </c>
      <c r="E27" t="s">
        <v>470</v>
      </c>
      <c r="F27">
        <v>3.85</v>
      </c>
      <c r="G27" t="s">
        <v>70</v>
      </c>
      <c r="H27" t="s">
        <v>471</v>
      </c>
    </row>
    <row r="28" spans="1:8" x14ac:dyDescent="0.25">
      <c r="A28" t="s">
        <v>39</v>
      </c>
      <c r="B28" t="s">
        <v>68</v>
      </c>
      <c r="C28" t="s">
        <v>63</v>
      </c>
      <c r="D28" t="s">
        <v>472</v>
      </c>
      <c r="E28" t="s">
        <v>470</v>
      </c>
      <c r="F28">
        <v>3</v>
      </c>
      <c r="G28" t="s">
        <v>70</v>
      </c>
      <c r="H28" t="s">
        <v>471</v>
      </c>
    </row>
    <row r="29" spans="1:8" x14ac:dyDescent="0.25">
      <c r="A29" t="s">
        <v>39</v>
      </c>
      <c r="B29" t="s">
        <v>68</v>
      </c>
      <c r="C29" t="s">
        <v>63</v>
      </c>
      <c r="D29" t="s">
        <v>473</v>
      </c>
      <c r="F29">
        <v>3.4223486209646201</v>
      </c>
      <c r="G29" t="s">
        <v>70</v>
      </c>
      <c r="H29" t="s">
        <v>474</v>
      </c>
    </row>
    <row r="30" spans="1:8" x14ac:dyDescent="0.25">
      <c r="A30" t="s">
        <v>40</v>
      </c>
      <c r="B30" t="s">
        <v>68</v>
      </c>
      <c r="C30" t="s">
        <v>61</v>
      </c>
      <c r="D30" t="s">
        <v>472</v>
      </c>
      <c r="E30" t="s">
        <v>91</v>
      </c>
      <c r="F30">
        <v>3.65</v>
      </c>
    </row>
    <row r="31" spans="1:8" x14ac:dyDescent="0.25">
      <c r="A31" t="s">
        <v>40</v>
      </c>
      <c r="B31" t="s">
        <v>68</v>
      </c>
      <c r="C31" t="s">
        <v>62</v>
      </c>
      <c r="D31" t="s">
        <v>469</v>
      </c>
      <c r="E31" t="s">
        <v>470</v>
      </c>
      <c r="F31">
        <v>3.85</v>
      </c>
      <c r="G31" t="s">
        <v>70</v>
      </c>
      <c r="H31" t="s">
        <v>471</v>
      </c>
    </row>
    <row r="32" spans="1:8" x14ac:dyDescent="0.25">
      <c r="A32" t="s">
        <v>40</v>
      </c>
      <c r="B32" t="s">
        <v>68</v>
      </c>
      <c r="C32" t="s">
        <v>63</v>
      </c>
      <c r="D32" t="s">
        <v>472</v>
      </c>
      <c r="E32" t="s">
        <v>470</v>
      </c>
      <c r="F32">
        <v>3</v>
      </c>
      <c r="G32" t="s">
        <v>70</v>
      </c>
      <c r="H32" t="s">
        <v>471</v>
      </c>
    </row>
    <row r="33" spans="1:8" x14ac:dyDescent="0.25">
      <c r="A33" t="s">
        <v>40</v>
      </c>
      <c r="B33" t="s">
        <v>68</v>
      </c>
      <c r="C33" t="s">
        <v>63</v>
      </c>
      <c r="D33" t="s">
        <v>473</v>
      </c>
      <c r="F33">
        <v>3.4223486209646201</v>
      </c>
      <c r="G33" t="s">
        <v>70</v>
      </c>
      <c r="H33" t="s">
        <v>474</v>
      </c>
    </row>
    <row r="34" spans="1:8" x14ac:dyDescent="0.25">
      <c r="A34" t="s">
        <v>39</v>
      </c>
      <c r="B34" t="s">
        <v>69</v>
      </c>
      <c r="C34" t="s">
        <v>61</v>
      </c>
      <c r="D34" t="s">
        <v>469</v>
      </c>
      <c r="E34" t="s">
        <v>470</v>
      </c>
      <c r="F34">
        <v>3.65</v>
      </c>
    </row>
    <row r="35" spans="1:8" x14ac:dyDescent="0.25">
      <c r="A35" t="s">
        <v>39</v>
      </c>
      <c r="B35" t="s">
        <v>69</v>
      </c>
      <c r="C35" t="s">
        <v>62</v>
      </c>
      <c r="D35" t="s">
        <v>469</v>
      </c>
      <c r="E35" t="s">
        <v>470</v>
      </c>
      <c r="F35">
        <v>3.85</v>
      </c>
      <c r="G35" t="s">
        <v>70</v>
      </c>
      <c r="H35" t="s">
        <v>471</v>
      </c>
    </row>
    <row r="36" spans="1:8" x14ac:dyDescent="0.25">
      <c r="A36" t="s">
        <v>39</v>
      </c>
      <c r="B36" t="s">
        <v>69</v>
      </c>
      <c r="C36" t="s">
        <v>63</v>
      </c>
      <c r="D36" t="s">
        <v>472</v>
      </c>
      <c r="E36" t="s">
        <v>470</v>
      </c>
      <c r="F36">
        <v>3</v>
      </c>
      <c r="G36" t="s">
        <v>70</v>
      </c>
      <c r="H36" t="s">
        <v>471</v>
      </c>
    </row>
    <row r="37" spans="1:8" x14ac:dyDescent="0.25">
      <c r="A37" t="s">
        <v>39</v>
      </c>
      <c r="B37" t="s">
        <v>69</v>
      </c>
      <c r="C37" t="s">
        <v>63</v>
      </c>
      <c r="D37" t="s">
        <v>473</v>
      </c>
      <c r="E37" t="s">
        <v>470</v>
      </c>
      <c r="F37">
        <v>3.4223486209646201</v>
      </c>
      <c r="G37" t="s">
        <v>70</v>
      </c>
      <c r="H37" t="s">
        <v>474</v>
      </c>
    </row>
    <row r="38" spans="1:8" x14ac:dyDescent="0.25">
      <c r="A38" t="s">
        <v>40</v>
      </c>
      <c r="B38" t="s">
        <v>69</v>
      </c>
      <c r="C38" t="s">
        <v>61</v>
      </c>
      <c r="D38" t="s">
        <v>469</v>
      </c>
      <c r="E38" t="s">
        <v>470</v>
      </c>
      <c r="F38">
        <v>3.65</v>
      </c>
    </row>
    <row r="39" spans="1:8" x14ac:dyDescent="0.25">
      <c r="A39" t="s">
        <v>40</v>
      </c>
      <c r="B39" t="s">
        <v>69</v>
      </c>
      <c r="C39" t="s">
        <v>62</v>
      </c>
      <c r="D39" t="s">
        <v>469</v>
      </c>
      <c r="E39" t="s">
        <v>470</v>
      </c>
      <c r="F39">
        <v>3.85</v>
      </c>
      <c r="G39" t="s">
        <v>70</v>
      </c>
      <c r="H39" t="s">
        <v>471</v>
      </c>
    </row>
    <row r="40" spans="1:8" x14ac:dyDescent="0.25">
      <c r="A40" t="s">
        <v>40</v>
      </c>
      <c r="B40" t="s">
        <v>69</v>
      </c>
      <c r="C40" t="s">
        <v>63</v>
      </c>
      <c r="D40" t="s">
        <v>472</v>
      </c>
      <c r="E40" t="s">
        <v>470</v>
      </c>
      <c r="F40">
        <v>3</v>
      </c>
      <c r="G40" t="s">
        <v>70</v>
      </c>
      <c r="H40" t="s">
        <v>471</v>
      </c>
    </row>
    <row r="41" spans="1:8" x14ac:dyDescent="0.25">
      <c r="A41" t="s">
        <v>40</v>
      </c>
      <c r="B41" t="s">
        <v>69</v>
      </c>
      <c r="C41" t="s">
        <v>63</v>
      </c>
      <c r="D41" t="s">
        <v>473</v>
      </c>
      <c r="E41" t="s">
        <v>470</v>
      </c>
      <c r="F41">
        <v>3.4223486209646201</v>
      </c>
      <c r="G41" t="s">
        <v>70</v>
      </c>
      <c r="H41" t="s">
        <v>474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8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Education - Secondary School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6">_xlfn._xlws.SORT(_xlfn.UNIQUE(_xlfn._xlws.FILTER(Raw_outdoorairflowrate!A2:A5000, Raw_outdoorairflowrate!A2:A5000&lt;&gt;0)))</f>
        <v>Classroom_class</v>
      </c>
    </row>
    <row r="3" spans="1:26" ht="18" customHeight="1" x14ac:dyDescent="0.25">
      <c r="A3" s="2" t="str">
        <f>Z2</f>
        <v>Classroom_class</v>
      </c>
      <c r="B3" s="53">
        <f>SUMIF(Raw_outdoorairflowrate!$A:$A, $A3, Raw_outdoorairflowrate!B:B)</f>
        <v>22926.82</v>
      </c>
      <c r="C3" s="35">
        <f>SUMIF(Raw_outdoorairflowrate!$A:$A, $A3, Raw_outdoorairflowrate!C:C)</f>
        <v>0</v>
      </c>
      <c r="D3" s="35">
        <f>SUMIF(Raw_outdoorairflowrate!$A:$A, $A3, Raw_outdoorairflowrate!D:D)</f>
        <v>0.38</v>
      </c>
      <c r="E3" s="61">
        <f>B3*D3</f>
        <v>8712.1916000000001</v>
      </c>
      <c r="F3" s="26"/>
      <c r="Z3" t="str">
        <v>Computer</v>
      </c>
    </row>
    <row r="4" spans="1:26" ht="18" customHeight="1" x14ac:dyDescent="0.25">
      <c r="A4" s="2" t="str">
        <f t="shared" ref="A4:A7" si="0">Z3</f>
        <v>Computer</v>
      </c>
      <c r="B4" s="53">
        <f>SUMIF(Raw_outdoorairflowrate!$A:$A, $A4, Raw_outdoorairflowrate!B:B)</f>
        <v>770.67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:E7" si="1">B4*D4</f>
        <v>115.60049999999998</v>
      </c>
      <c r="F4" s="26"/>
      <c r="Z4" t="str">
        <v>Dining_fast</v>
      </c>
    </row>
    <row r="5" spans="1:26" ht="18" customHeight="1" x14ac:dyDescent="0.25">
      <c r="A5" s="2" t="str">
        <f t="shared" si="0"/>
        <v>Dining_fast</v>
      </c>
      <c r="B5" s="53">
        <f>SUMIF(Raw_outdoorairflowrate!$A:$A, $A5, Raw_outdoorairflowrate!B:B)</f>
        <v>5634</v>
      </c>
      <c r="C5" s="35">
        <f>SUMIF(Raw_outdoorairflowrate!$A:$A, $A5, Raw_outdoorairflowrate!C:C)</f>
        <v>0</v>
      </c>
      <c r="D5" s="35">
        <f>SUMIF(Raw_outdoorairflowrate!$A:$A, $A5, Raw_outdoorairflowrate!D:D)</f>
        <v>0.5</v>
      </c>
      <c r="E5" s="61">
        <f t="shared" si="1"/>
        <v>2817</v>
      </c>
      <c r="F5" s="26"/>
      <c r="Z5" t="str">
        <v>Gym</v>
      </c>
    </row>
    <row r="6" spans="1:26" ht="18" customHeight="1" x14ac:dyDescent="0.25">
      <c r="A6" s="2" t="str">
        <f t="shared" si="0"/>
        <v>Gym</v>
      </c>
      <c r="B6" s="53">
        <f>SUMIF(Raw_outdoorairflowrate!$A:$A, $A6, Raw_outdoorairflowrate!B:B)</f>
        <v>22502.2</v>
      </c>
      <c r="C6" s="35">
        <f>SUMIF(Raw_outdoorairflowrate!$A:$A, $A6, Raw_outdoorairflowrate!C:C)</f>
        <v>0</v>
      </c>
      <c r="D6" s="35">
        <f>SUMIF(Raw_outdoorairflowrate!$A:$A, $A6, Raw_outdoorairflowrate!D:D)</f>
        <v>0.5</v>
      </c>
      <c r="E6" s="61">
        <f t="shared" si="1"/>
        <v>11251.1</v>
      </c>
      <c r="F6" s="26"/>
      <c r="Z6" t="str">
        <v>Kitchen</v>
      </c>
    </row>
    <row r="7" spans="1:26" ht="18" customHeight="1" x14ac:dyDescent="0.25">
      <c r="A7" s="2" t="str">
        <f t="shared" si="0"/>
        <v>Kitchen</v>
      </c>
      <c r="B7" s="53">
        <f>SUMIF(Raw_outdoorairflowrate!$A:$A, $A7, Raw_outdoorairflowrate!B:B)</f>
        <v>2629.64</v>
      </c>
      <c r="C7" s="35">
        <f>SUMIF(Raw_outdoorairflowrate!$A:$A, $A7, Raw_outdoorairflowrate!C:C)</f>
        <v>0</v>
      </c>
      <c r="D7" s="35">
        <f>SUMIF(Raw_outdoorairflowrate!$A:$A, $A7, Raw_outdoorairflowrate!D:D)</f>
        <v>0.15</v>
      </c>
      <c r="E7" s="61">
        <f t="shared" si="1"/>
        <v>394.44599999999997</v>
      </c>
      <c r="F7" s="26"/>
    </row>
    <row r="10" spans="1:26" ht="15.75" customHeight="1" x14ac:dyDescent="0.25">
      <c r="A10" s="93" t="str">
        <f>"OA Controller - "&amp;Prototype!A2</f>
        <v>OA Controller - Education - Secondary School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</row>
    <row r="11" spans="1:26" x14ac:dyDescent="0.25">
      <c r="A11" s="19" t="s">
        <v>13</v>
      </c>
      <c r="B11" s="19" t="s">
        <v>18</v>
      </c>
      <c r="C11" s="19" t="s">
        <v>17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77</v>
      </c>
      <c r="I11" s="8" t="s">
        <v>78</v>
      </c>
      <c r="J11" s="8" t="s">
        <v>79</v>
      </c>
      <c r="K11" s="8" t="s">
        <v>80</v>
      </c>
      <c r="L11" s="8" t="s">
        <v>81</v>
      </c>
      <c r="M11" s="8" t="s">
        <v>20</v>
      </c>
      <c r="N11" s="8" t="s">
        <v>21</v>
      </c>
      <c r="O11" s="8" t="s">
        <v>22</v>
      </c>
      <c r="P11" s="8" t="s">
        <v>23</v>
      </c>
      <c r="Q11" s="8" t="s">
        <v>24</v>
      </c>
      <c r="R11" s="8" t="s">
        <v>25</v>
      </c>
      <c r="S11" s="8" t="s">
        <v>26</v>
      </c>
      <c r="T11" s="8" t="s">
        <v>101</v>
      </c>
    </row>
    <row r="12" spans="1:26" x14ac:dyDescent="0.25">
      <c r="A12" s="100" t="s">
        <v>46</v>
      </c>
      <c r="B12" s="3" t="s">
        <v>39</v>
      </c>
      <c r="C12" s="3" t="s">
        <v>82</v>
      </c>
      <c r="D12" s="2" cm="1">
        <f t="array" ref="D12">_xlfn.XLOOKUP(
1,
(Raw_oacontroller!$B$2:$B$100=$B12)*(Raw_oacontroller!$A$2:$A$100=D$11),
Raw_oacontroller!$C$2:$C$100
)</f>
        <v>75</v>
      </c>
      <c r="E12" s="2" cm="1">
        <f t="array" ref="E12">_xlfn.XLOOKUP(
1,
(Raw_oacontroller!$B$2:$B$100=$B12)*(Raw_oacontroller!$A$2:$A$100=E$11),
Raw_oacontroller!$C$2:$C$100
)</f>
        <v>73</v>
      </c>
      <c r="F12" s="2" cm="1">
        <f t="array" ref="F12">_xlfn.XLOOKUP(
1,
(Raw_oacontroller!$B$2:$B$100=$B12)*(Raw_oacontroller!$A$2:$A$100=F$11),
Raw_oacontroller!$C$2:$C$100
)</f>
        <v>75</v>
      </c>
      <c r="G12" s="2" cm="1">
        <f t="array" ref="G12">_xlfn.XLOOKUP(
1,
(Raw_oacontroller!$B$2:$B$100=$B12)*(Raw_oacontroller!$A$2:$A$100=G$11),
Raw_oacontroller!$C$2:$C$100
)</f>
        <v>73</v>
      </c>
      <c r="H12" s="2" cm="1">
        <f t="array" ref="H12">_xlfn.XLOOKUP(
1,
(Raw_oacontroller!$B$2:$B$100=$B12)*(Raw_oacontroller!$A$2:$A$100=H$11),
Raw_oacontroller!$C$2:$C$100
)</f>
        <v>75</v>
      </c>
      <c r="I12" s="2" cm="1">
        <f t="array" ref="I12">_xlfn.XLOOKUP(
1,
(Raw_oacontroller!$B$2:$B$100=$B12)*(Raw_oacontroller!$A$2:$A$100=I$11),
Raw_oacontroller!$C$2:$C$100
)</f>
        <v>71</v>
      </c>
      <c r="J12" s="2" cm="1">
        <f t="array" ref="J12">_xlfn.XLOOKUP(
1,
(Raw_oacontroller!$B$2:$B$100=$B12)*(Raw_oacontroller!$A$2:$A$100=J$11),
Raw_oacontroller!$C$2:$C$100
)</f>
        <v>69</v>
      </c>
      <c r="K12" s="2" cm="1">
        <f t="array" ref="K12">_xlfn.XLOOKUP(
1,
(Raw_oacontroller!$B$2:$B$100=$B12)*(Raw_oacontroller!$A$2:$A$100=K$11),
Raw_oacontroller!$C$2:$C$100
)</f>
        <v>71</v>
      </c>
      <c r="L12" s="2" cm="1">
        <f t="array" ref="L12">_xlfn.XLOOKUP(
1,
(Raw_oacontroller!$B$2:$B$100=$B12)*(Raw_oacontroller!$A$2:$A$100=L$11),
Raw_oacontroller!$C$2:$C$100
)</f>
        <v>71</v>
      </c>
      <c r="M12" s="2" cm="1">
        <f t="array" ref="M12">_xlfn.XLOOKUP(
1,
(Raw_oacontroller!$B$2:$B$100=$B12)*(Raw_oacontroller!$A$2:$A$100=M$11),
Raw_oacontroller!$C$2:$C$100
)</f>
        <v>73</v>
      </c>
      <c r="N12" s="2" cm="1">
        <f t="array" ref="N12">_xlfn.XLOOKUP(
1,
(Raw_oacontroller!$B$2:$B$100=$B12)*(Raw_oacontroller!$A$2:$A$100=N$11),
Raw_oacontroller!$C$2:$C$100
)</f>
        <v>75</v>
      </c>
      <c r="O12" s="2" cm="1">
        <f t="array" ref="O12">_xlfn.XLOOKUP(
1,
(Raw_oacontroller!$B$2:$B$100=$B12)*(Raw_oacontroller!$A$2:$A$100=O$11),
Raw_oacontroller!$C$2:$C$100
)</f>
        <v>75</v>
      </c>
      <c r="P12" s="2" cm="1">
        <f t="array" ref="P12">_xlfn.XLOOKUP(
1,
(Raw_oacontroller!$B$2:$B$100=$B12)*(Raw_oacontroller!$A$2:$A$100=P$11),
Raw_oacontroller!$C$2:$C$100
)</f>
        <v>75</v>
      </c>
      <c r="Q12" s="2" cm="1">
        <f t="array" ref="Q12">_xlfn.XLOOKUP(
1,
(Raw_oacontroller!$B$2:$B$100=$B12)*(Raw_oacontroller!$A$2:$A$100=Q$11),
Raw_oacontroller!$C$2:$C$100
)</f>
        <v>75</v>
      </c>
      <c r="R12" s="2" cm="1">
        <f t="array" ref="R12">_xlfn.XLOOKUP(
1,
(Raw_oacontroller!$B$2:$B$100=$B12)*(Raw_oacontroller!$A$2:$A$100=R$11),
Raw_oacontroller!$C$2:$C$100
)</f>
        <v>75</v>
      </c>
      <c r="S12" s="2" cm="1">
        <f t="array" ref="S12">_xlfn.XLOOKUP(
1,
(Raw_oacontroller!$B$2:$B$100=$B12)*(Raw_oacontroller!$A$2:$A$100=S$11),
Raw_oacontroller!$C$2:$C$100
)</f>
        <v>75</v>
      </c>
      <c r="T12" s="26"/>
    </row>
    <row r="13" spans="1:26" x14ac:dyDescent="0.25">
      <c r="A13" s="100"/>
      <c r="B13" s="2" t="s">
        <v>40</v>
      </c>
      <c r="C13" s="3" t="s">
        <v>82</v>
      </c>
      <c r="D13" s="2" cm="1">
        <f t="array" ref="D13">_xlfn.XLOOKUP(
1,
(Raw_oacontroller!$B$2:$B$100=$B13)*(Raw_oacontroller!$A$2:$A$100=D$11),
Raw_oacontroller!$C$2:$C$100
)</f>
        <v>75</v>
      </c>
      <c r="E13" s="2" cm="1">
        <f t="array" ref="E13">_xlfn.XLOOKUP(
1,
(Raw_oacontroller!$B$2:$B$100=$B13)*(Raw_oacontroller!$A$2:$A$100=E$11),
Raw_oacontroller!$C$2:$C$100
)</f>
        <v>73</v>
      </c>
      <c r="F13" s="2" cm="1">
        <f t="array" ref="F13">_xlfn.XLOOKUP(
1,
(Raw_oacontroller!$B$2:$B$100=$B13)*(Raw_oacontroller!$A$2:$A$100=F$11),
Raw_oacontroller!$C$2:$C$100
)</f>
        <v>75</v>
      </c>
      <c r="G13" s="2" cm="1">
        <f t="array" ref="G13">_xlfn.XLOOKUP(
1,
(Raw_oacontroller!$B$2:$B$100=$B13)*(Raw_oacontroller!$A$2:$A$100=G$11),
Raw_oacontroller!$C$2:$C$100
)</f>
        <v>73</v>
      </c>
      <c r="H13" s="2" cm="1">
        <f t="array" ref="H13">_xlfn.XLOOKUP(
1,
(Raw_oacontroller!$B$2:$B$100=$B13)*(Raw_oacontroller!$A$2:$A$100=H$11),
Raw_oacontroller!$C$2:$C$100
)</f>
        <v>75</v>
      </c>
      <c r="I13" s="2" cm="1">
        <f t="array" ref="I13">_xlfn.XLOOKUP(
1,
(Raw_oacontroller!$B$2:$B$100=$B13)*(Raw_oacontroller!$A$2:$A$100=I$11),
Raw_oacontroller!$C$2:$C$100
)</f>
        <v>71</v>
      </c>
      <c r="J13" s="2" cm="1">
        <f t="array" ref="J13">_xlfn.XLOOKUP(
1,
(Raw_oacontroller!$B$2:$B$100=$B13)*(Raw_oacontroller!$A$2:$A$100=J$11),
Raw_oacontroller!$C$2:$C$100
)</f>
        <v>69</v>
      </c>
      <c r="K13" s="2" cm="1">
        <f t="array" ref="K13">_xlfn.XLOOKUP(
1,
(Raw_oacontroller!$B$2:$B$100=$B13)*(Raw_oacontroller!$A$2:$A$100=K$11),
Raw_oacontroller!$C$2:$C$100
)</f>
        <v>71</v>
      </c>
      <c r="L13" s="2" cm="1">
        <f t="array" ref="L13">_xlfn.XLOOKUP(
1,
(Raw_oacontroller!$B$2:$B$100=$B13)*(Raw_oacontroller!$A$2:$A$100=L$11),
Raw_oacontroller!$C$2:$C$100
)</f>
        <v>71</v>
      </c>
      <c r="M13" s="2" cm="1">
        <f t="array" ref="M13">_xlfn.XLOOKUP(
1,
(Raw_oacontroller!$B$2:$B$100=$B13)*(Raw_oacontroller!$A$2:$A$100=M$11),
Raw_oacontroller!$C$2:$C$100
)</f>
        <v>73</v>
      </c>
      <c r="N13" s="2" cm="1">
        <f t="array" ref="N13">_xlfn.XLOOKUP(
1,
(Raw_oacontroller!$B$2:$B$100=$B13)*(Raw_oacontroller!$A$2:$A$100=N$11),
Raw_oacontroller!$C$2:$C$100
)</f>
        <v>75</v>
      </c>
      <c r="O13" s="2" cm="1">
        <f t="array" ref="O13">_xlfn.XLOOKUP(
1,
(Raw_oacontroller!$B$2:$B$100=$B13)*(Raw_oacontroller!$A$2:$A$100=O$11),
Raw_oacontroller!$C$2:$C$100
)</f>
        <v>75</v>
      </c>
      <c r="P13" s="2" cm="1">
        <f t="array" ref="P13">_xlfn.XLOOKUP(
1,
(Raw_oacontroller!$B$2:$B$100=$B13)*(Raw_oacontroller!$A$2:$A$100=P$11),
Raw_oacontroller!$C$2:$C$100
)</f>
        <v>75</v>
      </c>
      <c r="Q13" s="2" cm="1">
        <f t="array" ref="Q13">_xlfn.XLOOKUP(
1,
(Raw_oacontroller!$B$2:$B$100=$B13)*(Raw_oacontroller!$A$2:$A$100=Q$11),
Raw_oacontroller!$C$2:$C$100
)</f>
        <v>75</v>
      </c>
      <c r="R13" s="2" cm="1">
        <f t="array" ref="R13">_xlfn.XLOOKUP(
1,
(Raw_oacontroller!$B$2:$B$100=$B13)*(Raw_oacontroller!$A$2:$A$100=R$11),
Raw_oacontroller!$C$2:$C$100
)</f>
        <v>75</v>
      </c>
      <c r="S13" s="2" cm="1">
        <f t="array" ref="S13">_xlfn.XLOOKUP(
1,
(Raw_oacontroller!$B$2:$B$100=$B13)*(Raw_oacontroller!$A$2:$A$100=S$11),
Raw_oacontroller!$C$2:$C$100
)</f>
        <v>75</v>
      </c>
      <c r="T13" s="26"/>
    </row>
    <row r="16" spans="1:26" ht="15.75" x14ac:dyDescent="0.25">
      <c r="A16" s="96" t="str">
        <f>"Exhaust hood - "&amp;Prototype!A2</f>
        <v>Exhaust hood - Education - Secondary School</v>
      </c>
      <c r="B16" s="96"/>
      <c r="C16" s="96"/>
      <c r="D16" s="96"/>
      <c r="E16" s="96"/>
    </row>
    <row r="17" spans="1:5" ht="27" x14ac:dyDescent="0.25">
      <c r="A17" s="16" t="s">
        <v>109</v>
      </c>
      <c r="B17" s="16" t="s">
        <v>110</v>
      </c>
      <c r="C17" s="16" t="s">
        <v>111</v>
      </c>
      <c r="D17" s="16" t="s">
        <v>112</v>
      </c>
      <c r="E17" s="16" t="s">
        <v>100</v>
      </c>
    </row>
    <row r="18" spans="1:5" x14ac:dyDescent="0.25">
      <c r="A18" s="4" t="s">
        <v>91</v>
      </c>
      <c r="B18" s="4" t="s">
        <v>91</v>
      </c>
      <c r="C18" s="4" t="s">
        <v>91</v>
      </c>
      <c r="D18" s="4" t="s">
        <v>91</v>
      </c>
      <c r="E18" s="4"/>
    </row>
  </sheetData>
  <mergeCells count="4">
    <mergeCell ref="A16:E16"/>
    <mergeCell ref="A12:A13"/>
    <mergeCell ref="A1:F1"/>
    <mergeCell ref="A10:T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6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401</v>
      </c>
      <c r="B2">
        <v>22926.82</v>
      </c>
      <c r="C2">
        <v>0</v>
      </c>
      <c r="D2">
        <v>0.38</v>
      </c>
    </row>
    <row r="3" spans="1:4" x14ac:dyDescent="0.25">
      <c r="A3" t="s">
        <v>414</v>
      </c>
      <c r="B3">
        <v>770.67</v>
      </c>
      <c r="C3">
        <v>0</v>
      </c>
      <c r="D3">
        <v>0.15</v>
      </c>
    </row>
    <row r="4" spans="1:4" x14ac:dyDescent="0.25">
      <c r="A4" t="s">
        <v>418</v>
      </c>
      <c r="B4">
        <v>5634</v>
      </c>
      <c r="C4">
        <v>0</v>
      </c>
      <c r="D4">
        <v>0.5</v>
      </c>
    </row>
    <row r="5" spans="1:4" x14ac:dyDescent="0.25">
      <c r="A5" t="s">
        <v>431</v>
      </c>
      <c r="B5">
        <v>22502.2</v>
      </c>
      <c r="C5">
        <v>0</v>
      </c>
      <c r="D5">
        <v>0.5</v>
      </c>
    </row>
    <row r="6" spans="1:4" x14ac:dyDescent="0.25">
      <c r="A6" t="s">
        <v>433</v>
      </c>
      <c r="B6">
        <v>2629.64</v>
      </c>
      <c r="C6">
        <v>0</v>
      </c>
      <c r="D6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32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Education - Secondary School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653407.65</v>
      </c>
      <c r="E4" s="70">
        <f>Raw_waterheater!D2</f>
        <v>137.03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653407.65</v>
      </c>
      <c r="E5" s="70">
        <f>Raw_waterheater!D3</f>
        <v>137.03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Education - Secondary School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CLASSROOM E1 WEST PERIM (G.W1)</v>
      </c>
      <c r="B10" s="62">
        <f>IFERROR(Zones!H3,0)</f>
        <v>3751.24</v>
      </c>
      <c r="C10" s="59">
        <f>IFERROR(Zones!K3,0)</f>
        <v>25</v>
      </c>
      <c r="D10" s="57">
        <f>IFERROR(E10/C10,0)</f>
        <v>1.3504463999999998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33.761159999999997</v>
      </c>
      <c r="F10" s="73">
        <f>E10/60</f>
        <v>0.56268599999999991</v>
      </c>
      <c r="G10" s="74"/>
    </row>
    <row r="11" spans="1:8" x14ac:dyDescent="0.25">
      <c r="A11" s="58" t="str">
        <f>IFERROR(Zones!B4,0)</f>
        <v>CLASSROOM E2 NORTH PERIM (G.N3)</v>
      </c>
      <c r="B11" s="62">
        <f>IFERROR(Zones!H4,0)</f>
        <v>2092.38</v>
      </c>
      <c r="C11" s="59">
        <f>IFERROR(Zones!K4,0)</f>
        <v>25</v>
      </c>
      <c r="D11" s="57">
        <f t="shared" ref="D11:D31" si="0">IFERROR(E11/C11,0)</f>
        <v>0.75325680000000006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18.831420000000001</v>
      </c>
      <c r="F11" s="73">
        <f t="shared" ref="F11:F31" si="1">E11/60</f>
        <v>0.313857</v>
      </c>
      <c r="G11" s="74"/>
    </row>
    <row r="12" spans="1:8" x14ac:dyDescent="0.25">
      <c r="A12" s="58" t="str">
        <f>IFERROR(Zones!B5,0)</f>
        <v>CLASSROOM E2 SOUTH PERIM (G.S2)</v>
      </c>
      <c r="B12" s="62">
        <f>IFERROR(Zones!H5,0)</f>
        <v>2092.38</v>
      </c>
      <c r="C12" s="59">
        <f>IFERROR(Zones!K5,0)</f>
        <v>25</v>
      </c>
      <c r="D12" s="57">
        <f t="shared" si="0"/>
        <v>0.75325680000000006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18.831420000000001</v>
      </c>
      <c r="F12" s="73">
        <f t="shared" si="1"/>
        <v>0.313857</v>
      </c>
      <c r="G12" s="74"/>
    </row>
    <row r="13" spans="1:8" x14ac:dyDescent="0.25">
      <c r="A13" s="58" t="str">
        <f>IFERROR(Zones!B6,0)</f>
        <v>CLASSROOM E2 WEST PERIM (G.W1)</v>
      </c>
      <c r="B13" s="62">
        <f>IFERROR(Zones!H6,0)</f>
        <v>1656.55</v>
      </c>
      <c r="C13" s="59">
        <f>IFERROR(Zones!K6,0)</f>
        <v>25</v>
      </c>
      <c r="D13" s="57">
        <f t="shared" si="0"/>
        <v>0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3" s="73">
        <f t="shared" si="1"/>
        <v>0</v>
      </c>
      <c r="G13" s="74"/>
    </row>
    <row r="14" spans="1:8" x14ac:dyDescent="0.25">
      <c r="A14" s="58" t="str">
        <f>IFERROR(Zones!B7,0)</f>
        <v>CLASSROOM E4 CORE (G.C6)</v>
      </c>
      <c r="B14" s="62">
        <f>IFERROR(Zones!H7,0)</f>
        <v>1798.23</v>
      </c>
      <c r="C14" s="59">
        <f>IFERROR(Zones!K7,0)</f>
        <v>25</v>
      </c>
      <c r="D14" s="57">
        <f t="shared" si="0"/>
        <v>0.6473627999999999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16.184069999999998</v>
      </c>
      <c r="F14" s="73">
        <f t="shared" si="1"/>
        <v>0.26973449999999999</v>
      </c>
      <c r="G14" s="74"/>
    </row>
    <row r="15" spans="1:8" x14ac:dyDescent="0.25">
      <c r="A15" s="58" t="str">
        <f>IFERROR(Zones!B8,0)</f>
        <v>CLASSROOM E4 EAST PERIM (G.E2)</v>
      </c>
      <c r="B15" s="62">
        <f>IFERROR(Zones!H8,0)</f>
        <v>1619.41</v>
      </c>
      <c r="C15" s="59">
        <f>IFERROR(Zones!K8,0)</f>
        <v>25</v>
      </c>
      <c r="D15" s="57">
        <f t="shared" si="0"/>
        <v>0.58298760000000005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14.57469</v>
      </c>
      <c r="F15" s="73">
        <f t="shared" si="1"/>
        <v>0.2429115</v>
      </c>
      <c r="G15" s="74"/>
    </row>
    <row r="16" spans="1:8" x14ac:dyDescent="0.25">
      <c r="A16" s="58" t="str">
        <f>IFERROR(Zones!B9,0)</f>
        <v>CLASSROOM E4 NORTH PERIM (G.N3)</v>
      </c>
      <c r="B16" s="62">
        <f>IFERROR(Zones!H9,0)</f>
        <v>4148.6099999999997</v>
      </c>
      <c r="C16" s="59">
        <f>IFERROR(Zones!K9,0)</f>
        <v>25</v>
      </c>
      <c r="D16" s="57">
        <f t="shared" si="0"/>
        <v>0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73">
        <f t="shared" si="1"/>
        <v>0</v>
      </c>
      <c r="G16" s="74"/>
    </row>
    <row r="17" spans="1:7" x14ac:dyDescent="0.25">
      <c r="A17" s="58" t="str">
        <f>IFERROR(Zones!B10,0)</f>
        <v>CLASSROOM E4 SOUTH PERIM (G.S1)</v>
      </c>
      <c r="B17" s="62">
        <f>IFERROR(Zones!H10,0)</f>
        <v>4148.6099999999997</v>
      </c>
      <c r="C17" s="59">
        <f>IFERROR(Zones!K10,0)</f>
        <v>25</v>
      </c>
      <c r="D17" s="57">
        <f t="shared" si="0"/>
        <v>1.4934996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37.337490000000003</v>
      </c>
      <c r="F17" s="73">
        <f t="shared" si="1"/>
        <v>0.6222915</v>
      </c>
      <c r="G17" s="74"/>
    </row>
    <row r="18" spans="1:7" x14ac:dyDescent="0.25">
      <c r="A18" s="58" t="str">
        <f>IFERROR(Zones!B11,0)</f>
        <v>CLASSROOM E4 WEST PERIM (G.W4)</v>
      </c>
      <c r="B18" s="62">
        <f>IFERROR(Zones!H11,0)</f>
        <v>1619.41</v>
      </c>
      <c r="C18" s="59">
        <f>IFERROR(Zones!K11,0)</f>
        <v>25</v>
      </c>
      <c r="D18" s="57">
        <f t="shared" si="0"/>
        <v>0.58298760000000005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14.57469</v>
      </c>
      <c r="F18" s="73">
        <f t="shared" si="1"/>
        <v>0.2429115</v>
      </c>
      <c r="G18" s="74"/>
    </row>
    <row r="19" spans="1:7" x14ac:dyDescent="0.25">
      <c r="A19" s="58" t="str">
        <f>IFERROR(Zones!B12,0)</f>
        <v>COMPUTER CLASSROOM E4 CORE SPC (G.C5)</v>
      </c>
      <c r="B19" s="62">
        <f>IFERROR(Zones!H12,0)</f>
        <v>770.67</v>
      </c>
      <c r="C19" s="59">
        <f>IFERROR(Zones!K12,0)</f>
        <v>1.5</v>
      </c>
      <c r="D19" s="57">
        <f t="shared" si="0"/>
        <v>0.2774412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0.41616180000000003</v>
      </c>
      <c r="F19" s="73">
        <f t="shared" si="1"/>
        <v>6.9360300000000001E-3</v>
      </c>
      <c r="G19" s="74"/>
    </row>
    <row r="20" spans="1:7" x14ac:dyDescent="0.25">
      <c r="A20" s="58" t="str">
        <f>IFERROR(Zones!B13,0)</f>
        <v>DINING E3 SW PERIM (G.SW1)</v>
      </c>
      <c r="B20" s="62">
        <f>IFERROR(Zones!H13,0)</f>
        <v>5634</v>
      </c>
      <c r="C20" s="59">
        <f>IFERROR(Zones!K13,0)</f>
        <v>33.33</v>
      </c>
      <c r="D20" s="57">
        <f t="shared" si="0"/>
        <v>6.5135553555355505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217.09679999999989</v>
      </c>
      <c r="F20" s="73">
        <f t="shared" si="1"/>
        <v>3.6182799999999982</v>
      </c>
      <c r="G20" s="74"/>
    </row>
    <row r="21" spans="1:7" x14ac:dyDescent="0.25">
      <c r="A21" s="58" t="str">
        <f>IFERROR(Zones!B14,0)</f>
        <v>E2 NORTH PERIM PLNM (G.N6)</v>
      </c>
      <c r="B21" s="62">
        <f>IFERROR(Zones!H14,0)</f>
        <v>0</v>
      </c>
      <c r="C21" s="59">
        <f>IFERROR(Zones!K14,0)</f>
        <v>0</v>
      </c>
      <c r="D21" s="57">
        <f t="shared" si="0"/>
        <v>0</v>
      </c>
      <c r="E21" s="72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1" s="73">
        <f t="shared" si="1"/>
        <v>0</v>
      </c>
      <c r="G21" s="74"/>
    </row>
    <row r="22" spans="1:7" x14ac:dyDescent="0.25">
      <c r="A22" s="58" t="str">
        <f>IFERROR(Zones!B15,0)</f>
        <v>E2 SOUTH PERIM PLNM (G.S5)</v>
      </c>
      <c r="B22" s="62">
        <f>IFERROR(Zones!H15,0)</f>
        <v>0</v>
      </c>
      <c r="C22" s="59">
        <f>IFERROR(Zones!K15,0)</f>
        <v>0</v>
      </c>
      <c r="D22" s="57">
        <f t="shared" si="0"/>
        <v>0</v>
      </c>
      <c r="E22" s="72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2" s="73">
        <f t="shared" si="1"/>
        <v>0</v>
      </c>
      <c r="G22" s="74"/>
    </row>
    <row r="23" spans="1:7" x14ac:dyDescent="0.25">
      <c r="A23" s="58" t="str">
        <f>IFERROR(Zones!B16,0)</f>
        <v>E2 WEST PERIM PLNM (G.W4)</v>
      </c>
      <c r="B23" s="62">
        <f>IFERROR(Zones!H16,0)</f>
        <v>0</v>
      </c>
      <c r="C23" s="59">
        <f>IFERROR(Zones!K16,0)</f>
        <v>0</v>
      </c>
      <c r="D23" s="57">
        <f t="shared" si="0"/>
        <v>0</v>
      </c>
      <c r="E23" s="72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3" s="73">
        <f t="shared" si="1"/>
        <v>0</v>
      </c>
      <c r="G23" s="74"/>
    </row>
    <row r="24" spans="1:7" x14ac:dyDescent="0.25">
      <c r="A24" s="58" t="str">
        <f>IFERROR(Zones!B17,0)</f>
        <v>E4 CORE PLNM (G.C11)</v>
      </c>
      <c r="B24" s="62">
        <f>IFERROR(Zones!H17,0)</f>
        <v>0</v>
      </c>
      <c r="C24" s="59">
        <f>IFERROR(Zones!K17,0)</f>
        <v>0</v>
      </c>
      <c r="D24" s="57">
        <f t="shared" si="0"/>
        <v>0</v>
      </c>
      <c r="E24" s="72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4" s="73">
        <f t="shared" si="1"/>
        <v>0</v>
      </c>
      <c r="G24" s="74"/>
    </row>
    <row r="25" spans="1:7" x14ac:dyDescent="0.25">
      <c r="A25" s="58" t="str">
        <f>IFERROR(Zones!B18,0)</f>
        <v>E4 CORE PLNM (G.C12)</v>
      </c>
      <c r="B25" s="62">
        <f>IFERROR(Zones!H18,0)</f>
        <v>0</v>
      </c>
      <c r="C25" s="59">
        <f>IFERROR(Zones!K18,0)</f>
        <v>0</v>
      </c>
      <c r="D25" s="57">
        <f t="shared" si="0"/>
        <v>0</v>
      </c>
      <c r="E25" s="72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5" s="73">
        <f t="shared" si="1"/>
        <v>0</v>
      </c>
      <c r="G25" s="74"/>
    </row>
    <row r="26" spans="1:7" x14ac:dyDescent="0.25">
      <c r="A26" s="58" t="str">
        <f>IFERROR(Zones!B19,0)</f>
        <v>E4 EAST PERIM PLNM (G.E8)</v>
      </c>
      <c r="B26" s="62">
        <f>IFERROR(Zones!H19,0)</f>
        <v>0</v>
      </c>
      <c r="C26" s="59">
        <f>IFERROR(Zones!K19,0)</f>
        <v>0</v>
      </c>
      <c r="D26" s="57">
        <f t="shared" si="0"/>
        <v>0</v>
      </c>
      <c r="E26" s="72" cm="1">
        <f t="array" ref="E26">_xlfn.LET(
  _xlpm.tgt,
    TRIM(
      SUBSTITUTE(
        SUBSTITUTE(
          SUBSTITUTE(
            SUBSTITUTE(
              SUBSTITUTE(UPPER(A26),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6" s="73">
        <f t="shared" si="1"/>
        <v>0</v>
      </c>
      <c r="G26" s="74"/>
    </row>
    <row r="27" spans="1:7" x14ac:dyDescent="0.25">
      <c r="A27" s="58" t="str">
        <f>IFERROR(Zones!B20,0)</f>
        <v>E4 NORTH PERIM PLNM (G.N9)</v>
      </c>
      <c r="B27" s="62">
        <f>IFERROR(Zones!H20,0)</f>
        <v>0</v>
      </c>
      <c r="C27" s="59">
        <f>IFERROR(Zones!K20,0)</f>
        <v>0</v>
      </c>
      <c r="D27" s="57">
        <f t="shared" si="0"/>
        <v>0</v>
      </c>
      <c r="E27" s="72" cm="1">
        <f t="array" ref="E27">_xlfn.LET(
  _xlpm.tgt,
    TRIM(
      SUBSTITUTE(
        SUBSTITUTE(
          SUBSTITUTE(
            SUBSTITUTE(
              SUBSTITUTE(UPPER(A27),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7" s="73">
        <f t="shared" si="1"/>
        <v>0</v>
      </c>
      <c r="G27" s="74"/>
    </row>
    <row r="28" spans="1:7" x14ac:dyDescent="0.25">
      <c r="A28" s="58" t="str">
        <f>IFERROR(Zones!B21,0)</f>
        <v>E4 SOUTH PERIM PLNM (G.S7)</v>
      </c>
      <c r="B28" s="62">
        <f>IFERROR(Zones!H21,0)</f>
        <v>0</v>
      </c>
      <c r="C28" s="59">
        <f>IFERROR(Zones!K21,0)</f>
        <v>0</v>
      </c>
      <c r="D28" s="57">
        <f t="shared" si="0"/>
        <v>0</v>
      </c>
      <c r="E28" s="72" cm="1">
        <f t="array" ref="E28">_xlfn.LET(
  _xlpm.tgt,
    TRIM(
      SUBSTITUTE(
        SUBSTITUTE(
          SUBSTITUTE(
            SUBSTITUTE(
              SUBSTITUTE(UPPER(A28),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8" s="73">
        <f t="shared" si="1"/>
        <v>0</v>
      </c>
      <c r="G28" s="74"/>
    </row>
    <row r="29" spans="1:7" x14ac:dyDescent="0.25">
      <c r="A29" s="58" t="str">
        <f>IFERROR(Zones!B22,0)</f>
        <v>E4 WEST PERIM PLNM (G.W10)</v>
      </c>
      <c r="B29" s="62">
        <f>IFERROR(Zones!H22,0)</f>
        <v>0</v>
      </c>
      <c r="C29" s="59">
        <f>IFERROR(Zones!K22,0)</f>
        <v>0</v>
      </c>
      <c r="D29" s="57">
        <f t="shared" si="0"/>
        <v>0</v>
      </c>
      <c r="E29" s="72" cm="1">
        <f t="array" ref="E29">_xlfn.LET(
  _xlpm.tgt,
    TRIM(
      SUBSTITUTE(
        SUBSTITUTE(
          SUBSTITUTE(
            SUBSTITUTE(
              SUBSTITUTE(UPPER(A29),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9" s="73">
        <f t="shared" si="1"/>
        <v>0</v>
      </c>
      <c r="G29" s="74"/>
    </row>
    <row r="30" spans="1:7" x14ac:dyDescent="0.25">
      <c r="A30" s="58" t="str">
        <f>IFERROR(Zones!B23,0)</f>
        <v>GYMNASIUM E17 WEST PERIM (G.W1)</v>
      </c>
      <c r="B30" s="62">
        <f>IFERROR(Zones!H23,0)</f>
        <v>22502.2</v>
      </c>
      <c r="C30" s="59">
        <f>IFERROR(Zones!K23,0)</f>
        <v>33.33</v>
      </c>
      <c r="D30" s="57">
        <f t="shared" si="0"/>
        <v>0</v>
      </c>
      <c r="E30" s="72" cm="1">
        <f t="array" ref="E30">_xlfn.LET(
  _xlpm.tgt,
    TRIM(
      SUBSTITUTE(
        SUBSTITUTE(
          SUBSTITUTE(
            SUBSTITUTE(
              SUBSTITUTE(UPPER(A30),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0" s="73">
        <f t="shared" si="1"/>
        <v>0</v>
      </c>
      <c r="G30" s="74"/>
    </row>
    <row r="31" spans="1:7" x14ac:dyDescent="0.25">
      <c r="A31" s="58" t="str">
        <f>IFERROR(Zones!B24,0)</f>
        <v>KITCHEN E3 NE PERIM (G.NE2)</v>
      </c>
      <c r="B31" s="62">
        <f>IFERROR(Zones!H24,0)</f>
        <v>2629.64</v>
      </c>
      <c r="C31" s="59">
        <f>IFERROR(Zones!K24,0)</f>
        <v>2.5</v>
      </c>
      <c r="D31" s="57">
        <f t="shared" si="0"/>
        <v>3.0398659437119995</v>
      </c>
      <c r="E31" s="72" cm="1">
        <f t="array" ref="E31">_xlfn.LET(
  _xlpm.tgt,
    TRIM(
      SUBSTITUTE(
        SUBSTITUTE(
          SUBSTITUTE(
            SUBSTITUTE(
              SUBSTITUTE(UPPER(A31),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7.5996648592799989</v>
      </c>
      <c r="F31" s="73">
        <f t="shared" si="1"/>
        <v>0.12666108098799997</v>
      </c>
      <c r="G31" s="74"/>
    </row>
    <row r="32" spans="1:7" x14ac:dyDescent="0.25">
      <c r="A32" s="58" t="str">
        <f>Zones!B25</f>
        <v>Total (22 Space)</v>
      </c>
      <c r="B32" s="30"/>
      <c r="C32" s="59"/>
      <c r="D32" s="57"/>
      <c r="E32" s="75"/>
      <c r="F32" s="73"/>
      <c r="G32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653407.65</v>
      </c>
      <c r="D2">
        <v>137.03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653407.65</v>
      </c>
      <c r="D3">
        <v>137.03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14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437</v>
      </c>
      <c r="B2">
        <v>33.761159999999997</v>
      </c>
      <c r="C2" t="s">
        <v>397</v>
      </c>
    </row>
    <row r="3" spans="1:3" x14ac:dyDescent="0.25">
      <c r="A3" t="s">
        <v>438</v>
      </c>
      <c r="B3">
        <v>18.831420000000001</v>
      </c>
      <c r="C3" t="s">
        <v>403</v>
      </c>
    </row>
    <row r="4" spans="1:3" x14ac:dyDescent="0.25">
      <c r="A4" t="s">
        <v>439</v>
      </c>
      <c r="B4">
        <v>18.831420000000001</v>
      </c>
      <c r="C4" t="s">
        <v>404</v>
      </c>
    </row>
    <row r="5" spans="1:3" x14ac:dyDescent="0.25">
      <c r="A5" t="s">
        <v>440</v>
      </c>
      <c r="B5">
        <v>14.908950000000001</v>
      </c>
      <c r="C5" t="s">
        <v>397</v>
      </c>
    </row>
    <row r="6" spans="1:3" x14ac:dyDescent="0.25">
      <c r="A6" t="s">
        <v>441</v>
      </c>
      <c r="B6">
        <v>16.184069999999998</v>
      </c>
      <c r="C6" t="s">
        <v>406</v>
      </c>
    </row>
    <row r="7" spans="1:3" x14ac:dyDescent="0.25">
      <c r="A7" t="s">
        <v>442</v>
      </c>
      <c r="B7">
        <v>14.57469</v>
      </c>
      <c r="C7" t="s">
        <v>408</v>
      </c>
    </row>
    <row r="8" spans="1:3" x14ac:dyDescent="0.25">
      <c r="A8" t="s">
        <v>443</v>
      </c>
      <c r="B8">
        <v>37.337490000000003</v>
      </c>
      <c r="C8" t="s">
        <v>403</v>
      </c>
    </row>
    <row r="9" spans="1:3" x14ac:dyDescent="0.25">
      <c r="A9" t="s">
        <v>444</v>
      </c>
      <c r="B9">
        <v>37.337490000000003</v>
      </c>
      <c r="C9" t="s">
        <v>410</v>
      </c>
    </row>
    <row r="10" spans="1:3" x14ac:dyDescent="0.25">
      <c r="A10" t="s">
        <v>445</v>
      </c>
      <c r="B10">
        <v>14.57469</v>
      </c>
      <c r="C10" t="s">
        <v>411</v>
      </c>
    </row>
    <row r="11" spans="1:3" x14ac:dyDescent="0.25">
      <c r="A11" t="s">
        <v>446</v>
      </c>
      <c r="B11">
        <v>0.41616180000000003</v>
      </c>
      <c r="C11" t="s">
        <v>412</v>
      </c>
    </row>
    <row r="12" spans="1:3" x14ac:dyDescent="0.25">
      <c r="A12" t="s">
        <v>447</v>
      </c>
      <c r="B12">
        <v>217.09679999999989</v>
      </c>
      <c r="C12" t="s">
        <v>416</v>
      </c>
    </row>
    <row r="13" spans="1:3" x14ac:dyDescent="0.25">
      <c r="A13" t="s">
        <v>448</v>
      </c>
      <c r="B13">
        <v>81.007919999999999</v>
      </c>
      <c r="C13" t="s">
        <v>397</v>
      </c>
    </row>
    <row r="14" spans="1:3" x14ac:dyDescent="0.25">
      <c r="A14" t="s">
        <v>449</v>
      </c>
      <c r="B14">
        <v>7.5996648592799989</v>
      </c>
      <c r="C14" t="s">
        <v>432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2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Education - Secondary School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Classroom_class</v>
      </c>
      <c r="D3" s="63">
        <f>Raw_interiorlights!C2</f>
        <v>22926.82</v>
      </c>
      <c r="E3" s="43">
        <f>Raw_interiorlights!D2</f>
        <v>1.3129583936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Computer</v>
      </c>
      <c r="D4" s="63">
        <f>Raw_interiorlights!C3</f>
        <v>770.67</v>
      </c>
      <c r="E4" s="43">
        <f>Raw_interiorlights!D3</f>
        <v>1.105434768933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Dining_fast</v>
      </c>
      <c r="D5" s="63">
        <f>Raw_interiorlights!C4</f>
        <v>5634</v>
      </c>
      <c r="E5" s="43">
        <f>Raw_interiorlights!D4</f>
        <v>1.213577993763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Gym</v>
      </c>
      <c r="D6" s="63">
        <f>Raw_interiorlights!C5</f>
        <v>22502.2</v>
      </c>
      <c r="E6" s="43">
        <f>Raw_interiorlights!D5</f>
        <v>0.98463087387899995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Existing</v>
      </c>
      <c r="B7" s="2" t="s">
        <v>66</v>
      </c>
      <c r="C7" s="2" t="str">
        <f>Raw_interiorlights!B6</f>
        <v>Kitchen</v>
      </c>
      <c r="D7" s="63">
        <f>Raw_interiorlights!C6</f>
        <v>2629.64</v>
      </c>
      <c r="E7" s="43">
        <f>Raw_interiorlights!D6</f>
        <v>1.6491988322110001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Classroom_class</v>
      </c>
      <c r="D8" s="63">
        <f>Raw_interiorlights!C7</f>
        <v>22926.82</v>
      </c>
      <c r="E8" s="43">
        <f>Raw_interiorlights!D7</f>
        <v>0.59991648029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Computer</v>
      </c>
      <c r="D9" s="63">
        <f>Raw_interiorlights!C8</f>
        <v>770.67</v>
      </c>
      <c r="E9" s="43">
        <f>Raw_interiorlights!D8</f>
        <v>0.499920631206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Dining_fast</v>
      </c>
      <c r="D10" s="63">
        <f>Raw_interiorlights!C9</f>
        <v>5634</v>
      </c>
      <c r="E10" s="43">
        <f>Raw_interiorlights!D9</f>
        <v>0.44995201377100008</v>
      </c>
      <c r="F10" s="44" t="s">
        <v>55</v>
      </c>
      <c r="G10" s="44" t="s">
        <v>55</v>
      </c>
      <c r="H10" s="26"/>
    </row>
    <row r="11" spans="1:8" x14ac:dyDescent="0.25">
      <c r="A11" s="2" t="str">
        <f>Raw_interiorlights!A10</f>
        <v>New Construction</v>
      </c>
      <c r="B11" s="2" t="s">
        <v>66</v>
      </c>
      <c r="C11" s="2" t="str">
        <f>Raw_interiorlights!B10</f>
        <v>Gym</v>
      </c>
      <c r="D11" s="63">
        <f>Raw_interiorlights!C10</f>
        <v>22502.2</v>
      </c>
      <c r="E11" s="43">
        <f>Raw_interiorlights!D10</f>
        <v>0.499920631206</v>
      </c>
      <c r="F11" s="44" t="s">
        <v>55</v>
      </c>
      <c r="G11" s="44" t="s">
        <v>55</v>
      </c>
      <c r="H11" s="26"/>
    </row>
    <row r="12" spans="1:8" x14ac:dyDescent="0.25">
      <c r="A12" s="2" t="str">
        <f>Raw_interiorlights!A11</f>
        <v>New Construction</v>
      </c>
      <c r="B12" s="2" t="s">
        <v>66</v>
      </c>
      <c r="C12" s="2" t="str">
        <f>Raw_interiorlights!B11</f>
        <v>Kitchen</v>
      </c>
      <c r="D12" s="63">
        <f>Raw_interiorlights!C11</f>
        <v>2629.64</v>
      </c>
      <c r="E12" s="43">
        <f>Raw_interiorlights!D11</f>
        <v>0.94987264497699997</v>
      </c>
      <c r="F12" s="44" t="s">
        <v>55</v>
      </c>
      <c r="G12" s="44" t="s">
        <v>55</v>
      </c>
      <c r="H12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Education - Secondary School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11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401</v>
      </c>
      <c r="C2">
        <v>22926.82</v>
      </c>
      <c r="D2">
        <v>1.3129583936</v>
      </c>
    </row>
    <row r="3" spans="1:4" x14ac:dyDescent="0.25">
      <c r="A3" t="s">
        <v>39</v>
      </c>
      <c r="B3" t="s">
        <v>414</v>
      </c>
      <c r="C3">
        <v>770.67</v>
      </c>
      <c r="D3">
        <v>1.105434768933</v>
      </c>
    </row>
    <row r="4" spans="1:4" x14ac:dyDescent="0.25">
      <c r="A4" t="s">
        <v>39</v>
      </c>
      <c r="B4" t="s">
        <v>418</v>
      </c>
      <c r="C4">
        <v>5634</v>
      </c>
      <c r="D4">
        <v>1.213577993763</v>
      </c>
    </row>
    <row r="5" spans="1:4" x14ac:dyDescent="0.25">
      <c r="A5" t="s">
        <v>39</v>
      </c>
      <c r="B5" t="s">
        <v>431</v>
      </c>
      <c r="C5">
        <v>22502.2</v>
      </c>
      <c r="D5">
        <v>0.98463087387899995</v>
      </c>
    </row>
    <row r="6" spans="1:4" x14ac:dyDescent="0.25">
      <c r="A6" t="s">
        <v>39</v>
      </c>
      <c r="B6" t="s">
        <v>433</v>
      </c>
      <c r="C6">
        <v>2629.64</v>
      </c>
      <c r="D6">
        <v>1.6491988322110001</v>
      </c>
    </row>
    <row r="7" spans="1:4" x14ac:dyDescent="0.25">
      <c r="A7" t="s">
        <v>40</v>
      </c>
      <c r="B7" t="s">
        <v>401</v>
      </c>
      <c r="C7">
        <v>22926.82</v>
      </c>
      <c r="D7">
        <v>0.59991648029</v>
      </c>
    </row>
    <row r="8" spans="1:4" x14ac:dyDescent="0.25">
      <c r="A8" t="s">
        <v>40</v>
      </c>
      <c r="B8" t="s">
        <v>414</v>
      </c>
      <c r="C8">
        <v>770.67</v>
      </c>
      <c r="D8">
        <v>0.499920631206</v>
      </c>
    </row>
    <row r="9" spans="1:4" x14ac:dyDescent="0.25">
      <c r="A9" t="s">
        <v>40</v>
      </c>
      <c r="B9" t="s">
        <v>418</v>
      </c>
      <c r="C9">
        <v>5634</v>
      </c>
      <c r="D9">
        <v>0.44995201377100008</v>
      </c>
    </row>
    <row r="10" spans="1:4" x14ac:dyDescent="0.25">
      <c r="A10" t="s">
        <v>40</v>
      </c>
      <c r="B10" t="s">
        <v>431</v>
      </c>
      <c r="C10">
        <v>22502.2</v>
      </c>
      <c r="D10">
        <v>0.499920631206</v>
      </c>
    </row>
    <row r="11" spans="1:4" x14ac:dyDescent="0.25">
      <c r="A11" t="s">
        <v>40</v>
      </c>
      <c r="B11" t="s">
        <v>433</v>
      </c>
      <c r="C11">
        <v>2629.64</v>
      </c>
      <c r="D11">
        <v>0.94987264497699997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1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Education - Secondary School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Classroom_class</v>
      </c>
      <c r="B3" s="64">
        <f>IF(TRIM(Raw_equipment!$A2)="Existing",Raw_equipment!C2,"")</f>
        <v>22926.82</v>
      </c>
      <c r="C3" s="54">
        <f>IF(TRIM(Raw_equipment!$A2)="Existing",Raw_equipment!D2,"")</f>
        <v>0.999870569519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Computer</v>
      </c>
      <c r="B4" s="64">
        <f>IF(TRIM(Raw_equipment!$A3)="Existing",Raw_equipment!C3,"")</f>
        <v>770.67</v>
      </c>
      <c r="C4" s="54">
        <f>IF(TRIM(Raw_equipment!$A3)="Existing",Raw_equipment!D3,"")</f>
        <v>19.997206240631002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Dining_fast</v>
      </c>
      <c r="B5" s="64">
        <f>IF(TRIM(Raw_equipment!$A4)="Existing",Raw_equipment!C4,"")</f>
        <v>5634</v>
      </c>
      <c r="C5" s="54">
        <f>IF(TRIM(Raw_equipment!$A4)="Existing",Raw_equipment!D4,"")</f>
        <v>0.74991025391600008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Gym</v>
      </c>
      <c r="B6" s="64">
        <f>IF(TRIM(Raw_equipment!$A5)="Existing",Raw_equipment!C5,"")</f>
        <v>22502.2</v>
      </c>
      <c r="C6" s="54">
        <f>IF(TRIM(Raw_equipment!$A5)="Existing",Raw_equipment!D5,"")</f>
        <v>0.499920631206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0</v>
      </c>
    </row>
    <row r="7" spans="1:4" x14ac:dyDescent="0.25">
      <c r="A7" s="3" t="str">
        <f>IF(TRIM(Raw_equipment!$A6)="Existing",Raw_equipment!B6,"")</f>
        <v>Kitchen</v>
      </c>
      <c r="B7" s="64">
        <f>IF(TRIM(Raw_equipment!$A6)="Existing",Raw_equipment!C6,"")</f>
        <v>2629.64</v>
      </c>
      <c r="C7" s="54">
        <f>IF(TRIM(Raw_equipment!$A6)="Existing",Raw_equipment!D6,"")</f>
        <v>7.7580601366119986</v>
      </c>
      <c r="D7" s="35" cm="1">
        <f t="array" ref="D7">IF(
  TRIM($A7)="",
  "",
  IF(
    ISNUMBER(SEARCH("No GasEquipment found",Raw_gasequipment!$B$2)),
    0,
    _xlfn.IFNA(
      _xlfn.XLOOKUP(
        1,
        (Raw_gasequipment!$A$2:$A$100="Existing")*(Raw_gasequipment!$D$2:$D$100=$A7),
        Raw_gasequipment!$C$2:$C$100
      ),
      0
    )
  )
)</f>
        <v>17.535399999999999</v>
      </c>
    </row>
    <row r="10" spans="1:4" ht="15.75" x14ac:dyDescent="0.25">
      <c r="A10" s="107" t="str">
        <f>"Refrigeration - "&amp;Prototype!A2</f>
        <v>Refrigeration - Education - Secondary School</v>
      </c>
      <c r="B10" s="89"/>
      <c r="C10" s="89"/>
      <c r="D10" s="89"/>
    </row>
    <row r="11" spans="1:4" ht="30" x14ac:dyDescent="0.25">
      <c r="A11" s="51" t="s">
        <v>258</v>
      </c>
      <c r="B11" s="51" t="s">
        <v>259</v>
      </c>
      <c r="C11" s="52" t="s">
        <v>311</v>
      </c>
      <c r="D11" s="51" t="s">
        <v>261</v>
      </c>
    </row>
    <row r="12" spans="1:4" x14ac:dyDescent="0.25">
      <c r="A12" s="3" t="str">
        <f>IF(TRIM(Raw_refrigerationsystem!$A2)="Existing",Raw_refrigerationsystem!B2,"")</f>
        <v/>
      </c>
      <c r="B12" s="3" t="str">
        <f>IF(TRIM(Raw_refrigerationsystem!$A2)="Existing",Raw_refrigerationsystem!C2,"")</f>
        <v/>
      </c>
      <c r="C12" s="3" t="str">
        <f>IF(TRIM(Raw_refrigerationsystem!$A2)="Existing",Raw_refrigerationsystem!D2,"")</f>
        <v/>
      </c>
      <c r="D12" s="3" t="str">
        <f>IF(TRIM(Raw_refrigerationsystem!$A2)="Existing",Raw_refrigerationsystem!E2,"")</f>
        <v/>
      </c>
    </row>
    <row r="13" spans="1:4" x14ac:dyDescent="0.25">
      <c r="A13" s="3" t="str">
        <f>IF(TRIM(Raw_refrigerationsystem!$A3)="Existing",Raw_refrigerationsystem!B3,"")</f>
        <v/>
      </c>
      <c r="B13" s="3" t="str">
        <f>IF(TRIM(Raw_refrigerationsystem!$A3)="Existing",Raw_refrigerationsystem!C3,"")</f>
        <v/>
      </c>
      <c r="C13" s="3" t="str">
        <f>IF(TRIM(Raw_refrigerationsystem!$A3)="Existing",Raw_refrigerationsystem!D3,"")</f>
        <v/>
      </c>
      <c r="D13" s="3" t="str">
        <f>IF(TRIM(Raw_refrigerationsystem!$A3)="Existing",Raw_refrigerationsystem!E3,"")</f>
        <v/>
      </c>
    </row>
    <row r="14" spans="1:4" x14ac:dyDescent="0.25">
      <c r="A14" s="3" t="str">
        <f>IF(TRIM(Raw_refrigerationsystem!$A4)="Existing",Raw_refrigerationsystem!B4,"")</f>
        <v/>
      </c>
      <c r="B14" s="3" t="str">
        <f>IF(TRIM(Raw_refrigerationsystem!$A4)="Existing",Raw_refrigerationsystem!C4,"")</f>
        <v/>
      </c>
      <c r="C14" s="3" t="str">
        <f>IF(TRIM(Raw_refrigerationsystem!$A4)="Existing",Raw_refrigerationsystem!D4,"")</f>
        <v/>
      </c>
      <c r="D14" s="3" t="str">
        <f>IF(TRIM(Raw_refrigerationsystem!$A4)="Existing",Raw_refrigerationsystem!E4,"")</f>
        <v/>
      </c>
    </row>
    <row r="15" spans="1:4" x14ac:dyDescent="0.25">
      <c r="A15" s="3" t="str">
        <f>IF(TRIM(Raw_refrigerationsystem!$A5)="Existing",Raw_refrigerationsystem!B5,"")</f>
        <v/>
      </c>
      <c r="B15" s="3" t="str">
        <f>IF(TRIM(Raw_refrigerationsystem!$A5)="Existing",Raw_refrigerationsystem!C5,"")</f>
        <v/>
      </c>
      <c r="C15" s="3" t="str">
        <f>IF(TRIM(Raw_refrigerationsystem!$A5)="Existing",Raw_refrigerationsystem!D5,"")</f>
        <v/>
      </c>
      <c r="D15" s="3" t="str">
        <f>IF(TRIM(Raw_refrigerationsystem!$A5)="Existing",Raw_refrigerationsystem!E5,"")</f>
        <v/>
      </c>
    </row>
    <row r="18" spans="1:9" ht="15.75" x14ac:dyDescent="0.25">
      <c r="A18" s="107" t="str">
        <f>"Elevator - "&amp;Prototype!A2</f>
        <v>Elevator - Education - Secondary School</v>
      </c>
      <c r="B18" s="89"/>
      <c r="C18" s="89"/>
      <c r="D18" s="89"/>
      <c r="E18" s="89"/>
      <c r="F18" s="89"/>
      <c r="G18" s="89"/>
      <c r="H18" s="89"/>
      <c r="I18" s="89"/>
    </row>
    <row r="19" spans="1:9" ht="27" x14ac:dyDescent="0.25">
      <c r="A19" s="16" t="s">
        <v>18</v>
      </c>
      <c r="B19" s="16" t="s">
        <v>118</v>
      </c>
      <c r="C19" s="16" t="s">
        <v>119</v>
      </c>
      <c r="D19" s="16" t="s">
        <v>120</v>
      </c>
      <c r="E19" s="16" t="s">
        <v>121</v>
      </c>
      <c r="F19" s="16" t="s">
        <v>122</v>
      </c>
      <c r="G19" s="16" t="s">
        <v>123</v>
      </c>
      <c r="H19" s="16" t="s">
        <v>124</v>
      </c>
      <c r="I19" s="16" t="s">
        <v>100</v>
      </c>
    </row>
    <row r="20" spans="1:9" x14ac:dyDescent="0.25">
      <c r="A20" s="33" t="s">
        <v>39</v>
      </c>
      <c r="B20" s="4" t="s">
        <v>91</v>
      </c>
      <c r="C20" s="4" t="s">
        <v>91</v>
      </c>
      <c r="D20" s="4" t="s">
        <v>91</v>
      </c>
      <c r="E20" s="4" t="s">
        <v>91</v>
      </c>
      <c r="F20" s="4" t="s">
        <v>91</v>
      </c>
      <c r="G20" s="4" t="s">
        <v>91</v>
      </c>
      <c r="H20" s="4" t="s">
        <v>91</v>
      </c>
      <c r="I20" s="31"/>
    </row>
    <row r="21" spans="1:9" x14ac:dyDescent="0.25">
      <c r="A21" s="33" t="s">
        <v>40</v>
      </c>
      <c r="B21" s="4" t="s">
        <v>91</v>
      </c>
      <c r="C21" s="4" t="s">
        <v>91</v>
      </c>
      <c r="D21" s="4" t="s">
        <v>91</v>
      </c>
      <c r="E21" s="4" t="s">
        <v>91</v>
      </c>
      <c r="F21" s="4" t="s">
        <v>91</v>
      </c>
      <c r="G21" s="4" t="s">
        <v>91</v>
      </c>
      <c r="H21" s="4" t="s">
        <v>91</v>
      </c>
      <c r="I21" s="32"/>
    </row>
  </sheetData>
  <mergeCells count="3">
    <mergeCell ref="A18:I18"/>
    <mergeCell ref="A1:D1"/>
    <mergeCell ref="A10:D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11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401</v>
      </c>
      <c r="C2">
        <v>22926.82</v>
      </c>
      <c r="D2">
        <v>0.999870569519</v>
      </c>
    </row>
    <row r="3" spans="1:4" x14ac:dyDescent="0.25">
      <c r="A3" t="s">
        <v>39</v>
      </c>
      <c r="B3" t="s">
        <v>414</v>
      </c>
      <c r="C3">
        <v>770.67</v>
      </c>
      <c r="D3">
        <v>19.997206240631002</v>
      </c>
    </row>
    <row r="4" spans="1:4" x14ac:dyDescent="0.25">
      <c r="A4" t="s">
        <v>39</v>
      </c>
      <c r="B4" t="s">
        <v>418</v>
      </c>
      <c r="C4">
        <v>5634</v>
      </c>
      <c r="D4">
        <v>0.74991025391600008</v>
      </c>
    </row>
    <row r="5" spans="1:4" x14ac:dyDescent="0.25">
      <c r="A5" t="s">
        <v>39</v>
      </c>
      <c r="B5" t="s">
        <v>431</v>
      </c>
      <c r="C5">
        <v>22502.2</v>
      </c>
      <c r="D5">
        <v>0.499920631206</v>
      </c>
    </row>
    <row r="6" spans="1:4" x14ac:dyDescent="0.25">
      <c r="A6" t="s">
        <v>39</v>
      </c>
      <c r="B6" t="s">
        <v>433</v>
      </c>
      <c r="C6">
        <v>2629.64</v>
      </c>
      <c r="D6">
        <v>7.7580601366119986</v>
      </c>
    </row>
    <row r="7" spans="1:4" x14ac:dyDescent="0.25">
      <c r="A7" t="s">
        <v>40</v>
      </c>
      <c r="B7" t="s">
        <v>401</v>
      </c>
      <c r="C7">
        <v>22926.82</v>
      </c>
      <c r="D7">
        <v>0.999870569519</v>
      </c>
    </row>
    <row r="8" spans="1:4" x14ac:dyDescent="0.25">
      <c r="A8" t="s">
        <v>40</v>
      </c>
      <c r="B8" t="s">
        <v>414</v>
      </c>
      <c r="C8">
        <v>770.67</v>
      </c>
      <c r="D8">
        <v>19.997206240631002</v>
      </c>
    </row>
    <row r="9" spans="1:4" x14ac:dyDescent="0.25">
      <c r="A9" t="s">
        <v>40</v>
      </c>
      <c r="B9" t="s">
        <v>418</v>
      </c>
      <c r="C9">
        <v>5634</v>
      </c>
      <c r="D9">
        <v>0.74991025391600008</v>
      </c>
    </row>
    <row r="10" spans="1:4" x14ac:dyDescent="0.25">
      <c r="A10" t="s">
        <v>40</v>
      </c>
      <c r="B10" t="s">
        <v>431</v>
      </c>
      <c r="C10">
        <v>22502.2</v>
      </c>
      <c r="D10">
        <v>0.499920631206</v>
      </c>
    </row>
    <row r="11" spans="1:4" x14ac:dyDescent="0.25">
      <c r="A11" t="s">
        <v>40</v>
      </c>
      <c r="B11" t="s">
        <v>433</v>
      </c>
      <c r="C11">
        <v>2629.64</v>
      </c>
      <c r="D11">
        <v>7.7580601366119986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449</v>
      </c>
      <c r="C2">
        <v>17.535399999999999</v>
      </c>
      <c r="D2" t="s">
        <v>433</v>
      </c>
    </row>
    <row r="3" spans="1:4" x14ac:dyDescent="0.25">
      <c r="A3" t="s">
        <v>40</v>
      </c>
      <c r="B3" t="s">
        <v>449</v>
      </c>
      <c r="C3">
        <v>17.535399999999999</v>
      </c>
      <c r="D3" t="s">
        <v>433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194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Education - Secondary School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Computer room</v>
      </c>
      <c r="C4" s="2" t="str">
        <f>Raw_schedule!C2</f>
        <v>AllDays</v>
      </c>
      <c r="D4" s="108" t="s">
        <v>345</v>
      </c>
      <c r="E4" s="2">
        <f>Raw_schedule!D2</f>
        <v>80.06</v>
      </c>
      <c r="F4" s="2">
        <f>Raw_schedule!E2</f>
        <v>80.06</v>
      </c>
      <c r="G4" s="2">
        <f>Raw_schedule!F2</f>
        <v>80.06</v>
      </c>
      <c r="H4" s="2">
        <f>Raw_schedule!G2</f>
        <v>80.06</v>
      </c>
      <c r="I4" s="2">
        <f>Raw_schedule!H2</f>
        <v>80.06</v>
      </c>
      <c r="J4" s="2">
        <f>Raw_schedule!I2</f>
        <v>80.06</v>
      </c>
      <c r="K4" s="2">
        <f>Raw_schedule!J2</f>
        <v>80.06</v>
      </c>
      <c r="L4" s="2">
        <f>Raw_schedule!K2</f>
        <v>80.06</v>
      </c>
      <c r="M4" s="2">
        <f>Raw_schedule!L2</f>
        <v>80.06</v>
      </c>
      <c r="N4" s="2">
        <f>Raw_schedule!M2</f>
        <v>80.06</v>
      </c>
      <c r="O4" s="2">
        <f>Raw_schedule!N2</f>
        <v>80.06</v>
      </c>
      <c r="P4" s="2">
        <f>Raw_schedule!O2</f>
        <v>80.06</v>
      </c>
      <c r="Q4" s="2">
        <f>Raw_schedule!P2</f>
        <v>80.06</v>
      </c>
      <c r="R4" s="2">
        <f>Raw_schedule!Q2</f>
        <v>80.06</v>
      </c>
      <c r="S4" s="2">
        <f>Raw_schedule!R2</f>
        <v>80.06</v>
      </c>
      <c r="T4" s="2">
        <f>Raw_schedule!S2</f>
        <v>80.06</v>
      </c>
      <c r="U4" s="2">
        <f>Raw_schedule!T2</f>
        <v>80.06</v>
      </c>
      <c r="V4" s="2">
        <f>Raw_schedule!U2</f>
        <v>80.06</v>
      </c>
      <c r="W4" s="2">
        <f>Raw_schedule!V2</f>
        <v>80.06</v>
      </c>
      <c r="X4" s="2">
        <f>Raw_schedule!W2</f>
        <v>80.06</v>
      </c>
      <c r="Y4" s="2">
        <f>Raw_schedule!X2</f>
        <v>80.06</v>
      </c>
      <c r="Z4" s="2">
        <f>Raw_schedule!Y2</f>
        <v>80.06</v>
      </c>
      <c r="AA4" s="2">
        <f>Raw_schedule!Z2</f>
        <v>80.06</v>
      </c>
      <c r="AB4" s="2">
        <f>Raw_schedule!AA2</f>
        <v>80.06</v>
      </c>
    </row>
    <row r="5" spans="1:28" x14ac:dyDescent="0.25">
      <c r="A5" s="39" t="str">
        <f>Raw_schedule!B3</f>
        <v>DHW Sch</v>
      </c>
      <c r="B5" s="39" t="str">
        <f>Raw_schedule!A3</f>
        <v>Computer room</v>
      </c>
      <c r="C5" s="2" t="str">
        <f>Raw_schedule!C3</f>
        <v>AllOtherDays</v>
      </c>
      <c r="D5" s="109"/>
      <c r="E5" s="2">
        <f>Raw_schedule!D3</f>
        <v>0</v>
      </c>
      <c r="F5" s="2">
        <f>Raw_schedule!E3</f>
        <v>0</v>
      </c>
      <c r="G5" s="2">
        <f>Raw_schedule!F3</f>
        <v>0</v>
      </c>
      <c r="H5" s="2">
        <f>Raw_schedule!G3</f>
        <v>0</v>
      </c>
      <c r="I5" s="2">
        <f>Raw_schedule!H3</f>
        <v>0</v>
      </c>
      <c r="J5" s="2">
        <f>Raw_schedule!I3</f>
        <v>0</v>
      </c>
      <c r="K5" s="2">
        <f>Raw_schedule!J3</f>
        <v>0</v>
      </c>
      <c r="L5" s="2">
        <f>Raw_schedule!K3</f>
        <v>0</v>
      </c>
      <c r="M5" s="2">
        <f>Raw_schedule!L3</f>
        <v>0</v>
      </c>
      <c r="N5" s="2">
        <f>Raw_schedule!M3</f>
        <v>0</v>
      </c>
      <c r="O5" s="2">
        <f>Raw_schedule!N3</f>
        <v>0</v>
      </c>
      <c r="P5" s="2">
        <f>Raw_schedule!O3</f>
        <v>0</v>
      </c>
      <c r="Q5" s="2">
        <f>Raw_schedule!P3</f>
        <v>0</v>
      </c>
      <c r="R5" s="2">
        <f>Raw_schedule!Q3</f>
        <v>0</v>
      </c>
      <c r="S5" s="2">
        <f>Raw_schedule!R3</f>
        <v>0</v>
      </c>
      <c r="T5" s="2">
        <f>Raw_schedule!S3</f>
        <v>0</v>
      </c>
      <c r="U5" s="2">
        <f>Raw_schedule!T3</f>
        <v>0</v>
      </c>
      <c r="V5" s="2">
        <f>Raw_schedule!U3</f>
        <v>0</v>
      </c>
      <c r="W5" s="2">
        <f>Raw_schedule!V3</f>
        <v>0</v>
      </c>
      <c r="X5" s="2">
        <f>Raw_schedule!W3</f>
        <v>0</v>
      </c>
      <c r="Y5" s="2">
        <f>Raw_schedule!X3</f>
        <v>0</v>
      </c>
      <c r="Z5" s="2">
        <f>Raw_schedule!Y3</f>
        <v>0</v>
      </c>
      <c r="AA5" s="2">
        <f>Raw_schedule!Z3</f>
        <v>0</v>
      </c>
      <c r="AB5" s="2">
        <f>Raw_schedule!AA3</f>
        <v>0</v>
      </c>
    </row>
    <row r="6" spans="1:28" x14ac:dyDescent="0.25">
      <c r="A6" s="39" t="str">
        <f>Raw_schedule!B4</f>
        <v>DHW Sch</v>
      </c>
      <c r="B6" s="39" t="str">
        <f>Raw_schedule!A4</f>
        <v>Computer room</v>
      </c>
      <c r="C6" s="2" t="str">
        <f>Raw_schedule!C4</f>
        <v>Weekdays</v>
      </c>
      <c r="D6" s="2"/>
      <c r="E6" s="2">
        <f>Raw_schedule!D4</f>
        <v>0</v>
      </c>
      <c r="F6" s="2">
        <f>Raw_schedule!E4</f>
        <v>0</v>
      </c>
      <c r="G6" s="2">
        <f>Raw_schedule!F4</f>
        <v>0</v>
      </c>
      <c r="H6" s="2">
        <f>Raw_schedule!G4</f>
        <v>0</v>
      </c>
      <c r="I6" s="2">
        <f>Raw_schedule!H4</f>
        <v>0.1</v>
      </c>
      <c r="J6" s="2">
        <f>Raw_schedule!I4</f>
        <v>0.1</v>
      </c>
      <c r="K6" s="2">
        <f>Raw_schedule!J4</f>
        <v>0.5</v>
      </c>
      <c r="L6" s="2">
        <f>Raw_schedule!K4</f>
        <v>0.5</v>
      </c>
      <c r="M6" s="2">
        <f>Raw_schedule!L4</f>
        <v>0.5</v>
      </c>
      <c r="N6" s="2">
        <f>Raw_schedule!M4</f>
        <v>0.5</v>
      </c>
      <c r="O6" s="2">
        <f>Raw_schedule!N4</f>
        <v>0.7</v>
      </c>
      <c r="P6" s="2">
        <f>Raw_schedule!O4</f>
        <v>0.9</v>
      </c>
      <c r="Q6" s="2">
        <f>Raw_schedule!P4</f>
        <v>0.9</v>
      </c>
      <c r="R6" s="2">
        <f>Raw_schedule!Q4</f>
        <v>0.5</v>
      </c>
      <c r="S6" s="2">
        <f>Raw_schedule!R4</f>
        <v>0.5</v>
      </c>
      <c r="T6" s="2">
        <f>Raw_schedule!S4</f>
        <v>0.7</v>
      </c>
      <c r="U6" s="2">
        <f>Raw_schedule!T4</f>
        <v>0.5</v>
      </c>
      <c r="V6" s="2">
        <f>Raw_schedule!U4</f>
        <v>0.5</v>
      </c>
      <c r="W6" s="2">
        <f>Raw_schedule!V4</f>
        <v>0.5</v>
      </c>
      <c r="X6" s="2">
        <f>Raw_schedule!W4</f>
        <v>0.1</v>
      </c>
      <c r="Y6" s="2">
        <f>Raw_schedule!X4</f>
        <v>0.1</v>
      </c>
      <c r="Z6" s="2">
        <f>Raw_schedule!Y4</f>
        <v>0.1</v>
      </c>
      <c r="AA6" s="2">
        <f>Raw_schedule!Z4</f>
        <v>0.1</v>
      </c>
      <c r="AB6" s="2">
        <f>Raw_schedule!AA4</f>
        <v>0</v>
      </c>
    </row>
    <row r="7" spans="1:28" x14ac:dyDescent="0.25">
      <c r="A7" s="39" t="str">
        <f>Raw_schedule!B5</f>
        <v>Elec Equip Sch</v>
      </c>
      <c r="B7" s="39" t="str">
        <f>Raw_schedule!A5</f>
        <v>Computer room</v>
      </c>
      <c r="C7" s="2" t="str">
        <f>Raw_schedule!C5</f>
        <v>AllOtherDays (Through 1/31)</v>
      </c>
      <c r="D7" s="2"/>
      <c r="E7" s="2">
        <f>Raw_schedule!D5</f>
        <v>0.25</v>
      </c>
      <c r="F7" s="2">
        <f>Raw_schedule!E5</f>
        <v>0.25</v>
      </c>
      <c r="G7" s="2">
        <f>Raw_schedule!F5</f>
        <v>0.25</v>
      </c>
      <c r="H7" s="2">
        <f>Raw_schedule!G5</f>
        <v>0.25</v>
      </c>
      <c r="I7" s="2">
        <f>Raw_schedule!H5</f>
        <v>0.25</v>
      </c>
      <c r="J7" s="2">
        <f>Raw_schedule!I5</f>
        <v>0.25</v>
      </c>
      <c r="K7" s="2">
        <f>Raw_schedule!J5</f>
        <v>0.25</v>
      </c>
      <c r="L7" s="2">
        <f>Raw_schedule!K5</f>
        <v>0.25</v>
      </c>
      <c r="M7" s="2">
        <f>Raw_schedule!L5</f>
        <v>0.25</v>
      </c>
      <c r="N7" s="2">
        <f>Raw_schedule!M5</f>
        <v>0.25</v>
      </c>
      <c r="O7" s="2">
        <f>Raw_schedule!N5</f>
        <v>0.25</v>
      </c>
      <c r="P7" s="2">
        <f>Raw_schedule!O5</f>
        <v>0.25</v>
      </c>
      <c r="Q7" s="2">
        <f>Raw_schedule!P5</f>
        <v>0.25</v>
      </c>
      <c r="R7" s="2">
        <f>Raw_schedule!Q5</f>
        <v>0.25</v>
      </c>
      <c r="S7" s="2">
        <f>Raw_schedule!R5</f>
        <v>0.25</v>
      </c>
      <c r="T7" s="2">
        <f>Raw_schedule!S5</f>
        <v>0.25</v>
      </c>
      <c r="U7" s="2">
        <f>Raw_schedule!T5</f>
        <v>0.25</v>
      </c>
      <c r="V7" s="2">
        <f>Raw_schedule!U5</f>
        <v>0.25</v>
      </c>
      <c r="W7" s="2">
        <f>Raw_schedule!V5</f>
        <v>0.25</v>
      </c>
      <c r="X7" s="2">
        <f>Raw_schedule!W5</f>
        <v>0.25</v>
      </c>
      <c r="Y7" s="2">
        <f>Raw_schedule!X5</f>
        <v>0.25</v>
      </c>
      <c r="Z7" s="2">
        <f>Raw_schedule!Y5</f>
        <v>0.25</v>
      </c>
      <c r="AA7" s="2">
        <f>Raw_schedule!Z5</f>
        <v>0.25</v>
      </c>
      <c r="AB7" s="2">
        <f>Raw_schedule!AA5</f>
        <v>0.25</v>
      </c>
    </row>
    <row r="8" spans="1:28" x14ac:dyDescent="0.25">
      <c r="A8" s="39" t="str">
        <f>Raw_schedule!B6</f>
        <v>Elec Equip Sch</v>
      </c>
      <c r="B8" s="39" t="str">
        <f>Raw_schedule!A6</f>
        <v>Computer room</v>
      </c>
      <c r="C8" s="2" t="str">
        <f>Raw_schedule!C6</f>
        <v>AllOtherDays (Through 2/28)</v>
      </c>
      <c r="D8" s="2"/>
      <c r="E8" s="2">
        <f>Raw_schedule!D6</f>
        <v>0.5</v>
      </c>
      <c r="F8" s="2">
        <f>Raw_schedule!E6</f>
        <v>0.5</v>
      </c>
      <c r="G8" s="2">
        <f>Raw_schedule!F6</f>
        <v>0.5</v>
      </c>
      <c r="H8" s="2">
        <f>Raw_schedule!G6</f>
        <v>0.5</v>
      </c>
      <c r="I8" s="2">
        <f>Raw_schedule!H6</f>
        <v>0.5</v>
      </c>
      <c r="J8" s="2">
        <f>Raw_schedule!I6</f>
        <v>0.5</v>
      </c>
      <c r="K8" s="2">
        <f>Raw_schedule!J6</f>
        <v>0.5</v>
      </c>
      <c r="L8" s="2">
        <f>Raw_schedule!K6</f>
        <v>0.5</v>
      </c>
      <c r="M8" s="2">
        <f>Raw_schedule!L6</f>
        <v>0.5</v>
      </c>
      <c r="N8" s="2">
        <f>Raw_schedule!M6</f>
        <v>0.5</v>
      </c>
      <c r="O8" s="2">
        <f>Raw_schedule!N6</f>
        <v>0.5</v>
      </c>
      <c r="P8" s="2">
        <f>Raw_schedule!O6</f>
        <v>0.5</v>
      </c>
      <c r="Q8" s="2">
        <f>Raw_schedule!P6</f>
        <v>0.5</v>
      </c>
      <c r="R8" s="2">
        <f>Raw_schedule!Q6</f>
        <v>0.5</v>
      </c>
      <c r="S8" s="2">
        <f>Raw_schedule!R6</f>
        <v>0.5</v>
      </c>
      <c r="T8" s="2">
        <f>Raw_schedule!S6</f>
        <v>0.5</v>
      </c>
      <c r="U8" s="2">
        <f>Raw_schedule!T6</f>
        <v>0.5</v>
      </c>
      <c r="V8" s="2">
        <f>Raw_schedule!U6</f>
        <v>0.5</v>
      </c>
      <c r="W8" s="2">
        <f>Raw_schedule!V6</f>
        <v>0.5</v>
      </c>
      <c r="X8" s="2">
        <f>Raw_schedule!W6</f>
        <v>0.5</v>
      </c>
      <c r="Y8" s="2">
        <f>Raw_schedule!X6</f>
        <v>0.5</v>
      </c>
      <c r="Z8" s="2">
        <f>Raw_schedule!Y6</f>
        <v>0.5</v>
      </c>
      <c r="AA8" s="2">
        <f>Raw_schedule!Z6</f>
        <v>0.5</v>
      </c>
      <c r="AB8" s="2">
        <f>Raw_schedule!AA6</f>
        <v>0.5</v>
      </c>
    </row>
    <row r="9" spans="1:28" x14ac:dyDescent="0.25">
      <c r="A9" s="39" t="str">
        <f>Raw_schedule!B7</f>
        <v>Elec Equip Sch</v>
      </c>
      <c r="B9" s="39" t="str">
        <f>Raw_schedule!A7</f>
        <v>Computer room</v>
      </c>
      <c r="C9" s="2" t="str">
        <f>Raw_schedule!C7</f>
        <v>AllOtherDays (Through 3/31)</v>
      </c>
      <c r="D9" s="2"/>
      <c r="E9" s="2">
        <f>Raw_schedule!D7</f>
        <v>0.75</v>
      </c>
      <c r="F9" s="2">
        <f>Raw_schedule!E7</f>
        <v>0.75</v>
      </c>
      <c r="G9" s="2">
        <f>Raw_schedule!F7</f>
        <v>0.75</v>
      </c>
      <c r="H9" s="2">
        <f>Raw_schedule!G7</f>
        <v>0.75</v>
      </c>
      <c r="I9" s="2">
        <f>Raw_schedule!H7</f>
        <v>0.75</v>
      </c>
      <c r="J9" s="2">
        <f>Raw_schedule!I7</f>
        <v>0.75</v>
      </c>
      <c r="K9" s="2">
        <f>Raw_schedule!J7</f>
        <v>0.75</v>
      </c>
      <c r="L9" s="2">
        <f>Raw_schedule!K7</f>
        <v>0.75</v>
      </c>
      <c r="M9" s="2">
        <f>Raw_schedule!L7</f>
        <v>0.75</v>
      </c>
      <c r="N9" s="2">
        <f>Raw_schedule!M7</f>
        <v>0.75</v>
      </c>
      <c r="O9" s="2">
        <f>Raw_schedule!N7</f>
        <v>0.75</v>
      </c>
      <c r="P9" s="2">
        <f>Raw_schedule!O7</f>
        <v>0.75</v>
      </c>
      <c r="Q9" s="2">
        <f>Raw_schedule!P7</f>
        <v>0.75</v>
      </c>
      <c r="R9" s="2">
        <f>Raw_schedule!Q7</f>
        <v>0.75</v>
      </c>
      <c r="S9" s="2">
        <f>Raw_schedule!R7</f>
        <v>0.75</v>
      </c>
      <c r="T9" s="2">
        <f>Raw_schedule!S7</f>
        <v>0.75</v>
      </c>
      <c r="U9" s="2">
        <f>Raw_schedule!T7</f>
        <v>0.75</v>
      </c>
      <c r="V9" s="2">
        <f>Raw_schedule!U7</f>
        <v>0.75</v>
      </c>
      <c r="W9" s="2">
        <f>Raw_schedule!V7</f>
        <v>0.75</v>
      </c>
      <c r="X9" s="2">
        <f>Raw_schedule!W7</f>
        <v>0.75</v>
      </c>
      <c r="Y9" s="2">
        <f>Raw_schedule!X7</f>
        <v>0.75</v>
      </c>
      <c r="Z9" s="2">
        <f>Raw_schedule!Y7</f>
        <v>0.75</v>
      </c>
      <c r="AA9" s="2">
        <f>Raw_schedule!Z7</f>
        <v>0.75</v>
      </c>
      <c r="AB9" s="2">
        <f>Raw_schedule!AA7</f>
        <v>0.75</v>
      </c>
    </row>
    <row r="10" spans="1:28" x14ac:dyDescent="0.25">
      <c r="A10" s="39" t="str">
        <f>Raw_schedule!B8</f>
        <v>Elec Equip Sch</v>
      </c>
      <c r="B10" s="39" t="str">
        <f>Raw_schedule!A8</f>
        <v>Computer room</v>
      </c>
      <c r="C10" s="2" t="str">
        <f>Raw_schedule!C8</f>
        <v>AllOtherDays (Through 4/30)</v>
      </c>
      <c r="D10" s="2"/>
      <c r="E10" s="2">
        <f>Raw_schedule!D8</f>
        <v>1</v>
      </c>
      <c r="F10" s="2">
        <f>Raw_schedule!E8</f>
        <v>1</v>
      </c>
      <c r="G10" s="2">
        <f>Raw_schedule!F8</f>
        <v>1</v>
      </c>
      <c r="H10" s="2">
        <f>Raw_schedule!G8</f>
        <v>1</v>
      </c>
      <c r="I10" s="2">
        <f>Raw_schedule!H8</f>
        <v>1</v>
      </c>
      <c r="J10" s="2">
        <f>Raw_schedule!I8</f>
        <v>1</v>
      </c>
      <c r="K10" s="2">
        <f>Raw_schedule!J8</f>
        <v>1</v>
      </c>
      <c r="L10" s="2">
        <f>Raw_schedule!K8</f>
        <v>1</v>
      </c>
      <c r="M10" s="2">
        <f>Raw_schedule!L8</f>
        <v>1</v>
      </c>
      <c r="N10" s="2">
        <f>Raw_schedule!M8</f>
        <v>1</v>
      </c>
      <c r="O10" s="2">
        <f>Raw_schedule!N8</f>
        <v>1</v>
      </c>
      <c r="P10" s="2">
        <f>Raw_schedule!O8</f>
        <v>1</v>
      </c>
      <c r="Q10" s="2">
        <f>Raw_schedule!P8</f>
        <v>1</v>
      </c>
      <c r="R10" s="2">
        <f>Raw_schedule!Q8</f>
        <v>1</v>
      </c>
      <c r="S10" s="2">
        <f>Raw_schedule!R8</f>
        <v>1</v>
      </c>
      <c r="T10" s="2">
        <f>Raw_schedule!S8</f>
        <v>1</v>
      </c>
      <c r="U10" s="2">
        <f>Raw_schedule!T8</f>
        <v>1</v>
      </c>
      <c r="V10" s="2">
        <f>Raw_schedule!U8</f>
        <v>1</v>
      </c>
      <c r="W10" s="2">
        <f>Raw_schedule!V8</f>
        <v>1</v>
      </c>
      <c r="X10" s="2">
        <f>Raw_schedule!W8</f>
        <v>1</v>
      </c>
      <c r="Y10" s="2">
        <f>Raw_schedule!X8</f>
        <v>1</v>
      </c>
      <c r="Z10" s="2">
        <f>Raw_schedule!Y8</f>
        <v>1</v>
      </c>
      <c r="AA10" s="2">
        <f>Raw_schedule!Z8</f>
        <v>1</v>
      </c>
      <c r="AB10" s="2">
        <f>Raw_schedule!AA8</f>
        <v>1</v>
      </c>
    </row>
    <row r="11" spans="1:28" x14ac:dyDescent="0.25">
      <c r="A11" s="39" t="str">
        <f>Raw_schedule!B9</f>
        <v>Elec Equip Sch</v>
      </c>
      <c r="B11" s="39" t="str">
        <f>Raw_schedule!A9</f>
        <v>Computer room</v>
      </c>
      <c r="C11" s="2" t="str">
        <f>Raw_schedule!C9</f>
        <v>AllOtherDays (Through 5/31)</v>
      </c>
      <c r="D11" s="2"/>
      <c r="E11" s="2">
        <f>Raw_schedule!D9</f>
        <v>0.25</v>
      </c>
      <c r="F11" s="2">
        <f>Raw_schedule!E9</f>
        <v>0.25</v>
      </c>
      <c r="G11" s="2">
        <f>Raw_schedule!F9</f>
        <v>0.25</v>
      </c>
      <c r="H11" s="2">
        <f>Raw_schedule!G9</f>
        <v>0.25</v>
      </c>
      <c r="I11" s="2">
        <f>Raw_schedule!H9</f>
        <v>0.25</v>
      </c>
      <c r="J11" s="2">
        <f>Raw_schedule!I9</f>
        <v>0.25</v>
      </c>
      <c r="K11" s="2">
        <f>Raw_schedule!J9</f>
        <v>0.25</v>
      </c>
      <c r="L11" s="2">
        <f>Raw_schedule!K9</f>
        <v>0.25</v>
      </c>
      <c r="M11" s="2">
        <f>Raw_schedule!L9</f>
        <v>0.25</v>
      </c>
      <c r="N11" s="2">
        <f>Raw_schedule!M9</f>
        <v>0.25</v>
      </c>
      <c r="O11" s="2">
        <f>Raw_schedule!N9</f>
        <v>0.25</v>
      </c>
      <c r="P11" s="2">
        <f>Raw_schedule!O9</f>
        <v>0.25</v>
      </c>
      <c r="Q11" s="2">
        <f>Raw_schedule!P9</f>
        <v>0.25</v>
      </c>
      <c r="R11" s="2">
        <f>Raw_schedule!Q9</f>
        <v>0.25</v>
      </c>
      <c r="S11" s="2">
        <f>Raw_schedule!R9</f>
        <v>0.25</v>
      </c>
      <c r="T11" s="2">
        <f>Raw_schedule!S9</f>
        <v>0.25</v>
      </c>
      <c r="U11" s="2">
        <f>Raw_schedule!T9</f>
        <v>0.25</v>
      </c>
      <c r="V11" s="2">
        <f>Raw_schedule!U9</f>
        <v>0.25</v>
      </c>
      <c r="W11" s="2">
        <f>Raw_schedule!V9</f>
        <v>0.25</v>
      </c>
      <c r="X11" s="2">
        <f>Raw_schedule!W9</f>
        <v>0.25</v>
      </c>
      <c r="Y11" s="2">
        <f>Raw_schedule!X9</f>
        <v>0.25</v>
      </c>
      <c r="Z11" s="2">
        <f>Raw_schedule!Y9</f>
        <v>0.25</v>
      </c>
      <c r="AA11" s="2">
        <f>Raw_schedule!Z9</f>
        <v>0.25</v>
      </c>
      <c r="AB11" s="2">
        <f>Raw_schedule!AA9</f>
        <v>0.25</v>
      </c>
    </row>
    <row r="12" spans="1:28" x14ac:dyDescent="0.25">
      <c r="A12" s="39" t="str">
        <f>Raw_schedule!B10</f>
        <v>Elec Equip Sch</v>
      </c>
      <c r="B12" s="39" t="str">
        <f>Raw_schedule!A10</f>
        <v>Computer room</v>
      </c>
      <c r="C12" s="2" t="str">
        <f>Raw_schedule!C10</f>
        <v>AllOtherDays (Through 6/30)</v>
      </c>
      <c r="D12" s="2"/>
      <c r="E12" s="2">
        <f>Raw_schedule!D10</f>
        <v>0.5</v>
      </c>
      <c r="F12" s="2">
        <f>Raw_schedule!E10</f>
        <v>0.5</v>
      </c>
      <c r="G12" s="2">
        <f>Raw_schedule!F10</f>
        <v>0.5</v>
      </c>
      <c r="H12" s="2">
        <f>Raw_schedule!G10</f>
        <v>0.5</v>
      </c>
      <c r="I12" s="2">
        <f>Raw_schedule!H10</f>
        <v>0.5</v>
      </c>
      <c r="J12" s="2">
        <f>Raw_schedule!I10</f>
        <v>0.5</v>
      </c>
      <c r="K12" s="2">
        <f>Raw_schedule!J10</f>
        <v>0.5</v>
      </c>
      <c r="L12" s="2">
        <f>Raw_schedule!K10</f>
        <v>0.5</v>
      </c>
      <c r="M12" s="2">
        <f>Raw_schedule!L10</f>
        <v>0.5</v>
      </c>
      <c r="N12" s="2">
        <f>Raw_schedule!M10</f>
        <v>0.5</v>
      </c>
      <c r="O12" s="2">
        <f>Raw_schedule!N10</f>
        <v>0.5</v>
      </c>
      <c r="P12" s="2">
        <f>Raw_schedule!O10</f>
        <v>0.5</v>
      </c>
      <c r="Q12" s="2">
        <f>Raw_schedule!P10</f>
        <v>0.5</v>
      </c>
      <c r="R12" s="2">
        <f>Raw_schedule!Q10</f>
        <v>0.5</v>
      </c>
      <c r="S12" s="2">
        <f>Raw_schedule!R10</f>
        <v>0.5</v>
      </c>
      <c r="T12" s="2">
        <f>Raw_schedule!S10</f>
        <v>0.5</v>
      </c>
      <c r="U12" s="2">
        <f>Raw_schedule!T10</f>
        <v>0.5</v>
      </c>
      <c r="V12" s="2">
        <f>Raw_schedule!U10</f>
        <v>0.5</v>
      </c>
      <c r="W12" s="2">
        <f>Raw_schedule!V10</f>
        <v>0.5</v>
      </c>
      <c r="X12" s="2">
        <f>Raw_schedule!W10</f>
        <v>0.5</v>
      </c>
      <c r="Y12" s="2">
        <f>Raw_schedule!X10</f>
        <v>0.5</v>
      </c>
      <c r="Z12" s="2">
        <f>Raw_schedule!Y10</f>
        <v>0.5</v>
      </c>
      <c r="AA12" s="2">
        <f>Raw_schedule!Z10</f>
        <v>0.5</v>
      </c>
      <c r="AB12" s="2">
        <f>Raw_schedule!AA10</f>
        <v>0.5</v>
      </c>
    </row>
    <row r="13" spans="1:28" x14ac:dyDescent="0.25">
      <c r="A13" s="39" t="str">
        <f>Raw_schedule!B11</f>
        <v>Elec Equip Sch</v>
      </c>
      <c r="B13" s="39" t="str">
        <f>Raw_schedule!A11</f>
        <v>Computer room</v>
      </c>
      <c r="C13" s="2" t="str">
        <f>Raw_schedule!C11</f>
        <v>AllOtherDays (Through 7/31)</v>
      </c>
      <c r="D13" s="2"/>
      <c r="E13" s="2">
        <f>Raw_schedule!D11</f>
        <v>0.75</v>
      </c>
      <c r="F13" s="2">
        <f>Raw_schedule!E11</f>
        <v>0.75</v>
      </c>
      <c r="G13" s="2">
        <f>Raw_schedule!F11</f>
        <v>0.75</v>
      </c>
      <c r="H13" s="2">
        <f>Raw_schedule!G11</f>
        <v>0.75</v>
      </c>
      <c r="I13" s="2">
        <f>Raw_schedule!H11</f>
        <v>0.75</v>
      </c>
      <c r="J13" s="2">
        <f>Raw_schedule!I11</f>
        <v>0.75</v>
      </c>
      <c r="K13" s="2">
        <f>Raw_schedule!J11</f>
        <v>0.75</v>
      </c>
      <c r="L13" s="2">
        <f>Raw_schedule!K11</f>
        <v>0.75</v>
      </c>
      <c r="M13" s="2">
        <f>Raw_schedule!L11</f>
        <v>0.75</v>
      </c>
      <c r="N13" s="2">
        <f>Raw_schedule!M11</f>
        <v>0.75</v>
      </c>
      <c r="O13" s="2">
        <f>Raw_schedule!N11</f>
        <v>0.75</v>
      </c>
      <c r="P13" s="2">
        <f>Raw_schedule!O11</f>
        <v>0.75</v>
      </c>
      <c r="Q13" s="2">
        <f>Raw_schedule!P11</f>
        <v>0.75</v>
      </c>
      <c r="R13" s="2">
        <f>Raw_schedule!Q11</f>
        <v>0.75</v>
      </c>
      <c r="S13" s="2">
        <f>Raw_schedule!R11</f>
        <v>0.75</v>
      </c>
      <c r="T13" s="2">
        <f>Raw_schedule!S11</f>
        <v>0.75</v>
      </c>
      <c r="U13" s="2">
        <f>Raw_schedule!T11</f>
        <v>0.75</v>
      </c>
      <c r="V13" s="2">
        <f>Raw_schedule!U11</f>
        <v>0.75</v>
      </c>
      <c r="W13" s="2">
        <f>Raw_schedule!V11</f>
        <v>0.75</v>
      </c>
      <c r="X13" s="2">
        <f>Raw_schedule!W11</f>
        <v>0.75</v>
      </c>
      <c r="Y13" s="2">
        <f>Raw_schedule!X11</f>
        <v>0.75</v>
      </c>
      <c r="Z13" s="2">
        <f>Raw_schedule!Y11</f>
        <v>0.75</v>
      </c>
      <c r="AA13" s="2">
        <f>Raw_schedule!Z11</f>
        <v>0.75</v>
      </c>
      <c r="AB13" s="2">
        <f>Raw_schedule!AA11</f>
        <v>0.75</v>
      </c>
    </row>
    <row r="14" spans="1:28" x14ac:dyDescent="0.25">
      <c r="A14" s="39" t="str">
        <f>Raw_schedule!B12</f>
        <v>Elec Equip Sch</v>
      </c>
      <c r="B14" s="39" t="str">
        <f>Raw_schedule!A12</f>
        <v>Computer room</v>
      </c>
      <c r="C14" s="2" t="str">
        <f>Raw_schedule!C12</f>
        <v>AllOtherDays (Through 8/31)</v>
      </c>
      <c r="D14" s="2"/>
      <c r="E14" s="2">
        <f>Raw_schedule!D12</f>
        <v>1</v>
      </c>
      <c r="F14" s="2">
        <f>Raw_schedule!E12</f>
        <v>1</v>
      </c>
      <c r="G14" s="2">
        <f>Raw_schedule!F12</f>
        <v>1</v>
      </c>
      <c r="H14" s="2">
        <f>Raw_schedule!G12</f>
        <v>1</v>
      </c>
      <c r="I14" s="2">
        <f>Raw_schedule!H12</f>
        <v>1</v>
      </c>
      <c r="J14" s="2">
        <f>Raw_schedule!I12</f>
        <v>1</v>
      </c>
      <c r="K14" s="2">
        <f>Raw_schedule!J12</f>
        <v>1</v>
      </c>
      <c r="L14" s="2">
        <f>Raw_schedule!K12</f>
        <v>1</v>
      </c>
      <c r="M14" s="2">
        <f>Raw_schedule!L12</f>
        <v>1</v>
      </c>
      <c r="N14" s="2">
        <f>Raw_schedule!M12</f>
        <v>1</v>
      </c>
      <c r="O14" s="2">
        <f>Raw_schedule!N12</f>
        <v>1</v>
      </c>
      <c r="P14" s="2">
        <f>Raw_schedule!O12</f>
        <v>1</v>
      </c>
      <c r="Q14" s="2">
        <f>Raw_schedule!P12</f>
        <v>1</v>
      </c>
      <c r="R14" s="2">
        <f>Raw_schedule!Q12</f>
        <v>1</v>
      </c>
      <c r="S14" s="2">
        <f>Raw_schedule!R12</f>
        <v>1</v>
      </c>
      <c r="T14" s="2">
        <f>Raw_schedule!S12</f>
        <v>1</v>
      </c>
      <c r="U14" s="2">
        <f>Raw_schedule!T12</f>
        <v>1</v>
      </c>
      <c r="V14" s="2">
        <f>Raw_schedule!U12</f>
        <v>1</v>
      </c>
      <c r="W14" s="2">
        <f>Raw_schedule!V12</f>
        <v>1</v>
      </c>
      <c r="X14" s="2">
        <f>Raw_schedule!W12</f>
        <v>1</v>
      </c>
      <c r="Y14" s="2">
        <f>Raw_schedule!X12</f>
        <v>1</v>
      </c>
      <c r="Z14" s="2">
        <f>Raw_schedule!Y12</f>
        <v>1</v>
      </c>
      <c r="AA14" s="2">
        <f>Raw_schedule!Z12</f>
        <v>1</v>
      </c>
      <c r="AB14" s="2">
        <f>Raw_schedule!AA12</f>
        <v>1</v>
      </c>
    </row>
    <row r="15" spans="1:28" x14ac:dyDescent="0.25">
      <c r="A15" s="39" t="str">
        <f>Raw_schedule!B13</f>
        <v>Elec Equip Sch</v>
      </c>
      <c r="B15" s="39" t="str">
        <f>Raw_schedule!A13</f>
        <v>Computer room</v>
      </c>
      <c r="C15" s="2" t="str">
        <f>Raw_schedule!C13</f>
        <v>AllOtherDays (Through 9/30)</v>
      </c>
      <c r="D15" s="2"/>
      <c r="E15" s="2">
        <f>Raw_schedule!D13</f>
        <v>0.25</v>
      </c>
      <c r="F15" s="2">
        <f>Raw_schedule!E13</f>
        <v>0.25</v>
      </c>
      <c r="G15" s="2">
        <f>Raw_schedule!F13</f>
        <v>0.25</v>
      </c>
      <c r="H15" s="2">
        <f>Raw_schedule!G13</f>
        <v>0.25</v>
      </c>
      <c r="I15" s="2">
        <f>Raw_schedule!H13</f>
        <v>0.25</v>
      </c>
      <c r="J15" s="2">
        <f>Raw_schedule!I13</f>
        <v>0.25</v>
      </c>
      <c r="K15" s="2">
        <f>Raw_schedule!J13</f>
        <v>0.25</v>
      </c>
      <c r="L15" s="2">
        <f>Raw_schedule!K13</f>
        <v>0.25</v>
      </c>
      <c r="M15" s="2">
        <f>Raw_schedule!L13</f>
        <v>0.25</v>
      </c>
      <c r="N15" s="2">
        <f>Raw_schedule!M13</f>
        <v>0.25</v>
      </c>
      <c r="O15" s="2">
        <f>Raw_schedule!N13</f>
        <v>0.25</v>
      </c>
      <c r="P15" s="2">
        <f>Raw_schedule!O13</f>
        <v>0.25</v>
      </c>
      <c r="Q15" s="2">
        <f>Raw_schedule!P13</f>
        <v>0.25</v>
      </c>
      <c r="R15" s="2">
        <f>Raw_schedule!Q13</f>
        <v>0.25</v>
      </c>
      <c r="S15" s="2">
        <f>Raw_schedule!R13</f>
        <v>0.25</v>
      </c>
      <c r="T15" s="2">
        <f>Raw_schedule!S13</f>
        <v>0.25</v>
      </c>
      <c r="U15" s="2">
        <f>Raw_schedule!T13</f>
        <v>0.25</v>
      </c>
      <c r="V15" s="2">
        <f>Raw_schedule!U13</f>
        <v>0.25</v>
      </c>
      <c r="W15" s="2">
        <f>Raw_schedule!V13</f>
        <v>0.25</v>
      </c>
      <c r="X15" s="2">
        <f>Raw_schedule!W13</f>
        <v>0.25</v>
      </c>
      <c r="Y15" s="2">
        <f>Raw_schedule!X13</f>
        <v>0.25</v>
      </c>
      <c r="Z15" s="2">
        <f>Raw_schedule!Y13</f>
        <v>0.25</v>
      </c>
      <c r="AA15" s="2">
        <f>Raw_schedule!Z13</f>
        <v>0.25</v>
      </c>
      <c r="AB15" s="2">
        <f>Raw_schedule!AA13</f>
        <v>0.25</v>
      </c>
    </row>
    <row r="16" spans="1:28" x14ac:dyDescent="0.25">
      <c r="A16" s="39" t="str">
        <f>Raw_schedule!B14</f>
        <v>Elec Equip Sch</v>
      </c>
      <c r="B16" s="39" t="str">
        <f>Raw_schedule!A14</f>
        <v>Computer room</v>
      </c>
      <c r="C16" s="2" t="str">
        <f>Raw_schedule!C14</f>
        <v>AllOtherDays (Through 10/31)</v>
      </c>
      <c r="D16" s="2"/>
      <c r="E16" s="2">
        <f>Raw_schedule!D14</f>
        <v>0.5</v>
      </c>
      <c r="F16" s="2">
        <f>Raw_schedule!E14</f>
        <v>0.5</v>
      </c>
      <c r="G16" s="2">
        <f>Raw_schedule!F14</f>
        <v>0.5</v>
      </c>
      <c r="H16" s="2">
        <f>Raw_schedule!G14</f>
        <v>0.5</v>
      </c>
      <c r="I16" s="2">
        <f>Raw_schedule!H14</f>
        <v>0.5</v>
      </c>
      <c r="J16" s="2">
        <f>Raw_schedule!I14</f>
        <v>0.5</v>
      </c>
      <c r="K16" s="2">
        <f>Raw_schedule!J14</f>
        <v>0.5</v>
      </c>
      <c r="L16" s="2">
        <f>Raw_schedule!K14</f>
        <v>0.5</v>
      </c>
      <c r="M16" s="2">
        <f>Raw_schedule!L14</f>
        <v>0.5</v>
      </c>
      <c r="N16" s="2">
        <f>Raw_schedule!M14</f>
        <v>0.5</v>
      </c>
      <c r="O16" s="2">
        <f>Raw_schedule!N14</f>
        <v>0.5</v>
      </c>
      <c r="P16" s="2">
        <f>Raw_schedule!O14</f>
        <v>0.5</v>
      </c>
      <c r="Q16" s="2">
        <f>Raw_schedule!P14</f>
        <v>0.5</v>
      </c>
      <c r="R16" s="2">
        <f>Raw_schedule!Q14</f>
        <v>0.5</v>
      </c>
      <c r="S16" s="2">
        <f>Raw_schedule!R14</f>
        <v>0.5</v>
      </c>
      <c r="T16" s="2">
        <f>Raw_schedule!S14</f>
        <v>0.5</v>
      </c>
      <c r="U16" s="2">
        <f>Raw_schedule!T14</f>
        <v>0.5</v>
      </c>
      <c r="V16" s="2">
        <f>Raw_schedule!U14</f>
        <v>0.5</v>
      </c>
      <c r="W16" s="2">
        <f>Raw_schedule!V14</f>
        <v>0.5</v>
      </c>
      <c r="X16" s="2">
        <f>Raw_schedule!W14</f>
        <v>0.5</v>
      </c>
      <c r="Y16" s="2">
        <f>Raw_schedule!X14</f>
        <v>0.5</v>
      </c>
      <c r="Z16" s="2">
        <f>Raw_schedule!Y14</f>
        <v>0.5</v>
      </c>
      <c r="AA16" s="2">
        <f>Raw_schedule!Z14</f>
        <v>0.5</v>
      </c>
      <c r="AB16" s="2">
        <f>Raw_schedule!AA14</f>
        <v>0.5</v>
      </c>
    </row>
    <row r="17" spans="1:28" x14ac:dyDescent="0.25">
      <c r="A17" s="39" t="str">
        <f>Raw_schedule!B15</f>
        <v>Elec Equip Sch</v>
      </c>
      <c r="B17" s="39" t="str">
        <f>Raw_schedule!A15</f>
        <v>Computer room</v>
      </c>
      <c r="C17" s="2" t="str">
        <f>Raw_schedule!C15</f>
        <v>AllOtherDays (Through 11/30)</v>
      </c>
      <c r="D17" s="2"/>
      <c r="E17" s="2">
        <f>Raw_schedule!D15</f>
        <v>0.75</v>
      </c>
      <c r="F17" s="2">
        <f>Raw_schedule!E15</f>
        <v>0.75</v>
      </c>
      <c r="G17" s="2">
        <f>Raw_schedule!F15</f>
        <v>0.75</v>
      </c>
      <c r="H17" s="2">
        <f>Raw_schedule!G15</f>
        <v>0.75</v>
      </c>
      <c r="I17" s="2">
        <f>Raw_schedule!H15</f>
        <v>0.75</v>
      </c>
      <c r="J17" s="2">
        <f>Raw_schedule!I15</f>
        <v>0.75</v>
      </c>
      <c r="K17" s="2">
        <f>Raw_schedule!J15</f>
        <v>0.75</v>
      </c>
      <c r="L17" s="2">
        <f>Raw_schedule!K15</f>
        <v>0.75</v>
      </c>
      <c r="M17" s="2">
        <f>Raw_schedule!L15</f>
        <v>0.75</v>
      </c>
      <c r="N17" s="2">
        <f>Raw_schedule!M15</f>
        <v>0.75</v>
      </c>
      <c r="O17" s="2">
        <f>Raw_schedule!N15</f>
        <v>0.75</v>
      </c>
      <c r="P17" s="2">
        <f>Raw_schedule!O15</f>
        <v>0.75</v>
      </c>
      <c r="Q17" s="2">
        <f>Raw_schedule!P15</f>
        <v>0.75</v>
      </c>
      <c r="R17" s="2">
        <f>Raw_schedule!Q15</f>
        <v>0.75</v>
      </c>
      <c r="S17" s="2">
        <f>Raw_schedule!R15</f>
        <v>0.75</v>
      </c>
      <c r="T17" s="2">
        <f>Raw_schedule!S15</f>
        <v>0.75</v>
      </c>
      <c r="U17" s="2">
        <f>Raw_schedule!T15</f>
        <v>0.75</v>
      </c>
      <c r="V17" s="2">
        <f>Raw_schedule!U15</f>
        <v>0.75</v>
      </c>
      <c r="W17" s="2">
        <f>Raw_schedule!V15</f>
        <v>0.75</v>
      </c>
      <c r="X17" s="2">
        <f>Raw_schedule!W15</f>
        <v>0.75</v>
      </c>
      <c r="Y17" s="2">
        <f>Raw_schedule!X15</f>
        <v>0.75</v>
      </c>
      <c r="Z17" s="2">
        <f>Raw_schedule!Y15</f>
        <v>0.75</v>
      </c>
      <c r="AA17" s="2">
        <f>Raw_schedule!Z15</f>
        <v>0.75</v>
      </c>
      <c r="AB17" s="2">
        <f>Raw_schedule!AA15</f>
        <v>0.75</v>
      </c>
    </row>
    <row r="18" spans="1:28" x14ac:dyDescent="0.25">
      <c r="A18" s="39" t="str">
        <f>Raw_schedule!B16</f>
        <v>Elec Equip Sch</v>
      </c>
      <c r="B18" s="39" t="str">
        <f>Raw_schedule!A16</f>
        <v>Computer room</v>
      </c>
      <c r="C18" s="2" t="str">
        <f>Raw_schedule!C16</f>
        <v>AllOtherDays (Through 12/31)</v>
      </c>
      <c r="D18" s="2"/>
      <c r="E18" s="2">
        <f>Raw_schedule!D16</f>
        <v>1</v>
      </c>
      <c r="F18" s="2">
        <f>Raw_schedule!E16</f>
        <v>1</v>
      </c>
      <c r="G18" s="2">
        <f>Raw_schedule!F16</f>
        <v>1</v>
      </c>
      <c r="H18" s="2">
        <f>Raw_schedule!G16</f>
        <v>1</v>
      </c>
      <c r="I18" s="2">
        <f>Raw_schedule!H16</f>
        <v>1</v>
      </c>
      <c r="J18" s="2">
        <f>Raw_schedule!I16</f>
        <v>1</v>
      </c>
      <c r="K18" s="2">
        <f>Raw_schedule!J16</f>
        <v>1</v>
      </c>
      <c r="L18" s="2">
        <f>Raw_schedule!K16</f>
        <v>1</v>
      </c>
      <c r="M18" s="2">
        <f>Raw_schedule!L16</f>
        <v>1</v>
      </c>
      <c r="N18" s="2">
        <f>Raw_schedule!M16</f>
        <v>1</v>
      </c>
      <c r="O18" s="2">
        <f>Raw_schedule!N16</f>
        <v>1</v>
      </c>
      <c r="P18" s="2">
        <f>Raw_schedule!O16</f>
        <v>1</v>
      </c>
      <c r="Q18" s="2">
        <f>Raw_schedule!P16</f>
        <v>1</v>
      </c>
      <c r="R18" s="2">
        <f>Raw_schedule!Q16</f>
        <v>1</v>
      </c>
      <c r="S18" s="2">
        <f>Raw_schedule!R16</f>
        <v>1</v>
      </c>
      <c r="T18" s="2">
        <f>Raw_schedule!S16</f>
        <v>1</v>
      </c>
      <c r="U18" s="2">
        <f>Raw_schedule!T16</f>
        <v>1</v>
      </c>
      <c r="V18" s="2">
        <f>Raw_schedule!U16</f>
        <v>1</v>
      </c>
      <c r="W18" s="2">
        <f>Raw_schedule!V16</f>
        <v>1</v>
      </c>
      <c r="X18" s="2">
        <f>Raw_schedule!W16</f>
        <v>1</v>
      </c>
      <c r="Y18" s="2">
        <f>Raw_schedule!X16</f>
        <v>1</v>
      </c>
      <c r="Z18" s="2">
        <f>Raw_schedule!Y16</f>
        <v>1</v>
      </c>
      <c r="AA18" s="2">
        <f>Raw_schedule!Z16</f>
        <v>1</v>
      </c>
      <c r="AB18" s="2">
        <f>Raw_schedule!AA16</f>
        <v>1</v>
      </c>
    </row>
    <row r="19" spans="1:28" x14ac:dyDescent="0.25">
      <c r="A19" s="39" t="str">
        <f>Raw_schedule!B17</f>
        <v>Heating Setpoint Schedule</v>
      </c>
      <c r="B19" s="39" t="str">
        <f>Raw_schedule!A17</f>
        <v>Computer room</v>
      </c>
      <c r="C19" s="2" t="str">
        <f>Raw_schedule!C17</f>
        <v>AllDays</v>
      </c>
      <c r="D19" s="2"/>
      <c r="E19" s="2">
        <f>Raw_schedule!D17</f>
        <v>60.08</v>
      </c>
      <c r="F19" s="2">
        <f>Raw_schedule!E17</f>
        <v>60.08</v>
      </c>
      <c r="G19" s="2">
        <f>Raw_schedule!F17</f>
        <v>60.08</v>
      </c>
      <c r="H19" s="2">
        <f>Raw_schedule!G17</f>
        <v>60.08</v>
      </c>
      <c r="I19" s="2">
        <f>Raw_schedule!H17</f>
        <v>60.08</v>
      </c>
      <c r="J19" s="2">
        <f>Raw_schedule!I17</f>
        <v>60.08</v>
      </c>
      <c r="K19" s="2">
        <f>Raw_schedule!J17</f>
        <v>60.08</v>
      </c>
      <c r="L19" s="2">
        <f>Raw_schedule!K17</f>
        <v>60.08</v>
      </c>
      <c r="M19" s="2">
        <f>Raw_schedule!L17</f>
        <v>60.08</v>
      </c>
      <c r="N19" s="2">
        <f>Raw_schedule!M17</f>
        <v>60.08</v>
      </c>
      <c r="O19" s="2">
        <f>Raw_schedule!N17</f>
        <v>60.08</v>
      </c>
      <c r="P19" s="2">
        <f>Raw_schedule!O17</f>
        <v>60.08</v>
      </c>
      <c r="Q19" s="2">
        <f>Raw_schedule!P17</f>
        <v>60.08</v>
      </c>
      <c r="R19" s="2">
        <f>Raw_schedule!Q17</f>
        <v>60.08</v>
      </c>
      <c r="S19" s="2">
        <f>Raw_schedule!R17</f>
        <v>60.08</v>
      </c>
      <c r="T19" s="2">
        <f>Raw_schedule!S17</f>
        <v>60.08</v>
      </c>
      <c r="U19" s="2">
        <f>Raw_schedule!T17</f>
        <v>60.08</v>
      </c>
      <c r="V19" s="2">
        <f>Raw_schedule!U17</f>
        <v>60.08</v>
      </c>
      <c r="W19" s="2">
        <f>Raw_schedule!V17</f>
        <v>60.08</v>
      </c>
      <c r="X19" s="2">
        <f>Raw_schedule!W17</f>
        <v>60.08</v>
      </c>
      <c r="Y19" s="2">
        <f>Raw_schedule!X17</f>
        <v>60.08</v>
      </c>
      <c r="Z19" s="2">
        <f>Raw_schedule!Y17</f>
        <v>60.08</v>
      </c>
      <c r="AA19" s="2">
        <f>Raw_schedule!Z17</f>
        <v>60.08</v>
      </c>
      <c r="AB19" s="2">
        <f>Raw_schedule!AA17</f>
        <v>60.08</v>
      </c>
    </row>
    <row r="20" spans="1:28" x14ac:dyDescent="0.25">
      <c r="A20" s="39" t="str">
        <f>Raw_schedule!B18</f>
        <v>Infiltration Schedule</v>
      </c>
      <c r="B20" s="39" t="str">
        <f>Raw_schedule!A18</f>
        <v>Computer room</v>
      </c>
      <c r="C20" s="2" t="str">
        <f>Raw_schedule!C18</f>
        <v>AllDays</v>
      </c>
      <c r="D20" s="2"/>
      <c r="E20" s="2">
        <f>Raw_schedule!D18</f>
        <v>1</v>
      </c>
      <c r="F20" s="2">
        <f>Raw_schedule!E18</f>
        <v>1</v>
      </c>
      <c r="G20" s="2">
        <f>Raw_schedule!F18</f>
        <v>1</v>
      </c>
      <c r="H20" s="2">
        <f>Raw_schedule!G18</f>
        <v>1</v>
      </c>
      <c r="I20" s="2">
        <f>Raw_schedule!H18</f>
        <v>1</v>
      </c>
      <c r="J20" s="2">
        <f>Raw_schedule!I18</f>
        <v>1</v>
      </c>
      <c r="K20" s="2">
        <f>Raw_schedule!J18</f>
        <v>1</v>
      </c>
      <c r="L20" s="2">
        <f>Raw_schedule!K18</f>
        <v>1</v>
      </c>
      <c r="M20" s="2">
        <f>Raw_schedule!L18</f>
        <v>1</v>
      </c>
      <c r="N20" s="2">
        <f>Raw_schedule!M18</f>
        <v>1</v>
      </c>
      <c r="O20" s="2">
        <f>Raw_schedule!N18</f>
        <v>1</v>
      </c>
      <c r="P20" s="2">
        <f>Raw_schedule!O18</f>
        <v>1</v>
      </c>
      <c r="Q20" s="2">
        <f>Raw_schedule!P18</f>
        <v>1</v>
      </c>
      <c r="R20" s="2">
        <f>Raw_schedule!Q18</f>
        <v>1</v>
      </c>
      <c r="S20" s="2">
        <f>Raw_schedule!R18</f>
        <v>1</v>
      </c>
      <c r="T20" s="2">
        <f>Raw_schedule!S18</f>
        <v>1</v>
      </c>
      <c r="U20" s="2">
        <f>Raw_schedule!T18</f>
        <v>1</v>
      </c>
      <c r="V20" s="2">
        <f>Raw_schedule!U18</f>
        <v>1</v>
      </c>
      <c r="W20" s="2">
        <f>Raw_schedule!V18</f>
        <v>1</v>
      </c>
      <c r="X20" s="2">
        <f>Raw_schedule!W18</f>
        <v>1</v>
      </c>
      <c r="Y20" s="2">
        <f>Raw_schedule!X18</f>
        <v>1</v>
      </c>
      <c r="Z20" s="2">
        <f>Raw_schedule!Y18</f>
        <v>1</v>
      </c>
      <c r="AA20" s="2">
        <f>Raw_schedule!Z18</f>
        <v>1</v>
      </c>
      <c r="AB20" s="2">
        <f>Raw_schedule!AA18</f>
        <v>1</v>
      </c>
    </row>
    <row r="21" spans="1:28" x14ac:dyDescent="0.25">
      <c r="A21" s="39" t="str">
        <f>Raw_schedule!B19</f>
        <v>Lighting Schedule</v>
      </c>
      <c r="B21" s="39" t="str">
        <f>Raw_schedule!A19</f>
        <v>Computer room</v>
      </c>
      <c r="C21" s="2" t="str">
        <f>Raw_schedule!C19</f>
        <v>AllOtherDays</v>
      </c>
      <c r="D21" s="2"/>
      <c r="E21" s="2">
        <f>Raw_schedule!D19</f>
        <v>0.05</v>
      </c>
      <c r="F21" s="2">
        <f>Raw_schedule!E19</f>
        <v>0.05</v>
      </c>
      <c r="G21" s="2">
        <f>Raw_schedule!F19</f>
        <v>0.05</v>
      </c>
      <c r="H21" s="2">
        <f>Raw_schedule!G19</f>
        <v>0.05</v>
      </c>
      <c r="I21" s="2">
        <f>Raw_schedule!H19</f>
        <v>0.05</v>
      </c>
      <c r="J21" s="2">
        <f>Raw_schedule!I19</f>
        <v>0.1</v>
      </c>
      <c r="K21" s="2">
        <f>Raw_schedule!J19</f>
        <v>0.1</v>
      </c>
      <c r="L21" s="2">
        <f>Raw_schedule!K19</f>
        <v>0.15</v>
      </c>
      <c r="M21" s="2">
        <f>Raw_schedule!L19</f>
        <v>0.15</v>
      </c>
      <c r="N21" s="2">
        <f>Raw_schedule!M19</f>
        <v>0.15</v>
      </c>
      <c r="O21" s="2">
        <f>Raw_schedule!N19</f>
        <v>0.15</v>
      </c>
      <c r="P21" s="2">
        <f>Raw_schedule!O19</f>
        <v>0.15</v>
      </c>
      <c r="Q21" s="2">
        <f>Raw_schedule!P19</f>
        <v>0.15</v>
      </c>
      <c r="R21" s="2">
        <f>Raw_schedule!Q19</f>
        <v>0.15</v>
      </c>
      <c r="S21" s="2">
        <f>Raw_schedule!R19</f>
        <v>0.15</v>
      </c>
      <c r="T21" s="2">
        <f>Raw_schedule!S19</f>
        <v>0.15</v>
      </c>
      <c r="U21" s="2">
        <f>Raw_schedule!T19</f>
        <v>0.15</v>
      </c>
      <c r="V21" s="2">
        <f>Raw_schedule!U19</f>
        <v>0.1</v>
      </c>
      <c r="W21" s="2">
        <f>Raw_schedule!V19</f>
        <v>0.1</v>
      </c>
      <c r="X21" s="2">
        <f>Raw_schedule!W19</f>
        <v>0.1</v>
      </c>
      <c r="Y21" s="2">
        <f>Raw_schedule!X19</f>
        <v>0.05</v>
      </c>
      <c r="Z21" s="2">
        <f>Raw_schedule!Y19</f>
        <v>0.05</v>
      </c>
      <c r="AA21" s="2">
        <f>Raw_schedule!Z19</f>
        <v>0.05</v>
      </c>
      <c r="AB21" s="2">
        <f>Raw_schedule!AA19</f>
        <v>0.05</v>
      </c>
    </row>
    <row r="22" spans="1:28" x14ac:dyDescent="0.25">
      <c r="A22" s="39" t="str">
        <f>Raw_schedule!B20</f>
        <v>Lighting Schedule</v>
      </c>
      <c r="B22" s="39" t="str">
        <f>Raw_schedule!A20</f>
        <v>Computer room</v>
      </c>
      <c r="C22" s="2" t="str">
        <f>Raw_schedule!C20</f>
        <v>Saturdays</v>
      </c>
      <c r="D22" s="2"/>
      <c r="E22" s="2">
        <f>Raw_schedule!D20</f>
        <v>0.05</v>
      </c>
      <c r="F22" s="2">
        <f>Raw_schedule!E20</f>
        <v>0.05</v>
      </c>
      <c r="G22" s="2">
        <f>Raw_schedule!F20</f>
        <v>0.05</v>
      </c>
      <c r="H22" s="2">
        <f>Raw_schedule!G20</f>
        <v>0.05</v>
      </c>
      <c r="I22" s="2">
        <f>Raw_schedule!H20</f>
        <v>0.05</v>
      </c>
      <c r="J22" s="2">
        <f>Raw_schedule!I20</f>
        <v>0.1</v>
      </c>
      <c r="K22" s="2">
        <f>Raw_schedule!J20</f>
        <v>0.15</v>
      </c>
      <c r="L22" s="2">
        <f>Raw_schedule!K20</f>
        <v>0.25</v>
      </c>
      <c r="M22" s="2">
        <f>Raw_schedule!L20</f>
        <v>0.25</v>
      </c>
      <c r="N22" s="2">
        <f>Raw_schedule!M20</f>
        <v>0.25</v>
      </c>
      <c r="O22" s="2">
        <f>Raw_schedule!N20</f>
        <v>0.25</v>
      </c>
      <c r="P22" s="2">
        <f>Raw_schedule!O20</f>
        <v>0.25</v>
      </c>
      <c r="Q22" s="2">
        <f>Raw_schedule!P20</f>
        <v>0.25</v>
      </c>
      <c r="R22" s="2">
        <f>Raw_schedule!Q20</f>
        <v>0.25</v>
      </c>
      <c r="S22" s="2">
        <f>Raw_schedule!R20</f>
        <v>0.2</v>
      </c>
      <c r="T22" s="2">
        <f>Raw_schedule!S20</f>
        <v>0.2</v>
      </c>
      <c r="U22" s="2">
        <f>Raw_schedule!T20</f>
        <v>0.2</v>
      </c>
      <c r="V22" s="2">
        <f>Raw_schedule!U20</f>
        <v>0.15</v>
      </c>
      <c r="W22" s="2">
        <f>Raw_schedule!V20</f>
        <v>0.1</v>
      </c>
      <c r="X22" s="2">
        <f>Raw_schedule!W20</f>
        <v>0.1</v>
      </c>
      <c r="Y22" s="2">
        <f>Raw_schedule!X20</f>
        <v>0.1</v>
      </c>
      <c r="Z22" s="2">
        <f>Raw_schedule!Y20</f>
        <v>0.1</v>
      </c>
      <c r="AA22" s="2">
        <f>Raw_schedule!Z20</f>
        <v>0.1</v>
      </c>
      <c r="AB22" s="2">
        <f>Raw_schedule!AA20</f>
        <v>0.1</v>
      </c>
    </row>
    <row r="23" spans="1:28" x14ac:dyDescent="0.25">
      <c r="A23" s="39" t="str">
        <f>Raw_schedule!B21</f>
        <v>Lighting Schedule</v>
      </c>
      <c r="B23" s="39" t="str">
        <f>Raw_schedule!A21</f>
        <v>Computer room</v>
      </c>
      <c r="C23" s="2" t="str">
        <f>Raw_schedule!C21</f>
        <v>Weekdays</v>
      </c>
      <c r="D23" s="2"/>
      <c r="E23" s="2">
        <f>Raw_schedule!D21</f>
        <v>0.05</v>
      </c>
      <c r="F23" s="2">
        <f>Raw_schedule!E21</f>
        <v>0.05</v>
      </c>
      <c r="G23" s="2">
        <f>Raw_schedule!F21</f>
        <v>0.05</v>
      </c>
      <c r="H23" s="2">
        <f>Raw_schedule!G21</f>
        <v>0.05</v>
      </c>
      <c r="I23" s="2">
        <f>Raw_schedule!H21</f>
        <v>0.1</v>
      </c>
      <c r="J23" s="2">
        <f>Raw_schedule!I21</f>
        <v>0.2</v>
      </c>
      <c r="K23" s="2">
        <f>Raw_schedule!J21</f>
        <v>0.4</v>
      </c>
      <c r="L23" s="2">
        <f>Raw_schedule!K21</f>
        <v>0.7</v>
      </c>
      <c r="M23" s="2">
        <f>Raw_schedule!L21</f>
        <v>0.8</v>
      </c>
      <c r="N23" s="2">
        <f>Raw_schedule!M21</f>
        <v>0.85</v>
      </c>
      <c r="O23" s="2">
        <f>Raw_schedule!N21</f>
        <v>0.85</v>
      </c>
      <c r="P23" s="2">
        <f>Raw_schedule!O21</f>
        <v>0.85</v>
      </c>
      <c r="Q23" s="2">
        <f>Raw_schedule!P21</f>
        <v>0.85</v>
      </c>
      <c r="R23" s="2">
        <f>Raw_schedule!Q21</f>
        <v>0.85</v>
      </c>
      <c r="S23" s="2">
        <f>Raw_schedule!R21</f>
        <v>0.85</v>
      </c>
      <c r="T23" s="2">
        <f>Raw_schedule!S21</f>
        <v>0.85</v>
      </c>
      <c r="U23" s="2">
        <f>Raw_schedule!T21</f>
        <v>0.85</v>
      </c>
      <c r="V23" s="2">
        <f>Raw_schedule!U21</f>
        <v>0.8</v>
      </c>
      <c r="W23" s="2">
        <f>Raw_schedule!V21</f>
        <v>0.35</v>
      </c>
      <c r="X23" s="2">
        <f>Raw_schedule!W21</f>
        <v>0.1</v>
      </c>
      <c r="Y23" s="2">
        <f>Raw_schedule!X21</f>
        <v>0.1</v>
      </c>
      <c r="Z23" s="2">
        <f>Raw_schedule!Y21</f>
        <v>0.1</v>
      </c>
      <c r="AA23" s="2">
        <f>Raw_schedule!Z21</f>
        <v>0.1</v>
      </c>
      <c r="AB23" s="2">
        <f>Raw_schedule!AA21</f>
        <v>0.1</v>
      </c>
    </row>
    <row r="24" spans="1:28" x14ac:dyDescent="0.25">
      <c r="A24" s="39" t="str">
        <f>Raw_schedule!B22</f>
        <v>OA Schedule</v>
      </c>
      <c r="B24" s="39" t="str">
        <f>Raw_schedule!A22</f>
        <v>Computer room</v>
      </c>
      <c r="C24" s="2" t="str">
        <f>Raw_schedule!C22</f>
        <v>AllDays</v>
      </c>
      <c r="D24" s="2"/>
      <c r="E24" s="2">
        <f>Raw_schedule!D22</f>
        <v>1</v>
      </c>
      <c r="F24" s="2">
        <f>Raw_schedule!E22</f>
        <v>1</v>
      </c>
      <c r="G24" s="2">
        <f>Raw_schedule!F22</f>
        <v>1</v>
      </c>
      <c r="H24" s="2">
        <f>Raw_schedule!G22</f>
        <v>1</v>
      </c>
      <c r="I24" s="2">
        <f>Raw_schedule!H22</f>
        <v>1</v>
      </c>
      <c r="J24" s="2">
        <f>Raw_schedule!I22</f>
        <v>1</v>
      </c>
      <c r="K24" s="2">
        <f>Raw_schedule!J22</f>
        <v>1</v>
      </c>
      <c r="L24" s="2">
        <f>Raw_schedule!K22</f>
        <v>1</v>
      </c>
      <c r="M24" s="2">
        <f>Raw_schedule!L22</f>
        <v>1</v>
      </c>
      <c r="N24" s="2">
        <f>Raw_schedule!M22</f>
        <v>1</v>
      </c>
      <c r="O24" s="2">
        <f>Raw_schedule!N22</f>
        <v>1</v>
      </c>
      <c r="P24" s="2">
        <f>Raw_schedule!O22</f>
        <v>1</v>
      </c>
      <c r="Q24" s="2">
        <f>Raw_schedule!P22</f>
        <v>1</v>
      </c>
      <c r="R24" s="2">
        <f>Raw_schedule!Q22</f>
        <v>1</v>
      </c>
      <c r="S24" s="2">
        <f>Raw_schedule!R22</f>
        <v>1</v>
      </c>
      <c r="T24" s="2">
        <f>Raw_schedule!S22</f>
        <v>1</v>
      </c>
      <c r="U24" s="2">
        <f>Raw_schedule!T22</f>
        <v>1</v>
      </c>
      <c r="V24" s="2">
        <f>Raw_schedule!U22</f>
        <v>1</v>
      </c>
      <c r="W24" s="2">
        <f>Raw_schedule!V22</f>
        <v>1</v>
      </c>
      <c r="X24" s="2">
        <f>Raw_schedule!W22</f>
        <v>1</v>
      </c>
      <c r="Y24" s="2">
        <f>Raw_schedule!X22</f>
        <v>1</v>
      </c>
      <c r="Z24" s="2">
        <f>Raw_schedule!Y22</f>
        <v>1</v>
      </c>
      <c r="AA24" s="2">
        <f>Raw_schedule!Z22</f>
        <v>1</v>
      </c>
      <c r="AB24" s="2">
        <f>Raw_schedule!AA22</f>
        <v>1</v>
      </c>
    </row>
    <row r="25" spans="1:28" x14ac:dyDescent="0.25">
      <c r="A25" s="39" t="str">
        <f>Raw_schedule!B23</f>
        <v>Occupant Sch</v>
      </c>
      <c r="B25" s="39" t="str">
        <f>Raw_schedule!A23</f>
        <v>Computer room</v>
      </c>
      <c r="C25" s="2" t="str">
        <f>Raw_schedule!C23</f>
        <v>AllOtherDays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0.05</v>
      </c>
      <c r="M25" s="2">
        <f>Raw_schedule!L23</f>
        <v>0.05</v>
      </c>
      <c r="N25" s="2">
        <f>Raw_schedule!M23</f>
        <v>0.05</v>
      </c>
      <c r="O25" s="2">
        <f>Raw_schedule!N23</f>
        <v>0.05</v>
      </c>
      <c r="P25" s="2">
        <f>Raw_schedule!O23</f>
        <v>0.05</v>
      </c>
      <c r="Q25" s="2">
        <f>Raw_schedule!P23</f>
        <v>0.05</v>
      </c>
      <c r="R25" s="2">
        <f>Raw_schedule!Q23</f>
        <v>0.05</v>
      </c>
      <c r="S25" s="2">
        <f>Raw_schedule!R23</f>
        <v>0.05</v>
      </c>
      <c r="T25" s="2">
        <f>Raw_schedule!S23</f>
        <v>0.05</v>
      </c>
      <c r="U25" s="2">
        <f>Raw_schedule!T23</f>
        <v>0.05</v>
      </c>
      <c r="V25" s="2">
        <f>Raw_schedule!U23</f>
        <v>0.05</v>
      </c>
      <c r="W25" s="2">
        <f>Raw_schedule!V23</f>
        <v>0.05</v>
      </c>
      <c r="X25" s="2">
        <f>Raw_schedule!W23</f>
        <v>0.05</v>
      </c>
      <c r="Y25" s="2">
        <f>Raw_schedule!X23</f>
        <v>0</v>
      </c>
      <c r="Z25" s="2">
        <f>Raw_schedule!Y23</f>
        <v>0</v>
      </c>
      <c r="AA25" s="2">
        <f>Raw_schedule!Z23</f>
        <v>0</v>
      </c>
      <c r="AB25" s="2">
        <f>Raw_schedule!AA23</f>
        <v>0</v>
      </c>
    </row>
    <row r="26" spans="1:28" x14ac:dyDescent="0.25">
      <c r="A26" s="39" t="str">
        <f>Raw_schedule!B24</f>
        <v>Occupant Sch</v>
      </c>
      <c r="B26" s="39" t="str">
        <f>Raw_schedule!A24</f>
        <v>Computer room</v>
      </c>
      <c r="C26" s="2" t="str">
        <f>Raw_schedule!C24</f>
        <v>Saturdays</v>
      </c>
      <c r="D26" s="2"/>
      <c r="E26" s="2">
        <f>Raw_schedule!D24</f>
        <v>0</v>
      </c>
      <c r="F26" s="2">
        <f>Raw_schedule!E24</f>
        <v>0</v>
      </c>
      <c r="G26" s="2">
        <f>Raw_schedule!F24</f>
        <v>0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0.05</v>
      </c>
      <c r="L26" s="2">
        <f>Raw_schedule!K24</f>
        <v>0.15</v>
      </c>
      <c r="M26" s="2">
        <f>Raw_schedule!L24</f>
        <v>0.15</v>
      </c>
      <c r="N26" s="2">
        <f>Raw_schedule!M24</f>
        <v>0.15</v>
      </c>
      <c r="O26" s="2">
        <f>Raw_schedule!N24</f>
        <v>0.15</v>
      </c>
      <c r="P26" s="2">
        <f>Raw_schedule!O24</f>
        <v>0.15</v>
      </c>
      <c r="Q26" s="2">
        <f>Raw_schedule!P24</f>
        <v>0.15</v>
      </c>
      <c r="R26" s="2">
        <f>Raw_schedule!Q24</f>
        <v>0.15</v>
      </c>
      <c r="S26" s="2">
        <f>Raw_schedule!R24</f>
        <v>0.15</v>
      </c>
      <c r="T26" s="2">
        <f>Raw_schedule!S24</f>
        <v>0.15</v>
      </c>
      <c r="U26" s="2">
        <f>Raw_schedule!T24</f>
        <v>0.15</v>
      </c>
      <c r="V26" s="2">
        <f>Raw_schedule!U24</f>
        <v>0.05</v>
      </c>
      <c r="W26" s="2">
        <f>Raw_schedule!V24</f>
        <v>0.05</v>
      </c>
      <c r="X26" s="2">
        <f>Raw_schedule!W24</f>
        <v>0.05</v>
      </c>
      <c r="Y26" s="2">
        <f>Raw_schedule!X24</f>
        <v>0</v>
      </c>
      <c r="Z26" s="2">
        <f>Raw_schedule!Y24</f>
        <v>0</v>
      </c>
      <c r="AA26" s="2">
        <f>Raw_schedule!Z24</f>
        <v>0</v>
      </c>
      <c r="AB26" s="2">
        <f>Raw_schedule!AA24</f>
        <v>0</v>
      </c>
    </row>
    <row r="27" spans="1:28" x14ac:dyDescent="0.25">
      <c r="A27" s="39" t="str">
        <f>Raw_schedule!B25</f>
        <v>Occupant Sch</v>
      </c>
      <c r="B27" s="39" t="str">
        <f>Raw_schedule!A25</f>
        <v>Computer room</v>
      </c>
      <c r="C27" s="2" t="str">
        <f>Raw_schedule!C25</f>
        <v>Weekdays</v>
      </c>
      <c r="D27" s="2"/>
      <c r="E27" s="2">
        <f>Raw_schedule!D25</f>
        <v>0</v>
      </c>
      <c r="F27" s="2">
        <f>Raw_schedule!E25</f>
        <v>0</v>
      </c>
      <c r="G27" s="2">
        <f>Raw_schedule!F25</f>
        <v>0</v>
      </c>
      <c r="H27" s="2">
        <f>Raw_schedule!G25</f>
        <v>0</v>
      </c>
      <c r="I27" s="2">
        <f>Raw_schedule!H25</f>
        <v>0.05</v>
      </c>
      <c r="J27" s="2">
        <f>Raw_schedule!I25</f>
        <v>0.1</v>
      </c>
      <c r="K27" s="2">
        <f>Raw_schedule!J25</f>
        <v>0.25</v>
      </c>
      <c r="L27" s="2">
        <f>Raw_schedule!K25</f>
        <v>0.65</v>
      </c>
      <c r="M27" s="2">
        <f>Raw_schedule!L25</f>
        <v>0.65</v>
      </c>
      <c r="N27" s="2">
        <f>Raw_schedule!M25</f>
        <v>0.65</v>
      </c>
      <c r="O27" s="2">
        <f>Raw_schedule!N25</f>
        <v>0.65</v>
      </c>
      <c r="P27" s="2">
        <f>Raw_schedule!O25</f>
        <v>0.6</v>
      </c>
      <c r="Q27" s="2">
        <f>Raw_schedule!P25</f>
        <v>0.6</v>
      </c>
      <c r="R27" s="2">
        <f>Raw_schedule!Q25</f>
        <v>0.65</v>
      </c>
      <c r="S27" s="2">
        <f>Raw_schedule!R25</f>
        <v>0.65</v>
      </c>
      <c r="T27" s="2">
        <f>Raw_schedule!S25</f>
        <v>0.65</v>
      </c>
      <c r="U27" s="2">
        <f>Raw_schedule!T25</f>
        <v>0.65</v>
      </c>
      <c r="V27" s="2">
        <f>Raw_schedule!U25</f>
        <v>0.4</v>
      </c>
      <c r="W27" s="2">
        <f>Raw_schedule!V25</f>
        <v>0.25</v>
      </c>
      <c r="X27" s="2">
        <f>Raw_schedule!W25</f>
        <v>0.1</v>
      </c>
      <c r="Y27" s="2">
        <f>Raw_schedule!X25</f>
        <v>0.05</v>
      </c>
      <c r="Z27" s="2">
        <f>Raw_schedule!Y25</f>
        <v>0.05</v>
      </c>
      <c r="AA27" s="2">
        <f>Raw_schedule!Z25</f>
        <v>0.05</v>
      </c>
      <c r="AB27" s="2">
        <f>Raw_schedule!AA25</f>
        <v>0</v>
      </c>
    </row>
    <row r="28" spans="1:28" x14ac:dyDescent="0.25">
      <c r="A28" s="39" t="str">
        <f>Raw_schedule!B26</f>
        <v>Cooling Setpoint Schedule</v>
      </c>
      <c r="B28" s="39" t="str">
        <f>Raw_schedule!A26</f>
        <v>Kitchen</v>
      </c>
      <c r="C28" s="2" t="str">
        <f>Raw_schedule!C26</f>
        <v>AllOtherDays</v>
      </c>
      <c r="D28" s="2"/>
      <c r="E28" s="2">
        <f>Raw_schedule!D26</f>
        <v>75.02</v>
      </c>
      <c r="F28" s="2">
        <f>Raw_schedule!E26</f>
        <v>75.02</v>
      </c>
      <c r="G28" s="2">
        <f>Raw_schedule!F26</f>
        <v>75.02</v>
      </c>
      <c r="H28" s="2">
        <f>Raw_schedule!G26</f>
        <v>84.92</v>
      </c>
      <c r="I28" s="2">
        <f>Raw_schedule!H26</f>
        <v>84.92</v>
      </c>
      <c r="J28" s="2">
        <f>Raw_schedule!I26</f>
        <v>84.92</v>
      </c>
      <c r="K28" s="2">
        <f>Raw_schedule!J26</f>
        <v>84.92</v>
      </c>
      <c r="L28" s="2">
        <f>Raw_schedule!K26</f>
        <v>84.92</v>
      </c>
      <c r="M28" s="2">
        <f>Raw_schedule!L26</f>
        <v>84.92</v>
      </c>
      <c r="N28" s="2">
        <f>Raw_schedule!M26</f>
        <v>75.02</v>
      </c>
      <c r="O28" s="2">
        <f>Raw_schedule!N26</f>
        <v>75.02</v>
      </c>
      <c r="P28" s="2">
        <f>Raw_schedule!O26</f>
        <v>75.02</v>
      </c>
      <c r="Q28" s="2">
        <f>Raw_schedule!P26</f>
        <v>75.02</v>
      </c>
      <c r="R28" s="2">
        <f>Raw_schedule!Q26</f>
        <v>75.02</v>
      </c>
      <c r="S28" s="2">
        <f>Raw_schedule!R26</f>
        <v>75.02</v>
      </c>
      <c r="T28" s="2">
        <f>Raw_schedule!S26</f>
        <v>75.02</v>
      </c>
      <c r="U28" s="2">
        <f>Raw_schedule!T26</f>
        <v>75.02</v>
      </c>
      <c r="V28" s="2">
        <f>Raw_schedule!U26</f>
        <v>75.02</v>
      </c>
      <c r="W28" s="2">
        <f>Raw_schedule!V26</f>
        <v>75.02</v>
      </c>
      <c r="X28" s="2">
        <f>Raw_schedule!W26</f>
        <v>75.02</v>
      </c>
      <c r="Y28" s="2">
        <f>Raw_schedule!X26</f>
        <v>75.02</v>
      </c>
      <c r="Z28" s="2">
        <f>Raw_schedule!Y26</f>
        <v>75.02</v>
      </c>
      <c r="AA28" s="2">
        <f>Raw_schedule!Z26</f>
        <v>75.02</v>
      </c>
      <c r="AB28" s="2">
        <f>Raw_schedule!AA26</f>
        <v>75.02</v>
      </c>
    </row>
    <row r="29" spans="1:28" x14ac:dyDescent="0.25">
      <c r="A29" s="39" t="str">
        <f>Raw_schedule!B27</f>
        <v>Cooling Setpoint Schedule</v>
      </c>
      <c r="B29" s="39" t="str">
        <f>Raw_schedule!A27</f>
        <v>Kitchen</v>
      </c>
      <c r="C29" s="2" t="str">
        <f>Raw_schedule!C27</f>
        <v>Saturdays</v>
      </c>
      <c r="D29" s="2"/>
      <c r="E29" s="2">
        <f>Raw_schedule!D27</f>
        <v>75.02</v>
      </c>
      <c r="F29" s="2">
        <f>Raw_schedule!E27</f>
        <v>75.02</v>
      </c>
      <c r="G29" s="2">
        <f>Raw_schedule!F27</f>
        <v>75.02</v>
      </c>
      <c r="H29" s="2">
        <f>Raw_schedule!G27</f>
        <v>84.92</v>
      </c>
      <c r="I29" s="2">
        <f>Raw_schedule!H27</f>
        <v>84.92</v>
      </c>
      <c r="J29" s="2">
        <f>Raw_schedule!I27</f>
        <v>84.92</v>
      </c>
      <c r="K29" s="2">
        <f>Raw_schedule!J27</f>
        <v>84.92</v>
      </c>
      <c r="L29" s="2">
        <f>Raw_schedule!K27</f>
        <v>84.92</v>
      </c>
      <c r="M29" s="2">
        <f>Raw_schedule!L27</f>
        <v>75.02</v>
      </c>
      <c r="N29" s="2">
        <f>Raw_schedule!M27</f>
        <v>75.02</v>
      </c>
      <c r="O29" s="2">
        <f>Raw_schedule!N27</f>
        <v>75.02</v>
      </c>
      <c r="P29" s="2">
        <f>Raw_schedule!O27</f>
        <v>75.02</v>
      </c>
      <c r="Q29" s="2">
        <f>Raw_schedule!P27</f>
        <v>75.02</v>
      </c>
      <c r="R29" s="2">
        <f>Raw_schedule!Q27</f>
        <v>75.02</v>
      </c>
      <c r="S29" s="2">
        <f>Raw_schedule!R27</f>
        <v>75.02</v>
      </c>
      <c r="T29" s="2">
        <f>Raw_schedule!S27</f>
        <v>75.02</v>
      </c>
      <c r="U29" s="2">
        <f>Raw_schedule!T27</f>
        <v>75.02</v>
      </c>
      <c r="V29" s="2">
        <f>Raw_schedule!U27</f>
        <v>75.02</v>
      </c>
      <c r="W29" s="2">
        <f>Raw_schedule!V27</f>
        <v>75.02</v>
      </c>
      <c r="X29" s="2">
        <f>Raw_schedule!W27</f>
        <v>75.02</v>
      </c>
      <c r="Y29" s="2">
        <f>Raw_schedule!X27</f>
        <v>75.02</v>
      </c>
      <c r="Z29" s="2">
        <f>Raw_schedule!Y27</f>
        <v>75.02</v>
      </c>
      <c r="AA29" s="2">
        <f>Raw_schedule!Z27</f>
        <v>75.02</v>
      </c>
      <c r="AB29" s="2">
        <f>Raw_schedule!AA27</f>
        <v>75.02</v>
      </c>
    </row>
    <row r="30" spans="1:28" x14ac:dyDescent="0.25">
      <c r="A30" s="39" t="str">
        <f>Raw_schedule!B28</f>
        <v>Cooling Setpoint Schedule</v>
      </c>
      <c r="B30" s="39" t="str">
        <f>Raw_schedule!A28</f>
        <v>Kitchen</v>
      </c>
      <c r="C30" s="2" t="str">
        <f>Raw_schedule!C28</f>
        <v>Weekdays</v>
      </c>
      <c r="D30" s="2"/>
      <c r="E30" s="2">
        <f>Raw_schedule!D28</f>
        <v>75.02</v>
      </c>
      <c r="F30" s="2">
        <f>Raw_schedule!E28</f>
        <v>75.02</v>
      </c>
      <c r="G30" s="2">
        <f>Raw_schedule!F28</f>
        <v>75.02</v>
      </c>
      <c r="H30" s="2">
        <f>Raw_schedule!G28</f>
        <v>84.92</v>
      </c>
      <c r="I30" s="2">
        <f>Raw_schedule!H28</f>
        <v>84.92</v>
      </c>
      <c r="J30" s="2">
        <f>Raw_schedule!I28</f>
        <v>84.92</v>
      </c>
      <c r="K30" s="2">
        <f>Raw_schedule!J28</f>
        <v>75.02</v>
      </c>
      <c r="L30" s="2">
        <f>Raw_schedule!K28</f>
        <v>75.02</v>
      </c>
      <c r="M30" s="2">
        <f>Raw_schedule!L28</f>
        <v>75.02</v>
      </c>
      <c r="N30" s="2">
        <f>Raw_schedule!M28</f>
        <v>75.02</v>
      </c>
      <c r="O30" s="2">
        <f>Raw_schedule!N28</f>
        <v>75.02</v>
      </c>
      <c r="P30" s="2">
        <f>Raw_schedule!O28</f>
        <v>75.02</v>
      </c>
      <c r="Q30" s="2">
        <f>Raw_schedule!P28</f>
        <v>75.02</v>
      </c>
      <c r="R30" s="2">
        <f>Raw_schedule!Q28</f>
        <v>75.02</v>
      </c>
      <c r="S30" s="2">
        <f>Raw_schedule!R28</f>
        <v>75.02</v>
      </c>
      <c r="T30" s="2">
        <f>Raw_schedule!S28</f>
        <v>75.02</v>
      </c>
      <c r="U30" s="2">
        <f>Raw_schedule!T28</f>
        <v>75.02</v>
      </c>
      <c r="V30" s="2">
        <f>Raw_schedule!U28</f>
        <v>75.02</v>
      </c>
      <c r="W30" s="2">
        <f>Raw_schedule!V28</f>
        <v>75.02</v>
      </c>
      <c r="X30" s="2">
        <f>Raw_schedule!W28</f>
        <v>75.02</v>
      </c>
      <c r="Y30" s="2">
        <f>Raw_schedule!X28</f>
        <v>75.02</v>
      </c>
      <c r="Z30" s="2">
        <f>Raw_schedule!Y28</f>
        <v>75.02</v>
      </c>
      <c r="AA30" s="2">
        <f>Raw_schedule!Z28</f>
        <v>75.02</v>
      </c>
      <c r="AB30" s="2">
        <f>Raw_schedule!AA28</f>
        <v>75.02</v>
      </c>
    </row>
    <row r="31" spans="1:28" x14ac:dyDescent="0.25">
      <c r="A31" s="39" t="str">
        <f>Raw_schedule!B29</f>
        <v>DHW Sch</v>
      </c>
      <c r="B31" s="39" t="str">
        <f>Raw_schedule!A29</f>
        <v>Kitchen</v>
      </c>
      <c r="C31" s="2" t="str">
        <f>Raw_schedule!C29</f>
        <v>AllOtherDays</v>
      </c>
      <c r="D31" s="2"/>
      <c r="E31" s="2">
        <f>Raw_schedule!D29</f>
        <v>0.25</v>
      </c>
      <c r="F31" s="2">
        <f>Raw_schedule!E29</f>
        <v>0.2</v>
      </c>
      <c r="G31" s="2">
        <f>Raw_schedule!F29</f>
        <v>0.2</v>
      </c>
      <c r="H31" s="2">
        <f>Raw_schedule!G29</f>
        <v>0</v>
      </c>
      <c r="I31" s="2">
        <f>Raw_schedule!H29</f>
        <v>0</v>
      </c>
      <c r="J31" s="2">
        <f>Raw_schedule!I29</f>
        <v>0</v>
      </c>
      <c r="K31" s="2">
        <f>Raw_schedule!J29</f>
        <v>0</v>
      </c>
      <c r="L31" s="2">
        <f>Raw_schedule!K29</f>
        <v>0</v>
      </c>
      <c r="M31" s="2">
        <f>Raw_schedule!L29</f>
        <v>0</v>
      </c>
      <c r="N31" s="2">
        <f>Raw_schedule!M29</f>
        <v>0</v>
      </c>
      <c r="O31" s="2">
        <f>Raw_schedule!N29</f>
        <v>0.5</v>
      </c>
      <c r="P31" s="2">
        <f>Raw_schedule!O29</f>
        <v>0.5</v>
      </c>
      <c r="Q31" s="2">
        <f>Raw_schedule!P29</f>
        <v>0.4</v>
      </c>
      <c r="R31" s="2">
        <f>Raw_schedule!Q29</f>
        <v>0.4</v>
      </c>
      <c r="S31" s="2">
        <f>Raw_schedule!R29</f>
        <v>0.3</v>
      </c>
      <c r="T31" s="2">
        <f>Raw_schedule!S29</f>
        <v>0.3</v>
      </c>
      <c r="U31" s="2">
        <f>Raw_schedule!T29</f>
        <v>0.3</v>
      </c>
      <c r="V31" s="2">
        <f>Raw_schedule!U29</f>
        <v>0.4</v>
      </c>
      <c r="W31" s="2">
        <f>Raw_schedule!V29</f>
        <v>0.5</v>
      </c>
      <c r="X31" s="2">
        <f>Raw_schedule!W29</f>
        <v>0.5</v>
      </c>
      <c r="Y31" s="2">
        <f>Raw_schedule!X29</f>
        <v>0.4</v>
      </c>
      <c r="Z31" s="2">
        <f>Raw_schedule!Y29</f>
        <v>0.5</v>
      </c>
      <c r="AA31" s="2">
        <f>Raw_schedule!Z29</f>
        <v>0.4</v>
      </c>
      <c r="AB31" s="2">
        <f>Raw_schedule!AA29</f>
        <v>0.2</v>
      </c>
    </row>
    <row r="32" spans="1:28" x14ac:dyDescent="0.25">
      <c r="A32" s="39" t="str">
        <f>Raw_schedule!B30</f>
        <v>DHW Sch</v>
      </c>
      <c r="B32" s="39" t="str">
        <f>Raw_schedule!A30</f>
        <v>Kitchen</v>
      </c>
      <c r="C32" s="2" t="str">
        <f>Raw_schedule!C30</f>
        <v>Saturdays</v>
      </c>
      <c r="D32" s="2"/>
      <c r="E32" s="2">
        <f>Raw_schedule!D30</f>
        <v>0.2</v>
      </c>
      <c r="F32" s="2">
        <f>Raw_schedule!E30</f>
        <v>0.15</v>
      </c>
      <c r="G32" s="2">
        <f>Raw_schedule!F30</f>
        <v>0.15</v>
      </c>
      <c r="H32" s="2">
        <f>Raw_schedule!G30</f>
        <v>0</v>
      </c>
      <c r="I32" s="2">
        <f>Raw_schedule!H30</f>
        <v>0</v>
      </c>
      <c r="J32" s="2">
        <f>Raw_schedule!I30</f>
        <v>0</v>
      </c>
      <c r="K32" s="2">
        <f>Raw_schedule!J30</f>
        <v>0</v>
      </c>
      <c r="L32" s="2">
        <f>Raw_schedule!K30</f>
        <v>0</v>
      </c>
      <c r="M32" s="2">
        <f>Raw_schedule!L30</f>
        <v>0</v>
      </c>
      <c r="N32" s="2">
        <f>Raw_schedule!M30</f>
        <v>0.5</v>
      </c>
      <c r="O32" s="2">
        <f>Raw_schedule!N30</f>
        <v>0.45</v>
      </c>
      <c r="P32" s="2">
        <f>Raw_schedule!O30</f>
        <v>0.5</v>
      </c>
      <c r="Q32" s="2">
        <f>Raw_schedule!P30</f>
        <v>0.5</v>
      </c>
      <c r="R32" s="2">
        <f>Raw_schedule!Q30</f>
        <v>0.45</v>
      </c>
      <c r="S32" s="2">
        <f>Raw_schedule!R30</f>
        <v>0.4</v>
      </c>
      <c r="T32" s="2">
        <f>Raw_schedule!S30</f>
        <v>0.4</v>
      </c>
      <c r="U32" s="2">
        <f>Raw_schedule!T30</f>
        <v>0.35</v>
      </c>
      <c r="V32" s="2">
        <f>Raw_schedule!U30</f>
        <v>0.4</v>
      </c>
      <c r="W32" s="2">
        <f>Raw_schedule!V30</f>
        <v>0.55000000000000004</v>
      </c>
      <c r="X32" s="2">
        <f>Raw_schedule!W30</f>
        <v>0.55000000000000004</v>
      </c>
      <c r="Y32" s="2">
        <f>Raw_schedule!X30</f>
        <v>0.5</v>
      </c>
      <c r="Z32" s="2">
        <f>Raw_schedule!Y30</f>
        <v>0.55000000000000004</v>
      </c>
      <c r="AA32" s="2">
        <f>Raw_schedule!Z30</f>
        <v>0.4</v>
      </c>
      <c r="AB32" s="2">
        <f>Raw_schedule!AA30</f>
        <v>0.3</v>
      </c>
    </row>
    <row r="33" spans="1:28" x14ac:dyDescent="0.25">
      <c r="A33" s="39" t="str">
        <f>Raw_schedule!B31</f>
        <v>DHW Sch</v>
      </c>
      <c r="B33" s="39" t="str">
        <f>Raw_schedule!A31</f>
        <v>Kitchen</v>
      </c>
      <c r="C33" s="2" t="str">
        <f>Raw_schedule!C31</f>
        <v>Weekdays</v>
      </c>
      <c r="D33" s="2"/>
      <c r="E33" s="2">
        <f>Raw_schedule!D31</f>
        <v>0.2</v>
      </c>
      <c r="F33" s="2">
        <f>Raw_schedule!E31</f>
        <v>0.15</v>
      </c>
      <c r="G33" s="2">
        <f>Raw_schedule!F31</f>
        <v>0.15</v>
      </c>
      <c r="H33" s="2">
        <f>Raw_schedule!G31</f>
        <v>0</v>
      </c>
      <c r="I33" s="2">
        <f>Raw_schedule!H31</f>
        <v>0</v>
      </c>
      <c r="J33" s="2">
        <f>Raw_schedule!I31</f>
        <v>0</v>
      </c>
      <c r="K33" s="2">
        <f>Raw_schedule!J31</f>
        <v>0</v>
      </c>
      <c r="L33" s="2">
        <f>Raw_schedule!K31</f>
        <v>0.6</v>
      </c>
      <c r="M33" s="2">
        <f>Raw_schedule!L31</f>
        <v>0.55000000000000004</v>
      </c>
      <c r="N33" s="2">
        <f>Raw_schedule!M31</f>
        <v>0.45</v>
      </c>
      <c r="O33" s="2">
        <f>Raw_schedule!N31</f>
        <v>0.4</v>
      </c>
      <c r="P33" s="2">
        <f>Raw_schedule!O31</f>
        <v>0.45</v>
      </c>
      <c r="Q33" s="2">
        <f>Raw_schedule!P31</f>
        <v>0.4</v>
      </c>
      <c r="R33" s="2">
        <f>Raw_schedule!Q31</f>
        <v>0.35</v>
      </c>
      <c r="S33" s="2">
        <f>Raw_schedule!R31</f>
        <v>0.3</v>
      </c>
      <c r="T33" s="2">
        <f>Raw_schedule!S31</f>
        <v>0.3</v>
      </c>
      <c r="U33" s="2">
        <f>Raw_schedule!T31</f>
        <v>0.3</v>
      </c>
      <c r="V33" s="2">
        <f>Raw_schedule!U31</f>
        <v>0.4</v>
      </c>
      <c r="W33" s="2">
        <f>Raw_schedule!V31</f>
        <v>0.55000000000000004</v>
      </c>
      <c r="X33" s="2">
        <f>Raw_schedule!W31</f>
        <v>0.6</v>
      </c>
      <c r="Y33" s="2">
        <f>Raw_schedule!X31</f>
        <v>0.5</v>
      </c>
      <c r="Z33" s="2">
        <f>Raw_schedule!Y31</f>
        <v>0.55000000000000004</v>
      </c>
      <c r="AA33" s="2">
        <f>Raw_schedule!Z31</f>
        <v>0.45</v>
      </c>
      <c r="AB33" s="2">
        <f>Raw_schedule!AA31</f>
        <v>0.25</v>
      </c>
    </row>
    <row r="34" spans="1:28" x14ac:dyDescent="0.25">
      <c r="A34" s="39" t="str">
        <f>Raw_schedule!B32</f>
        <v>Elec Equip Sch</v>
      </c>
      <c r="B34" s="39" t="str">
        <f>Raw_schedule!A32</f>
        <v>Kitchen</v>
      </c>
      <c r="C34" s="2" t="str">
        <f>Raw_schedule!C32</f>
        <v>AllDays</v>
      </c>
      <c r="D34" s="2"/>
      <c r="E34" s="2">
        <f>Raw_schedule!D32</f>
        <v>1</v>
      </c>
      <c r="F34" s="2">
        <f>Raw_schedule!E32</f>
        <v>1</v>
      </c>
      <c r="G34" s="2">
        <f>Raw_schedule!F32</f>
        <v>1</v>
      </c>
      <c r="H34" s="2">
        <f>Raw_schedule!G32</f>
        <v>1</v>
      </c>
      <c r="I34" s="2">
        <f>Raw_schedule!H32</f>
        <v>1</v>
      </c>
      <c r="J34" s="2">
        <f>Raw_schedule!I32</f>
        <v>1</v>
      </c>
      <c r="K34" s="2">
        <f>Raw_schedule!J32</f>
        <v>1</v>
      </c>
      <c r="L34" s="2">
        <f>Raw_schedule!K32</f>
        <v>1</v>
      </c>
      <c r="M34" s="2">
        <f>Raw_schedule!L32</f>
        <v>1</v>
      </c>
      <c r="N34" s="2">
        <f>Raw_schedule!M32</f>
        <v>1</v>
      </c>
      <c r="O34" s="2">
        <f>Raw_schedule!N32</f>
        <v>1</v>
      </c>
      <c r="P34" s="2">
        <f>Raw_schedule!O32</f>
        <v>1</v>
      </c>
      <c r="Q34" s="2">
        <f>Raw_schedule!P32</f>
        <v>1</v>
      </c>
      <c r="R34" s="2">
        <f>Raw_schedule!Q32</f>
        <v>1</v>
      </c>
      <c r="S34" s="2">
        <f>Raw_schedule!R32</f>
        <v>1</v>
      </c>
      <c r="T34" s="2">
        <f>Raw_schedule!S32</f>
        <v>1</v>
      </c>
      <c r="U34" s="2">
        <f>Raw_schedule!T32</f>
        <v>1</v>
      </c>
      <c r="V34" s="2">
        <f>Raw_schedule!U32</f>
        <v>1</v>
      </c>
      <c r="W34" s="2">
        <f>Raw_schedule!V32</f>
        <v>1</v>
      </c>
      <c r="X34" s="2">
        <f>Raw_schedule!W32</f>
        <v>1</v>
      </c>
      <c r="Y34" s="2">
        <f>Raw_schedule!X32</f>
        <v>1</v>
      </c>
      <c r="Z34" s="2">
        <f>Raw_schedule!Y32</f>
        <v>1</v>
      </c>
      <c r="AA34" s="2">
        <f>Raw_schedule!Z32</f>
        <v>1</v>
      </c>
      <c r="AB34" s="2">
        <f>Raw_schedule!AA32</f>
        <v>1</v>
      </c>
    </row>
    <row r="35" spans="1:28" x14ac:dyDescent="0.25">
      <c r="A35" s="39" t="str">
        <f>Raw_schedule!B33</f>
        <v>Elec Equip Sch</v>
      </c>
      <c r="B35" s="39" t="str">
        <f>Raw_schedule!A33</f>
        <v>Kitchen</v>
      </c>
      <c r="C35" s="2" t="str">
        <f>Raw_schedule!C33</f>
        <v>AllOtherDays</v>
      </c>
      <c r="D35" s="2"/>
      <c r="E35" s="2">
        <f>Raw_schedule!D33</f>
        <v>0.2</v>
      </c>
      <c r="F35" s="2">
        <f>Raw_schedule!E33</f>
        <v>0.15</v>
      </c>
      <c r="G35" s="2">
        <f>Raw_schedule!F33</f>
        <v>0.15</v>
      </c>
      <c r="H35" s="2">
        <f>Raw_schedule!G33</f>
        <v>0.15</v>
      </c>
      <c r="I35" s="2">
        <f>Raw_schedule!H33</f>
        <v>0.15</v>
      </c>
      <c r="J35" s="2">
        <f>Raw_schedule!I33</f>
        <v>0.15</v>
      </c>
      <c r="K35" s="2">
        <f>Raw_schedule!J33</f>
        <v>0.3</v>
      </c>
      <c r="L35" s="2">
        <f>Raw_schedule!K33</f>
        <v>0.3</v>
      </c>
      <c r="M35" s="2">
        <f>Raw_schedule!L33</f>
        <v>0.5</v>
      </c>
      <c r="N35" s="2">
        <f>Raw_schedule!M33</f>
        <v>0.5</v>
      </c>
      <c r="O35" s="2">
        <f>Raw_schedule!N33</f>
        <v>0.7</v>
      </c>
      <c r="P35" s="2">
        <f>Raw_schedule!O33</f>
        <v>0.7</v>
      </c>
      <c r="Q35" s="2">
        <f>Raw_schedule!P33</f>
        <v>0.7</v>
      </c>
      <c r="R35" s="2">
        <f>Raw_schedule!Q33</f>
        <v>0.7</v>
      </c>
      <c r="S35" s="2">
        <f>Raw_schedule!R33</f>
        <v>0.7</v>
      </c>
      <c r="T35" s="2">
        <f>Raw_schedule!S33</f>
        <v>0.7</v>
      </c>
      <c r="U35" s="2">
        <f>Raw_schedule!T33</f>
        <v>0.6</v>
      </c>
      <c r="V35" s="2">
        <f>Raw_schedule!U33</f>
        <v>0.6</v>
      </c>
      <c r="W35" s="2">
        <f>Raw_schedule!V33</f>
        <v>0.6</v>
      </c>
      <c r="X35" s="2">
        <f>Raw_schedule!W33</f>
        <v>0.6</v>
      </c>
      <c r="Y35" s="2">
        <f>Raw_schedule!X33</f>
        <v>0.6</v>
      </c>
      <c r="Z35" s="2">
        <f>Raw_schedule!Y33</f>
        <v>0.6</v>
      </c>
      <c r="AA35" s="2">
        <f>Raw_schedule!Z33</f>
        <v>0.5</v>
      </c>
      <c r="AB35" s="2">
        <f>Raw_schedule!AA33</f>
        <v>0.3</v>
      </c>
    </row>
    <row r="36" spans="1:28" x14ac:dyDescent="0.25">
      <c r="A36" s="39" t="str">
        <f>Raw_schedule!B34</f>
        <v>Elec Equip Sch</v>
      </c>
      <c r="B36" s="39" t="str">
        <f>Raw_schedule!A34</f>
        <v>Kitchen</v>
      </c>
      <c r="C36" s="2" t="str">
        <f>Raw_schedule!C34</f>
        <v>Saturdays</v>
      </c>
      <c r="D36" s="2"/>
      <c r="E36" s="2">
        <f>Raw_schedule!D34</f>
        <v>0.2</v>
      </c>
      <c r="F36" s="2">
        <f>Raw_schedule!E34</f>
        <v>0.15</v>
      </c>
      <c r="G36" s="2">
        <f>Raw_schedule!F34</f>
        <v>0.15</v>
      </c>
      <c r="H36" s="2">
        <f>Raw_schedule!G34</f>
        <v>0.15</v>
      </c>
      <c r="I36" s="2">
        <f>Raw_schedule!H34</f>
        <v>0.15</v>
      </c>
      <c r="J36" s="2">
        <f>Raw_schedule!I34</f>
        <v>0.15</v>
      </c>
      <c r="K36" s="2">
        <f>Raw_schedule!J34</f>
        <v>0.3</v>
      </c>
      <c r="L36" s="2">
        <f>Raw_schedule!K34</f>
        <v>0.3</v>
      </c>
      <c r="M36" s="2">
        <f>Raw_schedule!L34</f>
        <v>0.6</v>
      </c>
      <c r="N36" s="2">
        <f>Raw_schedule!M34</f>
        <v>0.6</v>
      </c>
      <c r="O36" s="2">
        <f>Raw_schedule!N34</f>
        <v>0.8</v>
      </c>
      <c r="P36" s="2">
        <f>Raw_schedule!O34</f>
        <v>0.8</v>
      </c>
      <c r="Q36" s="2">
        <f>Raw_schedule!P34</f>
        <v>0.8</v>
      </c>
      <c r="R36" s="2">
        <f>Raw_schedule!Q34</f>
        <v>0.8</v>
      </c>
      <c r="S36" s="2">
        <f>Raw_schedule!R34</f>
        <v>0.8</v>
      </c>
      <c r="T36" s="2">
        <f>Raw_schedule!S34</f>
        <v>0.8</v>
      </c>
      <c r="U36" s="2">
        <f>Raw_schedule!T34</f>
        <v>0.8</v>
      </c>
      <c r="V36" s="2">
        <f>Raw_schedule!U34</f>
        <v>0.9</v>
      </c>
      <c r="W36" s="2">
        <f>Raw_schedule!V34</f>
        <v>0.9</v>
      </c>
      <c r="X36" s="2">
        <f>Raw_schedule!W34</f>
        <v>0.9</v>
      </c>
      <c r="Y36" s="2">
        <f>Raw_schedule!X34</f>
        <v>0.9</v>
      </c>
      <c r="Z36" s="2">
        <f>Raw_schedule!Y34</f>
        <v>0.9</v>
      </c>
      <c r="AA36" s="2">
        <f>Raw_schedule!Z34</f>
        <v>0.5</v>
      </c>
      <c r="AB36" s="2">
        <f>Raw_schedule!AA34</f>
        <v>0.3</v>
      </c>
    </row>
    <row r="37" spans="1:28" x14ac:dyDescent="0.25">
      <c r="A37" s="39" t="str">
        <f>Raw_schedule!B35</f>
        <v>Elec Equip Sch</v>
      </c>
      <c r="B37" s="39" t="str">
        <f>Raw_schedule!A35</f>
        <v>Kitchen</v>
      </c>
      <c r="C37" s="2" t="str">
        <f>Raw_schedule!C35</f>
        <v>Weekdays</v>
      </c>
      <c r="D37" s="2"/>
      <c r="E37" s="2">
        <f>Raw_schedule!D35</f>
        <v>0.15</v>
      </c>
      <c r="F37" s="2">
        <f>Raw_schedule!E35</f>
        <v>0.15</v>
      </c>
      <c r="G37" s="2">
        <f>Raw_schedule!F35</f>
        <v>0.15</v>
      </c>
      <c r="H37" s="2">
        <f>Raw_schedule!G35</f>
        <v>0.15</v>
      </c>
      <c r="I37" s="2">
        <f>Raw_schedule!H35</f>
        <v>0.15</v>
      </c>
      <c r="J37" s="2">
        <f>Raw_schedule!I35</f>
        <v>0.2</v>
      </c>
      <c r="K37" s="2">
        <f>Raw_schedule!J35</f>
        <v>0.4</v>
      </c>
      <c r="L37" s="2">
        <f>Raw_schedule!K35</f>
        <v>0.4</v>
      </c>
      <c r="M37" s="2">
        <f>Raw_schedule!L35</f>
        <v>0.6</v>
      </c>
      <c r="N37" s="2">
        <f>Raw_schedule!M35</f>
        <v>0.6</v>
      </c>
      <c r="O37" s="2">
        <f>Raw_schedule!N35</f>
        <v>0.9</v>
      </c>
      <c r="P37" s="2">
        <f>Raw_schedule!O35</f>
        <v>0.9</v>
      </c>
      <c r="Q37" s="2">
        <f>Raw_schedule!P35</f>
        <v>0.9</v>
      </c>
      <c r="R37" s="2">
        <f>Raw_schedule!Q35</f>
        <v>0.9</v>
      </c>
      <c r="S37" s="2">
        <f>Raw_schedule!R35</f>
        <v>0.9</v>
      </c>
      <c r="T37" s="2">
        <f>Raw_schedule!S35</f>
        <v>0.9</v>
      </c>
      <c r="U37" s="2">
        <f>Raw_schedule!T35</f>
        <v>0.9</v>
      </c>
      <c r="V37" s="2">
        <f>Raw_schedule!U35</f>
        <v>0.9</v>
      </c>
      <c r="W37" s="2">
        <f>Raw_schedule!V35</f>
        <v>0.9</v>
      </c>
      <c r="X37" s="2">
        <f>Raw_schedule!W35</f>
        <v>0.9</v>
      </c>
      <c r="Y37" s="2">
        <f>Raw_schedule!X35</f>
        <v>0.9</v>
      </c>
      <c r="Z37" s="2">
        <f>Raw_schedule!Y35</f>
        <v>0.9</v>
      </c>
      <c r="AA37" s="2">
        <f>Raw_schedule!Z35</f>
        <v>0.5</v>
      </c>
      <c r="AB37" s="2">
        <f>Raw_schedule!AA35</f>
        <v>0.3</v>
      </c>
    </row>
    <row r="38" spans="1:28" x14ac:dyDescent="0.25">
      <c r="A38" s="39" t="str">
        <f>Raw_schedule!B36</f>
        <v>Heating Setpoint Schedule</v>
      </c>
      <c r="B38" s="39" t="str">
        <f>Raw_schedule!A36</f>
        <v>Kitchen</v>
      </c>
      <c r="C38" s="2" t="str">
        <f>Raw_schedule!C36</f>
        <v>AllOtherDays</v>
      </c>
      <c r="D38" s="2"/>
      <c r="E38" s="2">
        <f>Raw_schedule!D36</f>
        <v>69.98</v>
      </c>
      <c r="F38" s="2">
        <f>Raw_schedule!E36</f>
        <v>69.98</v>
      </c>
      <c r="G38" s="2">
        <f>Raw_schedule!F36</f>
        <v>69.98</v>
      </c>
      <c r="H38" s="2">
        <f>Raw_schedule!G36</f>
        <v>60.08</v>
      </c>
      <c r="I38" s="2">
        <f>Raw_schedule!H36</f>
        <v>60.08</v>
      </c>
      <c r="J38" s="2">
        <f>Raw_schedule!I36</f>
        <v>60.08</v>
      </c>
      <c r="K38" s="2">
        <f>Raw_schedule!J36</f>
        <v>60.08</v>
      </c>
      <c r="L38" s="2">
        <f>Raw_schedule!K36</f>
        <v>60.08</v>
      </c>
      <c r="M38" s="2">
        <f>Raw_schedule!L36</f>
        <v>60.08</v>
      </c>
      <c r="N38" s="2">
        <f>Raw_schedule!M36</f>
        <v>69.98</v>
      </c>
      <c r="O38" s="2">
        <f>Raw_schedule!N36</f>
        <v>69.98</v>
      </c>
      <c r="P38" s="2">
        <f>Raw_schedule!O36</f>
        <v>69.98</v>
      </c>
      <c r="Q38" s="2">
        <f>Raw_schedule!P36</f>
        <v>69.98</v>
      </c>
      <c r="R38" s="2">
        <f>Raw_schedule!Q36</f>
        <v>69.98</v>
      </c>
      <c r="S38" s="2">
        <f>Raw_schedule!R36</f>
        <v>69.98</v>
      </c>
      <c r="T38" s="2">
        <f>Raw_schedule!S36</f>
        <v>69.98</v>
      </c>
      <c r="U38" s="2">
        <f>Raw_schedule!T36</f>
        <v>69.98</v>
      </c>
      <c r="V38" s="2">
        <f>Raw_schedule!U36</f>
        <v>69.98</v>
      </c>
      <c r="W38" s="2">
        <f>Raw_schedule!V36</f>
        <v>69.98</v>
      </c>
      <c r="X38" s="2">
        <f>Raw_schedule!W36</f>
        <v>69.98</v>
      </c>
      <c r="Y38" s="2">
        <f>Raw_schedule!X36</f>
        <v>69.98</v>
      </c>
      <c r="Z38" s="2">
        <f>Raw_schedule!Y36</f>
        <v>69.98</v>
      </c>
      <c r="AA38" s="2">
        <f>Raw_schedule!Z36</f>
        <v>69.98</v>
      </c>
      <c r="AB38" s="2">
        <f>Raw_schedule!AA36</f>
        <v>69.98</v>
      </c>
    </row>
    <row r="39" spans="1:28" x14ac:dyDescent="0.25">
      <c r="A39" s="39" t="str">
        <f>Raw_schedule!B37</f>
        <v>Heating Setpoint Schedule</v>
      </c>
      <c r="B39" s="39" t="str">
        <f>Raw_schedule!A37</f>
        <v>Kitchen</v>
      </c>
      <c r="C39" s="2" t="str">
        <f>Raw_schedule!C37</f>
        <v>Saturdays</v>
      </c>
      <c r="D39" s="2"/>
      <c r="E39" s="2">
        <f>Raw_schedule!D37</f>
        <v>69.98</v>
      </c>
      <c r="F39" s="2">
        <f>Raw_schedule!E37</f>
        <v>69.98</v>
      </c>
      <c r="G39" s="2">
        <f>Raw_schedule!F37</f>
        <v>69.98</v>
      </c>
      <c r="H39" s="2">
        <f>Raw_schedule!G37</f>
        <v>60.08</v>
      </c>
      <c r="I39" s="2">
        <f>Raw_schedule!H37</f>
        <v>60.08</v>
      </c>
      <c r="J39" s="2">
        <f>Raw_schedule!I37</f>
        <v>60.08</v>
      </c>
      <c r="K39" s="2">
        <f>Raw_schedule!J37</f>
        <v>60.08</v>
      </c>
      <c r="L39" s="2">
        <f>Raw_schedule!K37</f>
        <v>60.08</v>
      </c>
      <c r="M39" s="2">
        <f>Raw_schedule!L37</f>
        <v>69.98</v>
      </c>
      <c r="N39" s="2">
        <f>Raw_schedule!M37</f>
        <v>69.98</v>
      </c>
      <c r="O39" s="2">
        <f>Raw_schedule!N37</f>
        <v>69.98</v>
      </c>
      <c r="P39" s="2">
        <f>Raw_schedule!O37</f>
        <v>69.98</v>
      </c>
      <c r="Q39" s="2">
        <f>Raw_schedule!P37</f>
        <v>69.98</v>
      </c>
      <c r="R39" s="2">
        <f>Raw_schedule!Q37</f>
        <v>69.98</v>
      </c>
      <c r="S39" s="2">
        <f>Raw_schedule!R37</f>
        <v>69.98</v>
      </c>
      <c r="T39" s="2">
        <f>Raw_schedule!S37</f>
        <v>69.98</v>
      </c>
      <c r="U39" s="2">
        <f>Raw_schedule!T37</f>
        <v>69.98</v>
      </c>
      <c r="V39" s="2">
        <f>Raw_schedule!U37</f>
        <v>69.98</v>
      </c>
      <c r="W39" s="2">
        <f>Raw_schedule!V37</f>
        <v>69.98</v>
      </c>
      <c r="X39" s="2">
        <f>Raw_schedule!W37</f>
        <v>69.98</v>
      </c>
      <c r="Y39" s="2">
        <f>Raw_schedule!X37</f>
        <v>69.98</v>
      </c>
      <c r="Z39" s="2">
        <f>Raw_schedule!Y37</f>
        <v>69.98</v>
      </c>
      <c r="AA39" s="2">
        <f>Raw_schedule!Z37</f>
        <v>69.98</v>
      </c>
      <c r="AB39" s="2">
        <f>Raw_schedule!AA37</f>
        <v>69.98</v>
      </c>
    </row>
    <row r="40" spans="1:28" x14ac:dyDescent="0.25">
      <c r="A40" s="39" t="str">
        <f>Raw_schedule!B38</f>
        <v>Heating Setpoint Schedule</v>
      </c>
      <c r="B40" s="39" t="str">
        <f>Raw_schedule!A38</f>
        <v>Kitchen</v>
      </c>
      <c r="C40" s="2" t="str">
        <f>Raw_schedule!C38</f>
        <v>Weekdays</v>
      </c>
      <c r="D40" s="2"/>
      <c r="E40" s="2">
        <f>Raw_schedule!D38</f>
        <v>69.98</v>
      </c>
      <c r="F40" s="2">
        <f>Raw_schedule!E38</f>
        <v>69.98</v>
      </c>
      <c r="G40" s="2">
        <f>Raw_schedule!F38</f>
        <v>69.98</v>
      </c>
      <c r="H40" s="2">
        <f>Raw_schedule!G38</f>
        <v>60.08</v>
      </c>
      <c r="I40" s="2">
        <f>Raw_schedule!H38</f>
        <v>60.08</v>
      </c>
      <c r="J40" s="2">
        <f>Raw_schedule!I38</f>
        <v>60.08</v>
      </c>
      <c r="K40" s="2">
        <f>Raw_schedule!J38</f>
        <v>69.98</v>
      </c>
      <c r="L40" s="2">
        <f>Raw_schedule!K38</f>
        <v>69.98</v>
      </c>
      <c r="M40" s="2">
        <f>Raw_schedule!L38</f>
        <v>69.98</v>
      </c>
      <c r="N40" s="2">
        <f>Raw_schedule!M38</f>
        <v>69.98</v>
      </c>
      <c r="O40" s="2">
        <f>Raw_schedule!N38</f>
        <v>69.98</v>
      </c>
      <c r="P40" s="2">
        <f>Raw_schedule!O38</f>
        <v>69.98</v>
      </c>
      <c r="Q40" s="2">
        <f>Raw_schedule!P38</f>
        <v>69.98</v>
      </c>
      <c r="R40" s="2">
        <f>Raw_schedule!Q38</f>
        <v>69.98</v>
      </c>
      <c r="S40" s="2">
        <f>Raw_schedule!R38</f>
        <v>69.98</v>
      </c>
      <c r="T40" s="2">
        <f>Raw_schedule!S38</f>
        <v>69.98</v>
      </c>
      <c r="U40" s="2">
        <f>Raw_schedule!T38</f>
        <v>69.98</v>
      </c>
      <c r="V40" s="2">
        <f>Raw_schedule!U38</f>
        <v>69.98</v>
      </c>
      <c r="W40" s="2">
        <f>Raw_schedule!V38</f>
        <v>69.98</v>
      </c>
      <c r="X40" s="2">
        <f>Raw_schedule!W38</f>
        <v>69.98</v>
      </c>
      <c r="Y40" s="2">
        <f>Raw_schedule!X38</f>
        <v>69.98</v>
      </c>
      <c r="Z40" s="2">
        <f>Raw_schedule!Y38</f>
        <v>69.98</v>
      </c>
      <c r="AA40" s="2">
        <f>Raw_schedule!Z38</f>
        <v>69.98</v>
      </c>
      <c r="AB40" s="2">
        <f>Raw_schedule!AA38</f>
        <v>69.98</v>
      </c>
    </row>
    <row r="41" spans="1:28" x14ac:dyDescent="0.25">
      <c r="A41" s="39" t="str">
        <f>Raw_schedule!B39</f>
        <v>Infiltration Schedule</v>
      </c>
      <c r="B41" s="39" t="str">
        <f>Raw_schedule!A39</f>
        <v>Kitchen</v>
      </c>
      <c r="C41" s="2" t="str">
        <f>Raw_schedule!C39</f>
        <v>AllDays</v>
      </c>
      <c r="D41" s="2"/>
      <c r="E41" s="2">
        <f>Raw_schedule!D39</f>
        <v>1</v>
      </c>
      <c r="F41" s="2">
        <f>Raw_schedule!E39</f>
        <v>1</v>
      </c>
      <c r="G41" s="2">
        <f>Raw_schedule!F39</f>
        <v>1</v>
      </c>
      <c r="H41" s="2">
        <f>Raw_schedule!G39</f>
        <v>1</v>
      </c>
      <c r="I41" s="2">
        <f>Raw_schedule!H39</f>
        <v>1</v>
      </c>
      <c r="J41" s="2">
        <f>Raw_schedule!I39</f>
        <v>1</v>
      </c>
      <c r="K41" s="2">
        <f>Raw_schedule!J39</f>
        <v>1</v>
      </c>
      <c r="L41" s="2">
        <f>Raw_schedule!K39</f>
        <v>1</v>
      </c>
      <c r="M41" s="2">
        <f>Raw_schedule!L39</f>
        <v>1</v>
      </c>
      <c r="N41" s="2">
        <f>Raw_schedule!M39</f>
        <v>1</v>
      </c>
      <c r="O41" s="2">
        <f>Raw_schedule!N39</f>
        <v>1</v>
      </c>
      <c r="P41" s="2">
        <f>Raw_schedule!O39</f>
        <v>1</v>
      </c>
      <c r="Q41" s="2">
        <f>Raw_schedule!P39</f>
        <v>1</v>
      </c>
      <c r="R41" s="2">
        <f>Raw_schedule!Q39</f>
        <v>1</v>
      </c>
      <c r="S41" s="2">
        <f>Raw_schedule!R39</f>
        <v>1</v>
      </c>
      <c r="T41" s="2">
        <f>Raw_schedule!S39</f>
        <v>1</v>
      </c>
      <c r="U41" s="2">
        <f>Raw_schedule!T39</f>
        <v>1</v>
      </c>
      <c r="V41" s="2">
        <f>Raw_schedule!U39</f>
        <v>1</v>
      </c>
      <c r="W41" s="2">
        <f>Raw_schedule!V39</f>
        <v>1</v>
      </c>
      <c r="X41" s="2">
        <f>Raw_schedule!W39</f>
        <v>1</v>
      </c>
      <c r="Y41" s="2">
        <f>Raw_schedule!X39</f>
        <v>1</v>
      </c>
      <c r="Z41" s="2">
        <f>Raw_schedule!Y39</f>
        <v>1</v>
      </c>
      <c r="AA41" s="2">
        <f>Raw_schedule!Z39</f>
        <v>1</v>
      </c>
      <c r="AB41" s="2">
        <f>Raw_schedule!AA39</f>
        <v>1</v>
      </c>
    </row>
    <row r="42" spans="1:28" x14ac:dyDescent="0.25">
      <c r="A42" s="39" t="str">
        <f>Raw_schedule!B40</f>
        <v>Lighting Schedule</v>
      </c>
      <c r="B42" s="39" t="str">
        <f>Raw_schedule!A40</f>
        <v>Kitchen</v>
      </c>
      <c r="C42" s="2" t="str">
        <f>Raw_schedule!C40</f>
        <v>AllOtherDays</v>
      </c>
      <c r="D42" s="2"/>
      <c r="E42" s="2">
        <f>Raw_schedule!D40</f>
        <v>0.2</v>
      </c>
      <c r="F42" s="2">
        <f>Raw_schedule!E40</f>
        <v>0.15</v>
      </c>
      <c r="G42" s="2">
        <f>Raw_schedule!F40</f>
        <v>0.15</v>
      </c>
      <c r="H42" s="2">
        <f>Raw_schedule!G40</f>
        <v>0.15</v>
      </c>
      <c r="I42" s="2">
        <f>Raw_schedule!H40</f>
        <v>0.15</v>
      </c>
      <c r="J42" s="2">
        <f>Raw_schedule!I40</f>
        <v>0.15</v>
      </c>
      <c r="K42" s="2">
        <f>Raw_schedule!J40</f>
        <v>0.3</v>
      </c>
      <c r="L42" s="2">
        <f>Raw_schedule!K40</f>
        <v>0.3</v>
      </c>
      <c r="M42" s="2">
        <f>Raw_schedule!L40</f>
        <v>0.45</v>
      </c>
      <c r="N42" s="2">
        <f>Raw_schedule!M40</f>
        <v>0.45</v>
      </c>
      <c r="O42" s="2">
        <f>Raw_schedule!N40</f>
        <v>0.65</v>
      </c>
      <c r="P42" s="2">
        <f>Raw_schedule!O40</f>
        <v>0.65</v>
      </c>
      <c r="Q42" s="2">
        <f>Raw_schedule!P40</f>
        <v>0.65</v>
      </c>
      <c r="R42" s="2">
        <f>Raw_schedule!Q40</f>
        <v>0.65</v>
      </c>
      <c r="S42" s="2">
        <f>Raw_schedule!R40</f>
        <v>0.65</v>
      </c>
      <c r="T42" s="2">
        <f>Raw_schedule!S40</f>
        <v>0.65</v>
      </c>
      <c r="U42" s="2">
        <f>Raw_schedule!T40</f>
        <v>0.55000000000000004</v>
      </c>
      <c r="V42" s="2">
        <f>Raw_schedule!U40</f>
        <v>0.55000000000000004</v>
      </c>
      <c r="W42" s="2">
        <f>Raw_schedule!V40</f>
        <v>0.55000000000000004</v>
      </c>
      <c r="X42" s="2">
        <f>Raw_schedule!W40</f>
        <v>0.55000000000000004</v>
      </c>
      <c r="Y42" s="2">
        <f>Raw_schedule!X40</f>
        <v>0.55000000000000004</v>
      </c>
      <c r="Z42" s="2">
        <f>Raw_schedule!Y40</f>
        <v>0.55000000000000004</v>
      </c>
      <c r="AA42" s="2">
        <f>Raw_schedule!Z40</f>
        <v>0.45</v>
      </c>
      <c r="AB42" s="2">
        <f>Raw_schedule!AA40</f>
        <v>0.3</v>
      </c>
    </row>
    <row r="43" spans="1:28" x14ac:dyDescent="0.25">
      <c r="A43" s="39" t="str">
        <f>Raw_schedule!B41</f>
        <v>Lighting Schedule</v>
      </c>
      <c r="B43" s="39" t="str">
        <f>Raw_schedule!A41</f>
        <v>Kitchen</v>
      </c>
      <c r="C43" s="2" t="str">
        <f>Raw_schedule!C41</f>
        <v>Saturdays</v>
      </c>
      <c r="D43" s="2"/>
      <c r="E43" s="2">
        <f>Raw_schedule!D41</f>
        <v>0.2</v>
      </c>
      <c r="F43" s="2">
        <f>Raw_schedule!E41</f>
        <v>0.15</v>
      </c>
      <c r="G43" s="2">
        <f>Raw_schedule!F41</f>
        <v>0.15</v>
      </c>
      <c r="H43" s="2">
        <f>Raw_schedule!G41</f>
        <v>0.15</v>
      </c>
      <c r="I43" s="2">
        <f>Raw_schedule!H41</f>
        <v>0.15</v>
      </c>
      <c r="J43" s="2">
        <f>Raw_schedule!I41</f>
        <v>0.15</v>
      </c>
      <c r="K43" s="2">
        <f>Raw_schedule!J41</f>
        <v>0.3</v>
      </c>
      <c r="L43" s="2">
        <f>Raw_schedule!K41</f>
        <v>0.3</v>
      </c>
      <c r="M43" s="2">
        <f>Raw_schedule!L41</f>
        <v>0.55000000000000004</v>
      </c>
      <c r="N43" s="2">
        <f>Raw_schedule!M41</f>
        <v>0.55000000000000004</v>
      </c>
      <c r="O43" s="2">
        <f>Raw_schedule!N41</f>
        <v>0.75</v>
      </c>
      <c r="P43" s="2">
        <f>Raw_schedule!O41</f>
        <v>0.75</v>
      </c>
      <c r="Q43" s="2">
        <f>Raw_schedule!P41</f>
        <v>0.75</v>
      </c>
      <c r="R43" s="2">
        <f>Raw_schedule!Q41</f>
        <v>0.75</v>
      </c>
      <c r="S43" s="2">
        <f>Raw_schedule!R41</f>
        <v>0.75</v>
      </c>
      <c r="T43" s="2">
        <f>Raw_schedule!S41</f>
        <v>0.75</v>
      </c>
      <c r="U43" s="2">
        <f>Raw_schedule!T41</f>
        <v>0.75</v>
      </c>
      <c r="V43" s="2">
        <f>Raw_schedule!U41</f>
        <v>0.85</v>
      </c>
      <c r="W43" s="2">
        <f>Raw_schedule!V41</f>
        <v>0.85</v>
      </c>
      <c r="X43" s="2">
        <f>Raw_schedule!W41</f>
        <v>0.85</v>
      </c>
      <c r="Y43" s="2">
        <f>Raw_schedule!X41</f>
        <v>0.85</v>
      </c>
      <c r="Z43" s="2">
        <f>Raw_schedule!Y41</f>
        <v>0.85</v>
      </c>
      <c r="AA43" s="2">
        <f>Raw_schedule!Z41</f>
        <v>0.45</v>
      </c>
      <c r="AB43" s="2">
        <f>Raw_schedule!AA41</f>
        <v>0.3</v>
      </c>
    </row>
    <row r="44" spans="1:28" x14ac:dyDescent="0.25">
      <c r="A44" s="39" t="str">
        <f>Raw_schedule!B42</f>
        <v>Lighting Schedule</v>
      </c>
      <c r="B44" s="39" t="str">
        <f>Raw_schedule!A42</f>
        <v>Kitchen</v>
      </c>
      <c r="C44" s="2" t="str">
        <f>Raw_schedule!C42</f>
        <v>Weekdays</v>
      </c>
      <c r="D44" s="2"/>
      <c r="E44" s="2">
        <f>Raw_schedule!D42</f>
        <v>0.15</v>
      </c>
      <c r="F44" s="2">
        <f>Raw_schedule!E42</f>
        <v>0.15</v>
      </c>
      <c r="G44" s="2">
        <f>Raw_schedule!F42</f>
        <v>0.15</v>
      </c>
      <c r="H44" s="2">
        <f>Raw_schedule!G42</f>
        <v>0.15</v>
      </c>
      <c r="I44" s="2">
        <f>Raw_schedule!H42</f>
        <v>0.15</v>
      </c>
      <c r="J44" s="2">
        <f>Raw_schedule!I42</f>
        <v>0.2</v>
      </c>
      <c r="K44" s="2">
        <f>Raw_schedule!J42</f>
        <v>0.35</v>
      </c>
      <c r="L44" s="2">
        <f>Raw_schedule!K42</f>
        <v>0.35</v>
      </c>
      <c r="M44" s="2">
        <f>Raw_schedule!L42</f>
        <v>0.55000000000000004</v>
      </c>
      <c r="N44" s="2">
        <f>Raw_schedule!M42</f>
        <v>0.55000000000000004</v>
      </c>
      <c r="O44" s="2">
        <f>Raw_schedule!N42</f>
        <v>0.85</v>
      </c>
      <c r="P44" s="2">
        <f>Raw_schedule!O42</f>
        <v>0.85</v>
      </c>
      <c r="Q44" s="2">
        <f>Raw_schedule!P42</f>
        <v>0.85</v>
      </c>
      <c r="R44" s="2">
        <f>Raw_schedule!Q42</f>
        <v>0.85</v>
      </c>
      <c r="S44" s="2">
        <f>Raw_schedule!R42</f>
        <v>0.85</v>
      </c>
      <c r="T44" s="2">
        <f>Raw_schedule!S42</f>
        <v>0.85</v>
      </c>
      <c r="U44" s="2">
        <f>Raw_schedule!T42</f>
        <v>0.85</v>
      </c>
      <c r="V44" s="2">
        <f>Raw_schedule!U42</f>
        <v>0.85</v>
      </c>
      <c r="W44" s="2">
        <f>Raw_schedule!V42</f>
        <v>0.85</v>
      </c>
      <c r="X44" s="2">
        <f>Raw_schedule!W42</f>
        <v>0.85</v>
      </c>
      <c r="Y44" s="2">
        <f>Raw_schedule!X42</f>
        <v>0.85</v>
      </c>
      <c r="Z44" s="2">
        <f>Raw_schedule!Y42</f>
        <v>0.85</v>
      </c>
      <c r="AA44" s="2">
        <f>Raw_schedule!Z42</f>
        <v>0.45</v>
      </c>
      <c r="AB44" s="2">
        <f>Raw_schedule!AA42</f>
        <v>0.3</v>
      </c>
    </row>
    <row r="45" spans="1:28" x14ac:dyDescent="0.25">
      <c r="A45" s="39" t="str">
        <f>Raw_schedule!B43</f>
        <v>OA Schedule</v>
      </c>
      <c r="B45" s="39" t="str">
        <f>Raw_schedule!A43</f>
        <v>Kitchen</v>
      </c>
      <c r="C45" s="2" t="str">
        <f>Raw_schedule!C43</f>
        <v>AllOtherDays</v>
      </c>
      <c r="D45" s="2"/>
      <c r="E45" s="2">
        <f>Raw_schedule!D43</f>
        <v>1</v>
      </c>
      <c r="F45" s="2">
        <f>Raw_schedule!E43</f>
        <v>1</v>
      </c>
      <c r="G45" s="2">
        <f>Raw_schedule!F43</f>
        <v>1</v>
      </c>
      <c r="H45" s="2">
        <f>Raw_schedule!G43</f>
        <v>0</v>
      </c>
      <c r="I45" s="2">
        <f>Raw_schedule!H43</f>
        <v>0</v>
      </c>
      <c r="J45" s="2">
        <f>Raw_schedule!I43</f>
        <v>0</v>
      </c>
      <c r="K45" s="2">
        <f>Raw_schedule!J43</f>
        <v>0</v>
      </c>
      <c r="L45" s="2">
        <f>Raw_schedule!K43</f>
        <v>0</v>
      </c>
      <c r="M45" s="2">
        <f>Raw_schedule!L43</f>
        <v>0</v>
      </c>
      <c r="N45" s="2">
        <f>Raw_schedule!M43</f>
        <v>1</v>
      </c>
      <c r="O45" s="2">
        <f>Raw_schedule!N43</f>
        <v>1</v>
      </c>
      <c r="P45" s="2">
        <f>Raw_schedule!O43</f>
        <v>1</v>
      </c>
      <c r="Q45" s="2">
        <f>Raw_schedule!P43</f>
        <v>1</v>
      </c>
      <c r="R45" s="2">
        <f>Raw_schedule!Q43</f>
        <v>1</v>
      </c>
      <c r="S45" s="2">
        <f>Raw_schedule!R43</f>
        <v>1</v>
      </c>
      <c r="T45" s="2">
        <f>Raw_schedule!S43</f>
        <v>1</v>
      </c>
      <c r="U45" s="2">
        <f>Raw_schedule!T43</f>
        <v>1</v>
      </c>
      <c r="V45" s="2">
        <f>Raw_schedule!U43</f>
        <v>1</v>
      </c>
      <c r="W45" s="2">
        <f>Raw_schedule!V43</f>
        <v>1</v>
      </c>
      <c r="X45" s="2">
        <f>Raw_schedule!W43</f>
        <v>1</v>
      </c>
      <c r="Y45" s="2">
        <f>Raw_schedule!X43</f>
        <v>1</v>
      </c>
      <c r="Z45" s="2">
        <f>Raw_schedule!Y43</f>
        <v>1</v>
      </c>
      <c r="AA45" s="2">
        <f>Raw_schedule!Z43</f>
        <v>1</v>
      </c>
      <c r="AB45" s="2">
        <f>Raw_schedule!AA43</f>
        <v>1</v>
      </c>
    </row>
    <row r="46" spans="1:28" x14ac:dyDescent="0.25">
      <c r="A46" s="39" t="str">
        <f>Raw_schedule!B44</f>
        <v>OA Schedule</v>
      </c>
      <c r="B46" s="39" t="str">
        <f>Raw_schedule!A44</f>
        <v>Kitchen</v>
      </c>
      <c r="C46" s="2" t="str">
        <f>Raw_schedule!C44</f>
        <v>Saturdays</v>
      </c>
      <c r="D46" s="2"/>
      <c r="E46" s="2">
        <f>Raw_schedule!D44</f>
        <v>1</v>
      </c>
      <c r="F46" s="2">
        <f>Raw_schedule!E44</f>
        <v>1</v>
      </c>
      <c r="G46" s="2">
        <f>Raw_schedule!F44</f>
        <v>1</v>
      </c>
      <c r="H46" s="2">
        <f>Raw_schedule!G44</f>
        <v>0</v>
      </c>
      <c r="I46" s="2">
        <f>Raw_schedule!H44</f>
        <v>0</v>
      </c>
      <c r="J46" s="2">
        <f>Raw_schedule!I44</f>
        <v>0</v>
      </c>
      <c r="K46" s="2">
        <f>Raw_schedule!J44</f>
        <v>0</v>
      </c>
      <c r="L46" s="2">
        <f>Raw_schedule!K44</f>
        <v>0</v>
      </c>
      <c r="M46" s="2">
        <f>Raw_schedule!L44</f>
        <v>1</v>
      </c>
      <c r="N46" s="2">
        <f>Raw_schedule!M44</f>
        <v>1</v>
      </c>
      <c r="O46" s="2">
        <f>Raw_schedule!N44</f>
        <v>1</v>
      </c>
      <c r="P46" s="2">
        <f>Raw_schedule!O44</f>
        <v>1</v>
      </c>
      <c r="Q46" s="2">
        <f>Raw_schedule!P44</f>
        <v>1</v>
      </c>
      <c r="R46" s="2">
        <f>Raw_schedule!Q44</f>
        <v>1</v>
      </c>
      <c r="S46" s="2">
        <f>Raw_schedule!R44</f>
        <v>1</v>
      </c>
      <c r="T46" s="2">
        <f>Raw_schedule!S44</f>
        <v>1</v>
      </c>
      <c r="U46" s="2">
        <f>Raw_schedule!T44</f>
        <v>1</v>
      </c>
      <c r="V46" s="2">
        <f>Raw_schedule!U44</f>
        <v>1</v>
      </c>
      <c r="W46" s="2">
        <f>Raw_schedule!V44</f>
        <v>1</v>
      </c>
      <c r="X46" s="2">
        <f>Raw_schedule!W44</f>
        <v>1</v>
      </c>
      <c r="Y46" s="2">
        <f>Raw_schedule!X44</f>
        <v>1</v>
      </c>
      <c r="Z46" s="2">
        <f>Raw_schedule!Y44</f>
        <v>1</v>
      </c>
      <c r="AA46" s="2">
        <f>Raw_schedule!Z44</f>
        <v>1</v>
      </c>
      <c r="AB46" s="2">
        <f>Raw_schedule!AA44</f>
        <v>1</v>
      </c>
    </row>
    <row r="47" spans="1:28" x14ac:dyDescent="0.25">
      <c r="A47" s="39" t="str">
        <f>Raw_schedule!B45</f>
        <v>OA Schedule</v>
      </c>
      <c r="B47" s="39" t="str">
        <f>Raw_schedule!A45</f>
        <v>Kitchen</v>
      </c>
      <c r="C47" s="2" t="str">
        <f>Raw_schedule!C45</f>
        <v>Weekdays</v>
      </c>
      <c r="D47" s="2"/>
      <c r="E47" s="2">
        <f>Raw_schedule!D45</f>
        <v>1</v>
      </c>
      <c r="F47" s="2">
        <f>Raw_schedule!E45</f>
        <v>1</v>
      </c>
      <c r="G47" s="2">
        <f>Raw_schedule!F45</f>
        <v>1</v>
      </c>
      <c r="H47" s="2">
        <f>Raw_schedule!G45</f>
        <v>0</v>
      </c>
      <c r="I47" s="2">
        <f>Raw_schedule!H45</f>
        <v>0</v>
      </c>
      <c r="J47" s="2">
        <f>Raw_schedule!I45</f>
        <v>0</v>
      </c>
      <c r="K47" s="2">
        <f>Raw_schedule!J45</f>
        <v>1</v>
      </c>
      <c r="L47" s="2">
        <f>Raw_schedule!K45</f>
        <v>1</v>
      </c>
      <c r="M47" s="2">
        <f>Raw_schedule!L45</f>
        <v>1</v>
      </c>
      <c r="N47" s="2">
        <f>Raw_schedule!M45</f>
        <v>1</v>
      </c>
      <c r="O47" s="2">
        <f>Raw_schedule!N45</f>
        <v>1</v>
      </c>
      <c r="P47" s="2">
        <f>Raw_schedule!O45</f>
        <v>1</v>
      </c>
      <c r="Q47" s="2">
        <f>Raw_schedule!P45</f>
        <v>1</v>
      </c>
      <c r="R47" s="2">
        <f>Raw_schedule!Q45</f>
        <v>1</v>
      </c>
      <c r="S47" s="2">
        <f>Raw_schedule!R45</f>
        <v>1</v>
      </c>
      <c r="T47" s="2">
        <f>Raw_schedule!S45</f>
        <v>1</v>
      </c>
      <c r="U47" s="2">
        <f>Raw_schedule!T45</f>
        <v>1</v>
      </c>
      <c r="V47" s="2">
        <f>Raw_schedule!U45</f>
        <v>1</v>
      </c>
      <c r="W47" s="2">
        <f>Raw_schedule!V45</f>
        <v>1</v>
      </c>
      <c r="X47" s="2">
        <f>Raw_schedule!W45</f>
        <v>1</v>
      </c>
      <c r="Y47" s="2">
        <f>Raw_schedule!X45</f>
        <v>1</v>
      </c>
      <c r="Z47" s="2">
        <f>Raw_schedule!Y45</f>
        <v>1</v>
      </c>
      <c r="AA47" s="2">
        <f>Raw_schedule!Z45</f>
        <v>1</v>
      </c>
      <c r="AB47" s="2">
        <f>Raw_schedule!AA45</f>
        <v>1</v>
      </c>
    </row>
    <row r="48" spans="1:28" x14ac:dyDescent="0.25">
      <c r="A48" s="39" t="str">
        <f>Raw_schedule!B46</f>
        <v>Occupant Sch</v>
      </c>
      <c r="B48" s="39" t="str">
        <f>Raw_schedule!A46</f>
        <v>Kitchen</v>
      </c>
      <c r="C48" s="2" t="str">
        <f>Raw_schedule!C46</f>
        <v>AllOtherDays</v>
      </c>
      <c r="D48" s="2"/>
      <c r="E48" s="2">
        <f>Raw_schedule!D46</f>
        <v>0.2</v>
      </c>
      <c r="F48" s="2">
        <f>Raw_schedule!E46</f>
        <v>0.2</v>
      </c>
      <c r="G48" s="2">
        <f>Raw_schedule!F46</f>
        <v>0.05</v>
      </c>
      <c r="H48" s="2">
        <f>Raw_schedule!G46</f>
        <v>0</v>
      </c>
      <c r="I48" s="2">
        <f>Raw_schedule!H46</f>
        <v>0</v>
      </c>
      <c r="J48" s="2">
        <f>Raw_schedule!I46</f>
        <v>0</v>
      </c>
      <c r="K48" s="2">
        <f>Raw_schedule!J46</f>
        <v>0</v>
      </c>
      <c r="L48" s="2">
        <f>Raw_schedule!K46</f>
        <v>0</v>
      </c>
      <c r="M48" s="2">
        <f>Raw_schedule!L46</f>
        <v>0</v>
      </c>
      <c r="N48" s="2">
        <f>Raw_schedule!M46</f>
        <v>0</v>
      </c>
      <c r="O48" s="2">
        <f>Raw_schedule!N46</f>
        <v>0.1</v>
      </c>
      <c r="P48" s="2">
        <f>Raw_schedule!O46</f>
        <v>0.2</v>
      </c>
      <c r="Q48" s="2">
        <f>Raw_schedule!P46</f>
        <v>0.25</v>
      </c>
      <c r="R48" s="2">
        <f>Raw_schedule!Q46</f>
        <v>0.25</v>
      </c>
      <c r="S48" s="2">
        <f>Raw_schedule!R46</f>
        <v>0.15</v>
      </c>
      <c r="T48" s="2">
        <f>Raw_schedule!S46</f>
        <v>0.2</v>
      </c>
      <c r="U48" s="2">
        <f>Raw_schedule!T46</f>
        <v>0.25</v>
      </c>
      <c r="V48" s="2">
        <f>Raw_schedule!U46</f>
        <v>0.35</v>
      </c>
      <c r="W48" s="2">
        <f>Raw_schedule!V46</f>
        <v>0.55000000000000004</v>
      </c>
      <c r="X48" s="2">
        <f>Raw_schedule!W46</f>
        <v>0.65</v>
      </c>
      <c r="Y48" s="2">
        <f>Raw_schedule!X46</f>
        <v>0.7</v>
      </c>
      <c r="Z48" s="2">
        <f>Raw_schedule!Y46</f>
        <v>0.35</v>
      </c>
      <c r="AA48" s="2">
        <f>Raw_schedule!Z46</f>
        <v>0.2</v>
      </c>
      <c r="AB48" s="2">
        <f>Raw_schedule!AA46</f>
        <v>0.2</v>
      </c>
    </row>
    <row r="49" spans="1:28" x14ac:dyDescent="0.25">
      <c r="A49" s="39" t="str">
        <f>Raw_schedule!B47</f>
        <v>Occupant Sch</v>
      </c>
      <c r="B49" s="39" t="str">
        <f>Raw_schedule!A47</f>
        <v>Kitchen</v>
      </c>
      <c r="C49" s="2" t="str">
        <f>Raw_schedule!C47</f>
        <v>Saturdays</v>
      </c>
      <c r="D49" s="2"/>
      <c r="E49" s="2">
        <f>Raw_schedule!D47</f>
        <v>0.3</v>
      </c>
      <c r="F49" s="2">
        <f>Raw_schedule!E47</f>
        <v>0.25</v>
      </c>
      <c r="G49" s="2">
        <f>Raw_schedule!F47</f>
        <v>0.05</v>
      </c>
      <c r="H49" s="2">
        <f>Raw_schedule!G47</f>
        <v>0</v>
      </c>
      <c r="I49" s="2">
        <f>Raw_schedule!H47</f>
        <v>0</v>
      </c>
      <c r="J49" s="2">
        <f>Raw_schedule!I47</f>
        <v>0</v>
      </c>
      <c r="K49" s="2">
        <f>Raw_schedule!J47</f>
        <v>0</v>
      </c>
      <c r="L49" s="2">
        <f>Raw_schedule!K47</f>
        <v>0</v>
      </c>
      <c r="M49" s="2">
        <f>Raw_schedule!L47</f>
        <v>0</v>
      </c>
      <c r="N49" s="2">
        <f>Raw_schedule!M47</f>
        <v>0.05</v>
      </c>
      <c r="O49" s="2">
        <f>Raw_schedule!N47</f>
        <v>0.2</v>
      </c>
      <c r="P49" s="2">
        <f>Raw_schedule!O47</f>
        <v>0.45</v>
      </c>
      <c r="Q49" s="2">
        <f>Raw_schedule!P47</f>
        <v>0.5</v>
      </c>
      <c r="R49" s="2">
        <f>Raw_schedule!Q47</f>
        <v>0.5</v>
      </c>
      <c r="S49" s="2">
        <f>Raw_schedule!R47</f>
        <v>0.35</v>
      </c>
      <c r="T49" s="2">
        <f>Raw_schedule!S47</f>
        <v>0.3</v>
      </c>
      <c r="U49" s="2">
        <f>Raw_schedule!T47</f>
        <v>0.3</v>
      </c>
      <c r="V49" s="2">
        <f>Raw_schedule!U47</f>
        <v>0.3</v>
      </c>
      <c r="W49" s="2">
        <f>Raw_schedule!V47</f>
        <v>0.7</v>
      </c>
      <c r="X49" s="2">
        <f>Raw_schedule!W47</f>
        <v>0.9</v>
      </c>
      <c r="Y49" s="2">
        <f>Raw_schedule!X47</f>
        <v>0.7</v>
      </c>
      <c r="Z49" s="2">
        <f>Raw_schedule!Y47</f>
        <v>0.65</v>
      </c>
      <c r="AA49" s="2">
        <f>Raw_schedule!Z47</f>
        <v>0.55000000000000004</v>
      </c>
      <c r="AB49" s="2">
        <f>Raw_schedule!AA47</f>
        <v>0.35</v>
      </c>
    </row>
    <row r="50" spans="1:28" x14ac:dyDescent="0.25">
      <c r="A50" s="39" t="str">
        <f>Raw_schedule!B48</f>
        <v>Occupant Sch</v>
      </c>
      <c r="B50" s="39" t="str">
        <f>Raw_schedule!A48</f>
        <v>Kitchen</v>
      </c>
      <c r="C50" s="2" t="str">
        <f>Raw_schedule!C48</f>
        <v>Weekdays</v>
      </c>
      <c r="D50" s="2"/>
      <c r="E50" s="2">
        <f>Raw_schedule!D48</f>
        <v>0.15</v>
      </c>
      <c r="F50" s="2">
        <f>Raw_schedule!E48</f>
        <v>0.15</v>
      </c>
      <c r="G50" s="2">
        <f>Raw_schedule!F48</f>
        <v>0.05</v>
      </c>
      <c r="H50" s="2">
        <f>Raw_schedule!G48</f>
        <v>0</v>
      </c>
      <c r="I50" s="2">
        <f>Raw_schedule!H48</f>
        <v>0</v>
      </c>
      <c r="J50" s="2">
        <f>Raw_schedule!I48</f>
        <v>0</v>
      </c>
      <c r="K50" s="2">
        <f>Raw_schedule!J48</f>
        <v>0</v>
      </c>
      <c r="L50" s="2">
        <f>Raw_schedule!K48</f>
        <v>0.05</v>
      </c>
      <c r="M50" s="2">
        <f>Raw_schedule!L48</f>
        <v>0.05</v>
      </c>
      <c r="N50" s="2">
        <f>Raw_schedule!M48</f>
        <v>0.05</v>
      </c>
      <c r="O50" s="2">
        <f>Raw_schedule!N48</f>
        <v>0.2</v>
      </c>
      <c r="P50" s="2">
        <f>Raw_schedule!O48</f>
        <v>0.5</v>
      </c>
      <c r="Q50" s="2">
        <f>Raw_schedule!P48</f>
        <v>0.8</v>
      </c>
      <c r="R50" s="2">
        <f>Raw_schedule!Q48</f>
        <v>0.7</v>
      </c>
      <c r="S50" s="2">
        <f>Raw_schedule!R48</f>
        <v>0.4</v>
      </c>
      <c r="T50" s="2">
        <f>Raw_schedule!S48</f>
        <v>0.2</v>
      </c>
      <c r="U50" s="2">
        <f>Raw_schedule!T48</f>
        <v>0.25</v>
      </c>
      <c r="V50" s="2">
        <f>Raw_schedule!U48</f>
        <v>0.5</v>
      </c>
      <c r="W50" s="2">
        <f>Raw_schedule!V48</f>
        <v>0.8</v>
      </c>
      <c r="X50" s="2">
        <f>Raw_schedule!W48</f>
        <v>0.8</v>
      </c>
      <c r="Y50" s="2">
        <f>Raw_schedule!X48</f>
        <v>0.8</v>
      </c>
      <c r="Z50" s="2">
        <f>Raw_schedule!Y48</f>
        <v>0.5</v>
      </c>
      <c r="AA50" s="2">
        <f>Raw_schedule!Z48</f>
        <v>0.35</v>
      </c>
      <c r="AB50" s="2">
        <f>Raw_schedule!AA48</f>
        <v>0.2</v>
      </c>
    </row>
    <row r="51" spans="1:28" x14ac:dyDescent="0.25">
      <c r="A51" s="39" t="str">
        <f>Raw_schedule!B49</f>
        <v>Infiltration Schedule</v>
      </c>
      <c r="B51" s="39" t="str">
        <f>Raw_schedule!A49</f>
        <v>Plenum</v>
      </c>
      <c r="C51" s="2" t="str">
        <f>Raw_schedule!C49</f>
        <v>AllDays</v>
      </c>
      <c r="D51" s="2"/>
      <c r="E51" s="2">
        <f>Raw_schedule!D49</f>
        <v>1</v>
      </c>
      <c r="F51" s="2">
        <f>Raw_schedule!E49</f>
        <v>1</v>
      </c>
      <c r="G51" s="2">
        <f>Raw_schedule!F49</f>
        <v>1</v>
      </c>
      <c r="H51" s="2">
        <f>Raw_schedule!G49</f>
        <v>1</v>
      </c>
      <c r="I51" s="2">
        <f>Raw_schedule!H49</f>
        <v>1</v>
      </c>
      <c r="J51" s="2">
        <f>Raw_schedule!I49</f>
        <v>1</v>
      </c>
      <c r="K51" s="2">
        <f>Raw_schedule!J49</f>
        <v>1</v>
      </c>
      <c r="L51" s="2">
        <f>Raw_schedule!K49</f>
        <v>1</v>
      </c>
      <c r="M51" s="2">
        <f>Raw_schedule!L49</f>
        <v>1</v>
      </c>
      <c r="N51" s="2">
        <f>Raw_schedule!M49</f>
        <v>1</v>
      </c>
      <c r="O51" s="2">
        <f>Raw_schedule!N49</f>
        <v>1</v>
      </c>
      <c r="P51" s="2">
        <f>Raw_schedule!O49</f>
        <v>1</v>
      </c>
      <c r="Q51" s="2">
        <f>Raw_schedule!P49</f>
        <v>1</v>
      </c>
      <c r="R51" s="2">
        <f>Raw_schedule!Q49</f>
        <v>1</v>
      </c>
      <c r="S51" s="2">
        <f>Raw_schedule!R49</f>
        <v>1</v>
      </c>
      <c r="T51" s="2">
        <f>Raw_schedule!S49</f>
        <v>1</v>
      </c>
      <c r="U51" s="2">
        <f>Raw_schedule!T49</f>
        <v>1</v>
      </c>
      <c r="V51" s="2">
        <f>Raw_schedule!U49</f>
        <v>1</v>
      </c>
      <c r="W51" s="2">
        <f>Raw_schedule!V49</f>
        <v>1</v>
      </c>
      <c r="X51" s="2">
        <f>Raw_schedule!W49</f>
        <v>1</v>
      </c>
      <c r="Y51" s="2">
        <f>Raw_schedule!X49</f>
        <v>1</v>
      </c>
      <c r="Z51" s="2">
        <f>Raw_schedule!Y49</f>
        <v>1</v>
      </c>
      <c r="AA51" s="2">
        <f>Raw_schedule!Z49</f>
        <v>1</v>
      </c>
      <c r="AB51" s="2">
        <f>Raw_schedule!AA49</f>
        <v>1</v>
      </c>
    </row>
    <row r="52" spans="1:28" x14ac:dyDescent="0.25">
      <c r="A52" s="39" t="str">
        <f>Raw_schedule!B50</f>
        <v>Cooling Setpoint Schedule</v>
      </c>
      <c r="B52" s="39" t="str">
        <f>Raw_schedule!A50</f>
        <v>Retail</v>
      </c>
      <c r="C52" s="2" t="str">
        <f>Raw_schedule!C50</f>
        <v>AllOtherDays</v>
      </c>
      <c r="D52" s="2"/>
      <c r="E52" s="2">
        <f>Raw_schedule!D50</f>
        <v>84.92</v>
      </c>
      <c r="F52" s="2">
        <f>Raw_schedule!E50</f>
        <v>84.92</v>
      </c>
      <c r="G52" s="2">
        <f>Raw_schedule!F50</f>
        <v>84.92</v>
      </c>
      <c r="H52" s="2">
        <f>Raw_schedule!G50</f>
        <v>84.92</v>
      </c>
      <c r="I52" s="2">
        <f>Raw_schedule!H50</f>
        <v>84.92</v>
      </c>
      <c r="J52" s="2">
        <f>Raw_schedule!I50</f>
        <v>84.92</v>
      </c>
      <c r="K52" s="2">
        <f>Raw_schedule!J50</f>
        <v>84.92</v>
      </c>
      <c r="L52" s="2">
        <f>Raw_schedule!K50</f>
        <v>84.92</v>
      </c>
      <c r="M52" s="2">
        <f>Raw_schedule!L50</f>
        <v>75.02</v>
      </c>
      <c r="N52" s="2">
        <f>Raw_schedule!M50</f>
        <v>75.02</v>
      </c>
      <c r="O52" s="2">
        <f>Raw_schedule!N50</f>
        <v>75.02</v>
      </c>
      <c r="P52" s="2">
        <f>Raw_schedule!O50</f>
        <v>75.02</v>
      </c>
      <c r="Q52" s="2">
        <f>Raw_schedule!P50</f>
        <v>75.02</v>
      </c>
      <c r="R52" s="2">
        <f>Raw_schedule!Q50</f>
        <v>75.02</v>
      </c>
      <c r="S52" s="2">
        <f>Raw_schedule!R50</f>
        <v>75.02</v>
      </c>
      <c r="T52" s="2">
        <f>Raw_schedule!S50</f>
        <v>75.02</v>
      </c>
      <c r="U52" s="2">
        <f>Raw_schedule!T50</f>
        <v>75.02</v>
      </c>
      <c r="V52" s="2">
        <f>Raw_schedule!U50</f>
        <v>75.02</v>
      </c>
      <c r="W52" s="2">
        <f>Raw_schedule!V50</f>
        <v>75.02</v>
      </c>
      <c r="X52" s="2">
        <f>Raw_schedule!W50</f>
        <v>84.92</v>
      </c>
      <c r="Y52" s="2">
        <f>Raw_schedule!X50</f>
        <v>84.92</v>
      </c>
      <c r="Z52" s="2">
        <f>Raw_schedule!Y50</f>
        <v>84.92</v>
      </c>
      <c r="AA52" s="2">
        <f>Raw_schedule!Z50</f>
        <v>84.92</v>
      </c>
      <c r="AB52" s="2">
        <f>Raw_schedule!AA50</f>
        <v>84.92</v>
      </c>
    </row>
    <row r="53" spans="1:28" x14ac:dyDescent="0.25">
      <c r="A53" s="39" t="str">
        <f>Raw_schedule!B51</f>
        <v>Cooling Setpoint Schedule</v>
      </c>
      <c r="B53" s="39" t="str">
        <f>Raw_schedule!A51</f>
        <v>Retail</v>
      </c>
      <c r="C53" s="2" t="str">
        <f>Raw_schedule!C51</f>
        <v>Saturdays</v>
      </c>
      <c r="D53" s="2"/>
      <c r="E53" s="2">
        <f>Raw_schedule!D51</f>
        <v>84.92</v>
      </c>
      <c r="F53" s="2">
        <f>Raw_schedule!E51</f>
        <v>84.92</v>
      </c>
      <c r="G53" s="2">
        <f>Raw_schedule!F51</f>
        <v>84.92</v>
      </c>
      <c r="H53" s="2">
        <f>Raw_schedule!G51</f>
        <v>84.92</v>
      </c>
      <c r="I53" s="2">
        <f>Raw_schedule!H51</f>
        <v>84.92</v>
      </c>
      <c r="J53" s="2">
        <f>Raw_schedule!I51</f>
        <v>84.92</v>
      </c>
      <c r="K53" s="2">
        <f>Raw_schedule!J51</f>
        <v>75.02</v>
      </c>
      <c r="L53" s="2">
        <f>Raw_schedule!K51</f>
        <v>75.02</v>
      </c>
      <c r="M53" s="2">
        <f>Raw_schedule!L51</f>
        <v>75.02</v>
      </c>
      <c r="N53" s="2">
        <f>Raw_schedule!M51</f>
        <v>75.02</v>
      </c>
      <c r="O53" s="2">
        <f>Raw_schedule!N51</f>
        <v>75.02</v>
      </c>
      <c r="P53" s="2">
        <f>Raw_schedule!O51</f>
        <v>75.02</v>
      </c>
      <c r="Q53" s="2">
        <f>Raw_schedule!P51</f>
        <v>75.02</v>
      </c>
      <c r="R53" s="2">
        <f>Raw_schedule!Q51</f>
        <v>75.02</v>
      </c>
      <c r="S53" s="2">
        <f>Raw_schedule!R51</f>
        <v>75.02</v>
      </c>
      <c r="T53" s="2">
        <f>Raw_schedule!S51</f>
        <v>75.02</v>
      </c>
      <c r="U53" s="2">
        <f>Raw_schedule!T51</f>
        <v>75.02</v>
      </c>
      <c r="V53" s="2">
        <f>Raw_schedule!U51</f>
        <v>75.02</v>
      </c>
      <c r="W53" s="2">
        <f>Raw_schedule!V51</f>
        <v>75.02</v>
      </c>
      <c r="X53" s="2">
        <f>Raw_schedule!W51</f>
        <v>75.02</v>
      </c>
      <c r="Y53" s="2">
        <f>Raw_schedule!X51</f>
        <v>75.02</v>
      </c>
      <c r="Z53" s="2">
        <f>Raw_schedule!Y51</f>
        <v>75.02</v>
      </c>
      <c r="AA53" s="2">
        <f>Raw_schedule!Z51</f>
        <v>84.92</v>
      </c>
      <c r="AB53" s="2">
        <f>Raw_schedule!AA51</f>
        <v>84.92</v>
      </c>
    </row>
    <row r="54" spans="1:28" x14ac:dyDescent="0.25">
      <c r="A54" s="39" t="str">
        <f>Raw_schedule!B52</f>
        <v>Cooling Setpoint Schedule</v>
      </c>
      <c r="B54" s="39" t="str">
        <f>Raw_schedule!A52</f>
        <v>Retail</v>
      </c>
      <c r="C54" s="2" t="str">
        <f>Raw_schedule!C52</f>
        <v>Weekdays</v>
      </c>
      <c r="D54" s="2"/>
      <c r="E54" s="2">
        <f>Raw_schedule!D52</f>
        <v>84.92</v>
      </c>
      <c r="F54" s="2">
        <f>Raw_schedule!E52</f>
        <v>84.92</v>
      </c>
      <c r="G54" s="2">
        <f>Raw_schedule!F52</f>
        <v>84.92</v>
      </c>
      <c r="H54" s="2">
        <f>Raw_schedule!G52</f>
        <v>84.92</v>
      </c>
      <c r="I54" s="2">
        <f>Raw_schedule!H52</f>
        <v>84.92</v>
      </c>
      <c r="J54" s="2">
        <f>Raw_schedule!I52</f>
        <v>84.92</v>
      </c>
      <c r="K54" s="2">
        <f>Raw_schedule!J52</f>
        <v>75.02</v>
      </c>
      <c r="L54" s="2">
        <f>Raw_schedule!K52</f>
        <v>75.02</v>
      </c>
      <c r="M54" s="2">
        <f>Raw_schedule!L52</f>
        <v>75.02</v>
      </c>
      <c r="N54" s="2">
        <f>Raw_schedule!M52</f>
        <v>75.02</v>
      </c>
      <c r="O54" s="2">
        <f>Raw_schedule!N52</f>
        <v>75.02</v>
      </c>
      <c r="P54" s="2">
        <f>Raw_schedule!O52</f>
        <v>75.02</v>
      </c>
      <c r="Q54" s="2">
        <f>Raw_schedule!P52</f>
        <v>75.02</v>
      </c>
      <c r="R54" s="2">
        <f>Raw_schedule!Q52</f>
        <v>75.02</v>
      </c>
      <c r="S54" s="2">
        <f>Raw_schedule!R52</f>
        <v>75.02</v>
      </c>
      <c r="T54" s="2">
        <f>Raw_schedule!S52</f>
        <v>75.02</v>
      </c>
      <c r="U54" s="2">
        <f>Raw_schedule!T52</f>
        <v>75.02</v>
      </c>
      <c r="V54" s="2">
        <f>Raw_schedule!U52</f>
        <v>75.02</v>
      </c>
      <c r="W54" s="2">
        <f>Raw_schedule!V52</f>
        <v>75.02</v>
      </c>
      <c r="X54" s="2">
        <f>Raw_schedule!W52</f>
        <v>75.02</v>
      </c>
      <c r="Y54" s="2">
        <f>Raw_schedule!X52</f>
        <v>75.02</v>
      </c>
      <c r="Z54" s="2">
        <f>Raw_schedule!Y52</f>
        <v>84.92</v>
      </c>
      <c r="AA54" s="2">
        <f>Raw_schedule!Z52</f>
        <v>84.92</v>
      </c>
      <c r="AB54" s="2">
        <f>Raw_schedule!AA52</f>
        <v>84.92</v>
      </c>
    </row>
    <row r="55" spans="1:28" x14ac:dyDescent="0.25">
      <c r="A55" s="39" t="str">
        <f>Raw_schedule!B53</f>
        <v>DHW Sch</v>
      </c>
      <c r="B55" s="39" t="str">
        <f>Raw_schedule!A53</f>
        <v>Retail</v>
      </c>
      <c r="C55" s="2" t="str">
        <f>Raw_schedule!C53</f>
        <v>AllOtherDays</v>
      </c>
      <c r="D55" s="2"/>
      <c r="E55" s="2">
        <f>Raw_schedule!D53</f>
        <v>7.0000000000000007E-2</v>
      </c>
      <c r="F55" s="2">
        <f>Raw_schedule!E53</f>
        <v>7.0000000000000007E-2</v>
      </c>
      <c r="G55" s="2">
        <f>Raw_schedule!F53</f>
        <v>7.0000000000000007E-2</v>
      </c>
      <c r="H55" s="2">
        <f>Raw_schedule!G53</f>
        <v>0.06</v>
      </c>
      <c r="I55" s="2">
        <f>Raw_schedule!H53</f>
        <v>0.06</v>
      </c>
      <c r="J55" s="2">
        <f>Raw_schedule!I53</f>
        <v>0.06</v>
      </c>
      <c r="K55" s="2">
        <f>Raw_schedule!J53</f>
        <v>7.0000000000000007E-2</v>
      </c>
      <c r="L55" s="2">
        <f>Raw_schedule!K53</f>
        <v>0.1</v>
      </c>
      <c r="M55" s="2">
        <f>Raw_schedule!L53</f>
        <v>0.12</v>
      </c>
      <c r="N55" s="2">
        <f>Raw_schedule!M53</f>
        <v>0.14000000000000001</v>
      </c>
      <c r="O55" s="2">
        <f>Raw_schedule!N53</f>
        <v>0.28999999999999998</v>
      </c>
      <c r="P55" s="2">
        <f>Raw_schedule!O53</f>
        <v>0.31</v>
      </c>
      <c r="Q55" s="2">
        <f>Raw_schedule!P53</f>
        <v>0.36</v>
      </c>
      <c r="R55" s="2">
        <f>Raw_schedule!Q53</f>
        <v>0.36</v>
      </c>
      <c r="S55" s="2">
        <f>Raw_schedule!R53</f>
        <v>0.34</v>
      </c>
      <c r="T55" s="2">
        <f>Raw_schedule!S53</f>
        <v>0.35</v>
      </c>
      <c r="U55" s="2">
        <f>Raw_schedule!T53</f>
        <v>0.37</v>
      </c>
      <c r="V55" s="2">
        <f>Raw_schedule!U53</f>
        <v>0.34</v>
      </c>
      <c r="W55" s="2">
        <f>Raw_schedule!V53</f>
        <v>0.25</v>
      </c>
      <c r="X55" s="2">
        <f>Raw_schedule!W53</f>
        <v>0.27</v>
      </c>
      <c r="Y55" s="2">
        <f>Raw_schedule!X53</f>
        <v>0.21</v>
      </c>
      <c r="Z55" s="2">
        <f>Raw_schedule!Y53</f>
        <v>0.16</v>
      </c>
      <c r="AA55" s="2">
        <f>Raw_schedule!Z53</f>
        <v>0.1</v>
      </c>
      <c r="AB55" s="2">
        <f>Raw_schedule!AA53</f>
        <v>0.06</v>
      </c>
    </row>
    <row r="56" spans="1:28" x14ac:dyDescent="0.25">
      <c r="A56" s="39" t="str">
        <f>Raw_schedule!B54</f>
        <v>DHW Sch</v>
      </c>
      <c r="B56" s="39" t="str">
        <f>Raw_schedule!A54</f>
        <v>Retail</v>
      </c>
      <c r="C56" s="2" t="str">
        <f>Raw_schedule!C54</f>
        <v>Saturday</v>
      </c>
      <c r="D56" s="2"/>
      <c r="E56" s="2">
        <f>Raw_schedule!D54</f>
        <v>0.11</v>
      </c>
      <c r="F56" s="2">
        <f>Raw_schedule!E54</f>
        <v>0.1</v>
      </c>
      <c r="G56" s="2">
        <f>Raw_schedule!F54</f>
        <v>0.08</v>
      </c>
      <c r="H56" s="2">
        <f>Raw_schedule!G54</f>
        <v>0.06</v>
      </c>
      <c r="I56" s="2">
        <f>Raw_schedule!H54</f>
        <v>0.06</v>
      </c>
      <c r="J56" s="2">
        <f>Raw_schedule!I54</f>
        <v>0.06</v>
      </c>
      <c r="K56" s="2">
        <f>Raw_schedule!J54</f>
        <v>7.0000000000000007E-2</v>
      </c>
      <c r="L56" s="2">
        <f>Raw_schedule!K54</f>
        <v>0.2</v>
      </c>
      <c r="M56" s="2">
        <f>Raw_schedule!L54</f>
        <v>0.24</v>
      </c>
      <c r="N56" s="2">
        <f>Raw_schedule!M54</f>
        <v>0.27</v>
      </c>
      <c r="O56" s="2">
        <f>Raw_schedule!N54</f>
        <v>0.42</v>
      </c>
      <c r="P56" s="2">
        <f>Raw_schedule!O54</f>
        <v>0.54</v>
      </c>
      <c r="Q56" s="2">
        <f>Raw_schedule!P54</f>
        <v>0.59</v>
      </c>
      <c r="R56" s="2">
        <f>Raw_schedule!Q54</f>
        <v>0.6</v>
      </c>
      <c r="S56" s="2">
        <f>Raw_schedule!R54</f>
        <v>0.49</v>
      </c>
      <c r="T56" s="2">
        <f>Raw_schedule!S54</f>
        <v>0.48</v>
      </c>
      <c r="U56" s="2">
        <f>Raw_schedule!T54</f>
        <v>0.47</v>
      </c>
      <c r="V56" s="2">
        <f>Raw_schedule!U54</f>
        <v>0.46</v>
      </c>
      <c r="W56" s="2">
        <f>Raw_schedule!V54</f>
        <v>0.44</v>
      </c>
      <c r="X56" s="2">
        <f>Raw_schedule!W54</f>
        <v>0.36</v>
      </c>
      <c r="Y56" s="2">
        <f>Raw_schedule!X54</f>
        <v>0.28999999999999998</v>
      </c>
      <c r="Z56" s="2">
        <f>Raw_schedule!Y54</f>
        <v>0.22</v>
      </c>
      <c r="AA56" s="2">
        <f>Raw_schedule!Z54</f>
        <v>0.16</v>
      </c>
      <c r="AB56" s="2">
        <f>Raw_schedule!AA54</f>
        <v>0.13</v>
      </c>
    </row>
    <row r="57" spans="1:28" x14ac:dyDescent="0.25">
      <c r="A57" s="39" t="str">
        <f>Raw_schedule!B55</f>
        <v>DHW Sch</v>
      </c>
      <c r="B57" s="39" t="str">
        <f>Raw_schedule!A55</f>
        <v>Retail</v>
      </c>
      <c r="C57" s="2" t="str">
        <f>Raw_schedule!C55</f>
        <v>Weekdays</v>
      </c>
      <c r="D57" s="2"/>
      <c r="E57" s="2">
        <f>Raw_schedule!D55</f>
        <v>0.04</v>
      </c>
      <c r="F57" s="2">
        <f>Raw_schedule!E55</f>
        <v>0.05</v>
      </c>
      <c r="G57" s="2">
        <f>Raw_schedule!F55</f>
        <v>0.05</v>
      </c>
      <c r="H57" s="2">
        <f>Raw_schedule!G55</f>
        <v>0.04</v>
      </c>
      <c r="I57" s="2">
        <f>Raw_schedule!H55</f>
        <v>0.04</v>
      </c>
      <c r="J57" s="2">
        <f>Raw_schedule!I55</f>
        <v>0.04</v>
      </c>
      <c r="K57" s="2">
        <f>Raw_schedule!J55</f>
        <v>0.04</v>
      </c>
      <c r="L57" s="2">
        <f>Raw_schedule!K55</f>
        <v>0.15</v>
      </c>
      <c r="M57" s="2">
        <f>Raw_schedule!L55</f>
        <v>0.23</v>
      </c>
      <c r="N57" s="2">
        <f>Raw_schedule!M55</f>
        <v>0.32</v>
      </c>
      <c r="O57" s="2">
        <f>Raw_schedule!N55</f>
        <v>0.41</v>
      </c>
      <c r="P57" s="2">
        <f>Raw_schedule!O55</f>
        <v>0.56999999999999995</v>
      </c>
      <c r="Q57" s="2">
        <f>Raw_schedule!P55</f>
        <v>0.62</v>
      </c>
      <c r="R57" s="2">
        <f>Raw_schedule!Q55</f>
        <v>0.61</v>
      </c>
      <c r="S57" s="2">
        <f>Raw_schedule!R55</f>
        <v>0.5</v>
      </c>
      <c r="T57" s="2">
        <f>Raw_schedule!S55</f>
        <v>0.45</v>
      </c>
      <c r="U57" s="2">
        <f>Raw_schedule!T55</f>
        <v>0.46</v>
      </c>
      <c r="V57" s="2">
        <f>Raw_schedule!U55</f>
        <v>0.47</v>
      </c>
      <c r="W57" s="2">
        <f>Raw_schedule!V55</f>
        <v>0.42</v>
      </c>
      <c r="X57" s="2">
        <f>Raw_schedule!W55</f>
        <v>0.34</v>
      </c>
      <c r="Y57" s="2">
        <f>Raw_schedule!X55</f>
        <v>0.33</v>
      </c>
      <c r="Z57" s="2">
        <f>Raw_schedule!Y55</f>
        <v>0.23</v>
      </c>
      <c r="AA57" s="2">
        <f>Raw_schedule!Z55</f>
        <v>0.13</v>
      </c>
      <c r="AB57" s="2">
        <f>Raw_schedule!AA55</f>
        <v>0.08</v>
      </c>
    </row>
    <row r="58" spans="1:28" x14ac:dyDescent="0.25">
      <c r="A58" s="39" t="str">
        <f>Raw_schedule!B56</f>
        <v>Elec Equip Sch</v>
      </c>
      <c r="B58" s="39" t="str">
        <f>Raw_schedule!A56</f>
        <v>Retail</v>
      </c>
      <c r="C58" s="2" t="str">
        <f>Raw_schedule!C56</f>
        <v>AllDays</v>
      </c>
      <c r="D58" s="2"/>
      <c r="E58" s="2">
        <f>Raw_schedule!D56</f>
        <v>1</v>
      </c>
      <c r="F58" s="2">
        <f>Raw_schedule!E56</f>
        <v>1</v>
      </c>
      <c r="G58" s="2">
        <f>Raw_schedule!F56</f>
        <v>1</v>
      </c>
      <c r="H58" s="2">
        <f>Raw_schedule!G56</f>
        <v>1</v>
      </c>
      <c r="I58" s="2">
        <f>Raw_schedule!H56</f>
        <v>1</v>
      </c>
      <c r="J58" s="2">
        <f>Raw_schedule!I56</f>
        <v>1</v>
      </c>
      <c r="K58" s="2">
        <f>Raw_schedule!J56</f>
        <v>1</v>
      </c>
      <c r="L58" s="2">
        <f>Raw_schedule!K56</f>
        <v>1</v>
      </c>
      <c r="M58" s="2">
        <f>Raw_schedule!L56</f>
        <v>1</v>
      </c>
      <c r="N58" s="2">
        <f>Raw_schedule!M56</f>
        <v>1</v>
      </c>
      <c r="O58" s="2">
        <f>Raw_schedule!N56</f>
        <v>1</v>
      </c>
      <c r="P58" s="2">
        <f>Raw_schedule!O56</f>
        <v>1</v>
      </c>
      <c r="Q58" s="2">
        <f>Raw_schedule!P56</f>
        <v>1</v>
      </c>
      <c r="R58" s="2">
        <f>Raw_schedule!Q56</f>
        <v>1</v>
      </c>
      <c r="S58" s="2">
        <f>Raw_schedule!R56</f>
        <v>1</v>
      </c>
      <c r="T58" s="2">
        <f>Raw_schedule!S56</f>
        <v>1</v>
      </c>
      <c r="U58" s="2">
        <f>Raw_schedule!T56</f>
        <v>1</v>
      </c>
      <c r="V58" s="2">
        <f>Raw_schedule!U56</f>
        <v>1</v>
      </c>
      <c r="W58" s="2">
        <f>Raw_schedule!V56</f>
        <v>1</v>
      </c>
      <c r="X58" s="2">
        <f>Raw_schedule!W56</f>
        <v>1</v>
      </c>
      <c r="Y58" s="2">
        <f>Raw_schedule!X56</f>
        <v>1</v>
      </c>
      <c r="Z58" s="2">
        <f>Raw_schedule!Y56</f>
        <v>1</v>
      </c>
      <c r="AA58" s="2">
        <f>Raw_schedule!Z56</f>
        <v>1</v>
      </c>
      <c r="AB58" s="2">
        <f>Raw_schedule!AA56</f>
        <v>1</v>
      </c>
    </row>
    <row r="59" spans="1:28" x14ac:dyDescent="0.25">
      <c r="A59" s="39" t="str">
        <f>Raw_schedule!B57</f>
        <v>Elec Equip Sch</v>
      </c>
      <c r="B59" s="39" t="str">
        <f>Raw_schedule!A57</f>
        <v>Retail</v>
      </c>
      <c r="C59" s="2" t="str">
        <f>Raw_schedule!C57</f>
        <v>AllOtherDays</v>
      </c>
      <c r="D59" s="2"/>
      <c r="E59" s="2">
        <f>Raw_schedule!D57</f>
        <v>0.05</v>
      </c>
      <c r="F59" s="2">
        <f>Raw_schedule!E57</f>
        <v>0.05</v>
      </c>
      <c r="G59" s="2">
        <f>Raw_schedule!F57</f>
        <v>0.05</v>
      </c>
      <c r="H59" s="2">
        <f>Raw_schedule!G57</f>
        <v>0.05</v>
      </c>
      <c r="I59" s="2">
        <f>Raw_schedule!H57</f>
        <v>0.05</v>
      </c>
      <c r="J59" s="2">
        <f>Raw_schedule!I57</f>
        <v>0.05</v>
      </c>
      <c r="K59" s="2">
        <f>Raw_schedule!J57</f>
        <v>0.05</v>
      </c>
      <c r="L59" s="2">
        <f>Raw_schedule!K57</f>
        <v>0.05</v>
      </c>
      <c r="M59" s="2">
        <f>Raw_schedule!L57</f>
        <v>0.1</v>
      </c>
      <c r="N59" s="2">
        <f>Raw_schedule!M57</f>
        <v>0.1</v>
      </c>
      <c r="O59" s="2">
        <f>Raw_schedule!N57</f>
        <v>0.4</v>
      </c>
      <c r="P59" s="2">
        <f>Raw_schedule!O57</f>
        <v>0.4</v>
      </c>
      <c r="Q59" s="2">
        <f>Raw_schedule!P57</f>
        <v>0.6</v>
      </c>
      <c r="R59" s="2">
        <f>Raw_schedule!Q57</f>
        <v>0.6</v>
      </c>
      <c r="S59" s="2">
        <f>Raw_schedule!R57</f>
        <v>0.6</v>
      </c>
      <c r="T59" s="2">
        <f>Raw_schedule!S57</f>
        <v>0.6</v>
      </c>
      <c r="U59" s="2">
        <f>Raw_schedule!T57</f>
        <v>0.6</v>
      </c>
      <c r="V59" s="2">
        <f>Raw_schedule!U57</f>
        <v>0.4</v>
      </c>
      <c r="W59" s="2">
        <f>Raw_schedule!V57</f>
        <v>0.2</v>
      </c>
      <c r="X59" s="2">
        <f>Raw_schedule!W57</f>
        <v>0.05</v>
      </c>
      <c r="Y59" s="2">
        <f>Raw_schedule!X57</f>
        <v>0.05</v>
      </c>
      <c r="Z59" s="2">
        <f>Raw_schedule!Y57</f>
        <v>0.05</v>
      </c>
      <c r="AA59" s="2">
        <f>Raw_schedule!Z57</f>
        <v>0.05</v>
      </c>
      <c r="AB59" s="2">
        <f>Raw_schedule!AA57</f>
        <v>0.05</v>
      </c>
    </row>
    <row r="60" spans="1:28" x14ac:dyDescent="0.25">
      <c r="A60" s="39" t="str">
        <f>Raw_schedule!B58</f>
        <v>Elec Equip Sch</v>
      </c>
      <c r="B60" s="39" t="str">
        <f>Raw_schedule!A58</f>
        <v>Retail</v>
      </c>
      <c r="C60" s="2" t="str">
        <f>Raw_schedule!C58</f>
        <v>Saturday</v>
      </c>
      <c r="D60" s="2"/>
      <c r="E60" s="2">
        <f>Raw_schedule!D58</f>
        <v>0.05</v>
      </c>
      <c r="F60" s="2">
        <f>Raw_schedule!E58</f>
        <v>0.05</v>
      </c>
      <c r="G60" s="2">
        <f>Raw_schedule!F58</f>
        <v>0.05</v>
      </c>
      <c r="H60" s="2">
        <f>Raw_schedule!G58</f>
        <v>0.05</v>
      </c>
      <c r="I60" s="2">
        <f>Raw_schedule!H58</f>
        <v>0.05</v>
      </c>
      <c r="J60" s="2">
        <f>Raw_schedule!I58</f>
        <v>0.05</v>
      </c>
      <c r="K60" s="2">
        <f>Raw_schedule!J58</f>
        <v>0.05</v>
      </c>
      <c r="L60" s="2">
        <f>Raw_schedule!K58</f>
        <v>0.1</v>
      </c>
      <c r="M60" s="2">
        <f>Raw_schedule!L58</f>
        <v>0.3</v>
      </c>
      <c r="N60" s="2">
        <f>Raw_schedule!M58</f>
        <v>0.6</v>
      </c>
      <c r="O60" s="2">
        <f>Raw_schedule!N58</f>
        <v>0.9</v>
      </c>
      <c r="P60" s="2">
        <f>Raw_schedule!O58</f>
        <v>0.9</v>
      </c>
      <c r="Q60" s="2">
        <f>Raw_schedule!P58</f>
        <v>0.9</v>
      </c>
      <c r="R60" s="2">
        <f>Raw_schedule!Q58</f>
        <v>0.9</v>
      </c>
      <c r="S60" s="2">
        <f>Raw_schedule!R58</f>
        <v>0.9</v>
      </c>
      <c r="T60" s="2">
        <f>Raw_schedule!S58</f>
        <v>0.9</v>
      </c>
      <c r="U60" s="2">
        <f>Raw_schedule!T58</f>
        <v>0.9</v>
      </c>
      <c r="V60" s="2">
        <f>Raw_schedule!U58</f>
        <v>0.9</v>
      </c>
      <c r="W60" s="2">
        <f>Raw_schedule!V58</f>
        <v>0.5</v>
      </c>
      <c r="X60" s="2">
        <f>Raw_schedule!W58</f>
        <v>0.3</v>
      </c>
      <c r="Y60" s="2">
        <f>Raw_schedule!X58</f>
        <v>0.3</v>
      </c>
      <c r="Z60" s="2">
        <f>Raw_schedule!Y58</f>
        <v>0.1</v>
      </c>
      <c r="AA60" s="2">
        <f>Raw_schedule!Z58</f>
        <v>0.05</v>
      </c>
      <c r="AB60" s="2">
        <f>Raw_schedule!AA58</f>
        <v>0.05</v>
      </c>
    </row>
    <row r="61" spans="1:28" x14ac:dyDescent="0.25">
      <c r="A61" s="39" t="str">
        <f>Raw_schedule!B59</f>
        <v>Elec Equip Sch</v>
      </c>
      <c r="B61" s="39" t="str">
        <f>Raw_schedule!A59</f>
        <v>Retail</v>
      </c>
      <c r="C61" s="2" t="str">
        <f>Raw_schedule!C59</f>
        <v>Weekdays</v>
      </c>
      <c r="D61" s="2"/>
      <c r="E61" s="2">
        <f>Raw_schedule!D59</f>
        <v>0.05</v>
      </c>
      <c r="F61" s="2">
        <f>Raw_schedule!E59</f>
        <v>0.05</v>
      </c>
      <c r="G61" s="2">
        <f>Raw_schedule!F59</f>
        <v>0.05</v>
      </c>
      <c r="H61" s="2">
        <f>Raw_schedule!G59</f>
        <v>0.05</v>
      </c>
      <c r="I61" s="2">
        <f>Raw_schedule!H59</f>
        <v>0.05</v>
      </c>
      <c r="J61" s="2">
        <f>Raw_schedule!I59</f>
        <v>0.05</v>
      </c>
      <c r="K61" s="2">
        <f>Raw_schedule!J59</f>
        <v>0.05</v>
      </c>
      <c r="L61" s="2">
        <f>Raw_schedule!K59</f>
        <v>0.2</v>
      </c>
      <c r="M61" s="2">
        <f>Raw_schedule!L59</f>
        <v>0.5</v>
      </c>
      <c r="N61" s="2">
        <f>Raw_schedule!M59</f>
        <v>0.9</v>
      </c>
      <c r="O61" s="2">
        <f>Raw_schedule!N59</f>
        <v>0.9</v>
      </c>
      <c r="P61" s="2">
        <f>Raw_schedule!O59</f>
        <v>0.9</v>
      </c>
      <c r="Q61" s="2">
        <f>Raw_schedule!P59</f>
        <v>0.9</v>
      </c>
      <c r="R61" s="2">
        <f>Raw_schedule!Q59</f>
        <v>0.9</v>
      </c>
      <c r="S61" s="2">
        <f>Raw_schedule!R59</f>
        <v>0.9</v>
      </c>
      <c r="T61" s="2">
        <f>Raw_schedule!S59</f>
        <v>0.9</v>
      </c>
      <c r="U61" s="2">
        <f>Raw_schedule!T59</f>
        <v>0.9</v>
      </c>
      <c r="V61" s="2">
        <f>Raw_schedule!U59</f>
        <v>0.9</v>
      </c>
      <c r="W61" s="2">
        <f>Raw_schedule!V59</f>
        <v>0.6</v>
      </c>
      <c r="X61" s="2">
        <f>Raw_schedule!W59</f>
        <v>0.6</v>
      </c>
      <c r="Y61" s="2">
        <f>Raw_schedule!X59</f>
        <v>0.5</v>
      </c>
      <c r="Z61" s="2">
        <f>Raw_schedule!Y59</f>
        <v>0.2</v>
      </c>
      <c r="AA61" s="2">
        <f>Raw_schedule!Z59</f>
        <v>0.05</v>
      </c>
      <c r="AB61" s="2">
        <f>Raw_schedule!AA59</f>
        <v>0.05</v>
      </c>
    </row>
    <row r="62" spans="1:28" x14ac:dyDescent="0.25">
      <c r="A62" s="39" t="str">
        <f>Raw_schedule!B60</f>
        <v>Heating Setpoint Schedule</v>
      </c>
      <c r="B62" s="39" t="str">
        <f>Raw_schedule!A60</f>
        <v>Retail</v>
      </c>
      <c r="C62" s="2" t="str">
        <f>Raw_schedule!C60</f>
        <v>AllOtherDays</v>
      </c>
      <c r="D62" s="2"/>
      <c r="E62" s="2">
        <f>Raw_schedule!D60</f>
        <v>60.08</v>
      </c>
      <c r="F62" s="2">
        <f>Raw_schedule!E60</f>
        <v>60.08</v>
      </c>
      <c r="G62" s="2">
        <f>Raw_schedule!F60</f>
        <v>60.08</v>
      </c>
      <c r="H62" s="2">
        <f>Raw_schedule!G60</f>
        <v>60.08</v>
      </c>
      <c r="I62" s="2">
        <f>Raw_schedule!H60</f>
        <v>60.08</v>
      </c>
      <c r="J62" s="2">
        <f>Raw_schedule!I60</f>
        <v>60.08</v>
      </c>
      <c r="K62" s="2">
        <f>Raw_schedule!J60</f>
        <v>60.08</v>
      </c>
      <c r="L62" s="2">
        <f>Raw_schedule!K60</f>
        <v>60.08</v>
      </c>
      <c r="M62" s="2">
        <f>Raw_schedule!L60</f>
        <v>69.98</v>
      </c>
      <c r="N62" s="2">
        <f>Raw_schedule!M60</f>
        <v>69.98</v>
      </c>
      <c r="O62" s="2">
        <f>Raw_schedule!N60</f>
        <v>69.98</v>
      </c>
      <c r="P62" s="2">
        <f>Raw_schedule!O60</f>
        <v>69.98</v>
      </c>
      <c r="Q62" s="2">
        <f>Raw_schedule!P60</f>
        <v>69.98</v>
      </c>
      <c r="R62" s="2">
        <f>Raw_schedule!Q60</f>
        <v>69.98</v>
      </c>
      <c r="S62" s="2">
        <f>Raw_schedule!R60</f>
        <v>69.98</v>
      </c>
      <c r="T62" s="2">
        <f>Raw_schedule!S60</f>
        <v>69.98</v>
      </c>
      <c r="U62" s="2">
        <f>Raw_schedule!T60</f>
        <v>69.98</v>
      </c>
      <c r="V62" s="2">
        <f>Raw_schedule!U60</f>
        <v>69.98</v>
      </c>
      <c r="W62" s="2">
        <f>Raw_schedule!V60</f>
        <v>69.98</v>
      </c>
      <c r="X62" s="2">
        <f>Raw_schedule!W60</f>
        <v>60.08</v>
      </c>
      <c r="Y62" s="2">
        <f>Raw_schedule!X60</f>
        <v>60.08</v>
      </c>
      <c r="Z62" s="2">
        <f>Raw_schedule!Y60</f>
        <v>60.08</v>
      </c>
      <c r="AA62" s="2">
        <f>Raw_schedule!Z60</f>
        <v>60.08</v>
      </c>
      <c r="AB62" s="2">
        <f>Raw_schedule!AA60</f>
        <v>60.08</v>
      </c>
    </row>
    <row r="63" spans="1:28" x14ac:dyDescent="0.25">
      <c r="A63" s="39" t="str">
        <f>Raw_schedule!B61</f>
        <v>Heating Setpoint Schedule</v>
      </c>
      <c r="B63" s="39" t="str">
        <f>Raw_schedule!A61</f>
        <v>Retail</v>
      </c>
      <c r="C63" s="2" t="str">
        <f>Raw_schedule!C61</f>
        <v>Saturdays</v>
      </c>
      <c r="D63" s="2"/>
      <c r="E63" s="2">
        <f>Raw_schedule!D61</f>
        <v>60.08</v>
      </c>
      <c r="F63" s="2">
        <f>Raw_schedule!E61</f>
        <v>60.08</v>
      </c>
      <c r="G63" s="2">
        <f>Raw_schedule!F61</f>
        <v>60.08</v>
      </c>
      <c r="H63" s="2">
        <f>Raw_schedule!G61</f>
        <v>60.08</v>
      </c>
      <c r="I63" s="2">
        <f>Raw_schedule!H61</f>
        <v>60.08</v>
      </c>
      <c r="J63" s="2">
        <f>Raw_schedule!I61</f>
        <v>60.08</v>
      </c>
      <c r="K63" s="2">
        <f>Raw_schedule!J61</f>
        <v>69.98</v>
      </c>
      <c r="L63" s="2">
        <f>Raw_schedule!K61</f>
        <v>69.98</v>
      </c>
      <c r="M63" s="2">
        <f>Raw_schedule!L61</f>
        <v>69.98</v>
      </c>
      <c r="N63" s="2">
        <f>Raw_schedule!M61</f>
        <v>69.98</v>
      </c>
      <c r="O63" s="2">
        <f>Raw_schedule!N61</f>
        <v>69.98</v>
      </c>
      <c r="P63" s="2">
        <f>Raw_schedule!O61</f>
        <v>69.98</v>
      </c>
      <c r="Q63" s="2">
        <f>Raw_schedule!P61</f>
        <v>69.98</v>
      </c>
      <c r="R63" s="2">
        <f>Raw_schedule!Q61</f>
        <v>69.98</v>
      </c>
      <c r="S63" s="2">
        <f>Raw_schedule!R61</f>
        <v>69.98</v>
      </c>
      <c r="T63" s="2">
        <f>Raw_schedule!S61</f>
        <v>69.98</v>
      </c>
      <c r="U63" s="2">
        <f>Raw_schedule!T61</f>
        <v>69.98</v>
      </c>
      <c r="V63" s="2">
        <f>Raw_schedule!U61</f>
        <v>69.98</v>
      </c>
      <c r="W63" s="2">
        <f>Raw_schedule!V61</f>
        <v>69.98</v>
      </c>
      <c r="X63" s="2">
        <f>Raw_schedule!W61</f>
        <v>69.98</v>
      </c>
      <c r="Y63" s="2">
        <f>Raw_schedule!X61</f>
        <v>69.98</v>
      </c>
      <c r="Z63" s="2">
        <f>Raw_schedule!Y61</f>
        <v>69.98</v>
      </c>
      <c r="AA63" s="2">
        <f>Raw_schedule!Z61</f>
        <v>60.08</v>
      </c>
      <c r="AB63" s="2">
        <f>Raw_schedule!AA61</f>
        <v>60.08</v>
      </c>
    </row>
    <row r="64" spans="1:28" x14ac:dyDescent="0.25">
      <c r="A64" s="39" t="str">
        <f>Raw_schedule!B62</f>
        <v>Heating Setpoint Schedule</v>
      </c>
      <c r="B64" s="39" t="str">
        <f>Raw_schedule!A62</f>
        <v>Retail</v>
      </c>
      <c r="C64" s="2" t="str">
        <f>Raw_schedule!C62</f>
        <v>Weekdays</v>
      </c>
      <c r="D64" s="2"/>
      <c r="E64" s="2">
        <f>Raw_schedule!D62</f>
        <v>60.08</v>
      </c>
      <c r="F64" s="2">
        <f>Raw_schedule!E62</f>
        <v>60.08</v>
      </c>
      <c r="G64" s="2">
        <f>Raw_schedule!F62</f>
        <v>60.08</v>
      </c>
      <c r="H64" s="2">
        <f>Raw_schedule!G62</f>
        <v>60.08</v>
      </c>
      <c r="I64" s="2">
        <f>Raw_schedule!H62</f>
        <v>60.08</v>
      </c>
      <c r="J64" s="2">
        <f>Raw_schedule!I62</f>
        <v>60.08</v>
      </c>
      <c r="K64" s="2">
        <f>Raw_schedule!J62</f>
        <v>69.98</v>
      </c>
      <c r="L64" s="2">
        <f>Raw_schedule!K62</f>
        <v>69.98</v>
      </c>
      <c r="M64" s="2">
        <f>Raw_schedule!L62</f>
        <v>69.98</v>
      </c>
      <c r="N64" s="2">
        <f>Raw_schedule!M62</f>
        <v>69.98</v>
      </c>
      <c r="O64" s="2">
        <f>Raw_schedule!N62</f>
        <v>69.98</v>
      </c>
      <c r="P64" s="2">
        <f>Raw_schedule!O62</f>
        <v>69.98</v>
      </c>
      <c r="Q64" s="2">
        <f>Raw_schedule!P62</f>
        <v>69.98</v>
      </c>
      <c r="R64" s="2">
        <f>Raw_schedule!Q62</f>
        <v>69.98</v>
      </c>
      <c r="S64" s="2">
        <f>Raw_schedule!R62</f>
        <v>69.98</v>
      </c>
      <c r="T64" s="2">
        <f>Raw_schedule!S62</f>
        <v>69.98</v>
      </c>
      <c r="U64" s="2">
        <f>Raw_schedule!T62</f>
        <v>69.98</v>
      </c>
      <c r="V64" s="2">
        <f>Raw_schedule!U62</f>
        <v>69.98</v>
      </c>
      <c r="W64" s="2">
        <f>Raw_schedule!V62</f>
        <v>69.98</v>
      </c>
      <c r="X64" s="2">
        <f>Raw_schedule!W62</f>
        <v>69.98</v>
      </c>
      <c r="Y64" s="2">
        <f>Raw_schedule!X62</f>
        <v>69.98</v>
      </c>
      <c r="Z64" s="2">
        <f>Raw_schedule!Y62</f>
        <v>60.08</v>
      </c>
      <c r="AA64" s="2">
        <f>Raw_schedule!Z62</f>
        <v>60.08</v>
      </c>
      <c r="AB64" s="2">
        <f>Raw_schedule!AA62</f>
        <v>60.08</v>
      </c>
    </row>
    <row r="65" spans="1:28" x14ac:dyDescent="0.25">
      <c r="A65" s="39" t="str">
        <f>Raw_schedule!B63</f>
        <v>Infiltration Schedule</v>
      </c>
      <c r="B65" s="39" t="str">
        <f>Raw_schedule!A63</f>
        <v>Retail</v>
      </c>
      <c r="C65" s="2" t="str">
        <f>Raw_schedule!C63</f>
        <v>AllDays</v>
      </c>
      <c r="D65" s="2"/>
      <c r="E65" s="2">
        <f>Raw_schedule!D63</f>
        <v>1</v>
      </c>
      <c r="F65" s="2">
        <f>Raw_schedule!E63</f>
        <v>1</v>
      </c>
      <c r="G65" s="2">
        <f>Raw_schedule!F63</f>
        <v>1</v>
      </c>
      <c r="H65" s="2">
        <f>Raw_schedule!G63</f>
        <v>1</v>
      </c>
      <c r="I65" s="2">
        <f>Raw_schedule!H63</f>
        <v>1</v>
      </c>
      <c r="J65" s="2">
        <f>Raw_schedule!I63</f>
        <v>1</v>
      </c>
      <c r="K65" s="2">
        <f>Raw_schedule!J63</f>
        <v>1</v>
      </c>
      <c r="L65" s="2">
        <f>Raw_schedule!K63</f>
        <v>1</v>
      </c>
      <c r="M65" s="2">
        <f>Raw_schedule!L63</f>
        <v>1</v>
      </c>
      <c r="N65" s="2">
        <f>Raw_schedule!M63</f>
        <v>1</v>
      </c>
      <c r="O65" s="2">
        <f>Raw_schedule!N63</f>
        <v>1</v>
      </c>
      <c r="P65" s="2">
        <f>Raw_schedule!O63</f>
        <v>1</v>
      </c>
      <c r="Q65" s="2">
        <f>Raw_schedule!P63</f>
        <v>1</v>
      </c>
      <c r="R65" s="2">
        <f>Raw_schedule!Q63</f>
        <v>1</v>
      </c>
      <c r="S65" s="2">
        <f>Raw_schedule!R63</f>
        <v>1</v>
      </c>
      <c r="T65" s="2">
        <f>Raw_schedule!S63</f>
        <v>1</v>
      </c>
      <c r="U65" s="2">
        <f>Raw_schedule!T63</f>
        <v>1</v>
      </c>
      <c r="V65" s="2">
        <f>Raw_schedule!U63</f>
        <v>1</v>
      </c>
      <c r="W65" s="2">
        <f>Raw_schedule!V63</f>
        <v>1</v>
      </c>
      <c r="X65" s="2">
        <f>Raw_schedule!W63</f>
        <v>1</v>
      </c>
      <c r="Y65" s="2">
        <f>Raw_schedule!X63</f>
        <v>1</v>
      </c>
      <c r="Z65" s="2">
        <f>Raw_schedule!Y63</f>
        <v>1</v>
      </c>
      <c r="AA65" s="2">
        <f>Raw_schedule!Z63</f>
        <v>1</v>
      </c>
      <c r="AB65" s="2">
        <f>Raw_schedule!AA63</f>
        <v>1</v>
      </c>
    </row>
    <row r="66" spans="1:28" x14ac:dyDescent="0.25">
      <c r="A66" s="39" t="str">
        <f>Raw_schedule!B64</f>
        <v>Lighting Schedule</v>
      </c>
      <c r="B66" s="39" t="str">
        <f>Raw_schedule!A64</f>
        <v>Retail</v>
      </c>
      <c r="C66" s="2" t="str">
        <f>Raw_schedule!C64</f>
        <v>AllOtherDays</v>
      </c>
      <c r="D66" s="2"/>
      <c r="E66" s="2">
        <f>Raw_schedule!D64</f>
        <v>0.05</v>
      </c>
      <c r="F66" s="2">
        <f>Raw_schedule!E64</f>
        <v>0.05</v>
      </c>
      <c r="G66" s="2">
        <f>Raw_schedule!F64</f>
        <v>0.05</v>
      </c>
      <c r="H66" s="2">
        <f>Raw_schedule!G64</f>
        <v>0.05</v>
      </c>
      <c r="I66" s="2">
        <f>Raw_schedule!H64</f>
        <v>0.05</v>
      </c>
      <c r="J66" s="2">
        <f>Raw_schedule!I64</f>
        <v>0.05</v>
      </c>
      <c r="K66" s="2">
        <f>Raw_schedule!J64</f>
        <v>0.05</v>
      </c>
      <c r="L66" s="2">
        <f>Raw_schedule!K64</f>
        <v>0.05</v>
      </c>
      <c r="M66" s="2">
        <f>Raw_schedule!L64</f>
        <v>0.1</v>
      </c>
      <c r="N66" s="2">
        <f>Raw_schedule!M64</f>
        <v>0.1</v>
      </c>
      <c r="O66" s="2">
        <f>Raw_schedule!N64</f>
        <v>0.4</v>
      </c>
      <c r="P66" s="2">
        <f>Raw_schedule!O64</f>
        <v>0.4</v>
      </c>
      <c r="Q66" s="2">
        <f>Raw_schedule!P64</f>
        <v>0.55000000000000004</v>
      </c>
      <c r="R66" s="2">
        <f>Raw_schedule!Q64</f>
        <v>0.55000000000000004</v>
      </c>
      <c r="S66" s="2">
        <f>Raw_schedule!R64</f>
        <v>0.55000000000000004</v>
      </c>
      <c r="T66" s="2">
        <f>Raw_schedule!S64</f>
        <v>0.55000000000000004</v>
      </c>
      <c r="U66" s="2">
        <f>Raw_schedule!T64</f>
        <v>0.55000000000000004</v>
      </c>
      <c r="V66" s="2">
        <f>Raw_schedule!U64</f>
        <v>0.4</v>
      </c>
      <c r="W66" s="2">
        <f>Raw_schedule!V64</f>
        <v>0.2</v>
      </c>
      <c r="X66" s="2">
        <f>Raw_schedule!W64</f>
        <v>0.05</v>
      </c>
      <c r="Y66" s="2">
        <f>Raw_schedule!X64</f>
        <v>0.05</v>
      </c>
      <c r="Z66" s="2">
        <f>Raw_schedule!Y64</f>
        <v>0.05</v>
      </c>
      <c r="AA66" s="2">
        <f>Raw_schedule!Z64</f>
        <v>0.05</v>
      </c>
      <c r="AB66" s="2">
        <f>Raw_schedule!AA64</f>
        <v>0.05</v>
      </c>
    </row>
    <row r="67" spans="1:28" x14ac:dyDescent="0.25">
      <c r="A67" s="39" t="str">
        <f>Raw_schedule!B65</f>
        <v>Lighting Schedule</v>
      </c>
      <c r="B67" s="39" t="str">
        <f>Raw_schedule!A65</f>
        <v>Retail</v>
      </c>
      <c r="C67" s="2" t="str">
        <f>Raw_schedule!C65</f>
        <v>Saturday</v>
      </c>
      <c r="D67" s="2"/>
      <c r="E67" s="2">
        <f>Raw_schedule!D65</f>
        <v>0.05</v>
      </c>
      <c r="F67" s="2">
        <f>Raw_schedule!E65</f>
        <v>0.05</v>
      </c>
      <c r="G67" s="2">
        <f>Raw_schedule!F65</f>
        <v>0.05</v>
      </c>
      <c r="H67" s="2">
        <f>Raw_schedule!G65</f>
        <v>0.05</v>
      </c>
      <c r="I67" s="2">
        <f>Raw_schedule!H65</f>
        <v>0.05</v>
      </c>
      <c r="J67" s="2">
        <f>Raw_schedule!I65</f>
        <v>0.05</v>
      </c>
      <c r="K67" s="2">
        <f>Raw_schedule!J65</f>
        <v>0.05</v>
      </c>
      <c r="L67" s="2">
        <f>Raw_schedule!K65</f>
        <v>0.1</v>
      </c>
      <c r="M67" s="2">
        <f>Raw_schedule!L65</f>
        <v>0.3</v>
      </c>
      <c r="N67" s="2">
        <f>Raw_schedule!M65</f>
        <v>0.55000000000000004</v>
      </c>
      <c r="O67" s="2">
        <f>Raw_schedule!N65</f>
        <v>0.85</v>
      </c>
      <c r="P67" s="2">
        <f>Raw_schedule!O65</f>
        <v>0.85</v>
      </c>
      <c r="Q67" s="2">
        <f>Raw_schedule!P65</f>
        <v>0.85</v>
      </c>
      <c r="R67" s="2">
        <f>Raw_schedule!Q65</f>
        <v>0.85</v>
      </c>
      <c r="S67" s="2">
        <f>Raw_schedule!R65</f>
        <v>0.85</v>
      </c>
      <c r="T67" s="2">
        <f>Raw_schedule!S65</f>
        <v>0.85</v>
      </c>
      <c r="U67" s="2">
        <f>Raw_schedule!T65</f>
        <v>0.85</v>
      </c>
      <c r="V67" s="2">
        <f>Raw_schedule!U65</f>
        <v>0.85</v>
      </c>
      <c r="W67" s="2">
        <f>Raw_schedule!V65</f>
        <v>0.5</v>
      </c>
      <c r="X67" s="2">
        <f>Raw_schedule!W65</f>
        <v>0.3</v>
      </c>
      <c r="Y67" s="2">
        <f>Raw_schedule!X65</f>
        <v>0.3</v>
      </c>
      <c r="Z67" s="2">
        <f>Raw_schedule!Y65</f>
        <v>0.1</v>
      </c>
      <c r="AA67" s="2">
        <f>Raw_schedule!Z65</f>
        <v>0.05</v>
      </c>
      <c r="AB67" s="2">
        <f>Raw_schedule!AA65</f>
        <v>0.05</v>
      </c>
    </row>
    <row r="68" spans="1:28" x14ac:dyDescent="0.25">
      <c r="A68" s="39" t="str">
        <f>Raw_schedule!B66</f>
        <v>Lighting Schedule</v>
      </c>
      <c r="B68" s="39" t="str">
        <f>Raw_schedule!A66</f>
        <v>Retail</v>
      </c>
      <c r="C68" s="2" t="str">
        <f>Raw_schedule!C66</f>
        <v>Weekdays</v>
      </c>
      <c r="D68" s="2"/>
      <c r="E68" s="2">
        <f>Raw_schedule!D66</f>
        <v>0.05</v>
      </c>
      <c r="F68" s="2">
        <f>Raw_schedule!E66</f>
        <v>0.05</v>
      </c>
      <c r="G68" s="2">
        <f>Raw_schedule!F66</f>
        <v>0.05</v>
      </c>
      <c r="H68" s="2">
        <f>Raw_schedule!G66</f>
        <v>0.05</v>
      </c>
      <c r="I68" s="2">
        <f>Raw_schedule!H66</f>
        <v>0.05</v>
      </c>
      <c r="J68" s="2">
        <f>Raw_schedule!I66</f>
        <v>0.05</v>
      </c>
      <c r="K68" s="2">
        <f>Raw_schedule!J66</f>
        <v>0.05</v>
      </c>
      <c r="L68" s="2">
        <f>Raw_schedule!K66</f>
        <v>0.2</v>
      </c>
      <c r="M68" s="2">
        <f>Raw_schedule!L66</f>
        <v>0.5</v>
      </c>
      <c r="N68" s="2">
        <f>Raw_schedule!M66</f>
        <v>0.85</v>
      </c>
      <c r="O68" s="2">
        <f>Raw_schedule!N66</f>
        <v>0.85</v>
      </c>
      <c r="P68" s="2">
        <f>Raw_schedule!O66</f>
        <v>0.85</v>
      </c>
      <c r="Q68" s="2">
        <f>Raw_schedule!P66</f>
        <v>0.85</v>
      </c>
      <c r="R68" s="2">
        <f>Raw_schedule!Q66</f>
        <v>0.85</v>
      </c>
      <c r="S68" s="2">
        <f>Raw_schedule!R66</f>
        <v>0.85</v>
      </c>
      <c r="T68" s="2">
        <f>Raw_schedule!S66</f>
        <v>0.85</v>
      </c>
      <c r="U68" s="2">
        <f>Raw_schedule!T66</f>
        <v>0.85</v>
      </c>
      <c r="V68" s="2">
        <f>Raw_schedule!U66</f>
        <v>0.85</v>
      </c>
      <c r="W68" s="2">
        <f>Raw_schedule!V66</f>
        <v>0.55000000000000004</v>
      </c>
      <c r="X68" s="2">
        <f>Raw_schedule!W66</f>
        <v>0.55000000000000004</v>
      </c>
      <c r="Y68" s="2">
        <f>Raw_schedule!X66</f>
        <v>0.5</v>
      </c>
      <c r="Z68" s="2">
        <f>Raw_schedule!Y66</f>
        <v>0.2</v>
      </c>
      <c r="AA68" s="2">
        <f>Raw_schedule!Z66</f>
        <v>0.05</v>
      </c>
      <c r="AB68" s="2">
        <f>Raw_schedule!AA66</f>
        <v>0.05</v>
      </c>
    </row>
    <row r="69" spans="1:28" x14ac:dyDescent="0.25">
      <c r="A69" s="39" t="str">
        <f>Raw_schedule!B67</f>
        <v>OA Schedule</v>
      </c>
      <c r="B69" s="39" t="str">
        <f>Raw_schedule!A67</f>
        <v>Retail</v>
      </c>
      <c r="C69" s="2" t="str">
        <f>Raw_schedule!C67</f>
        <v>AllOtherDays</v>
      </c>
      <c r="D69" s="2"/>
      <c r="E69" s="2">
        <f>Raw_schedule!D67</f>
        <v>0</v>
      </c>
      <c r="F69" s="2">
        <f>Raw_schedule!E67</f>
        <v>0</v>
      </c>
      <c r="G69" s="2">
        <f>Raw_schedule!F67</f>
        <v>0</v>
      </c>
      <c r="H69" s="2">
        <f>Raw_schedule!G67</f>
        <v>0</v>
      </c>
      <c r="I69" s="2">
        <f>Raw_schedule!H67</f>
        <v>0</v>
      </c>
      <c r="J69" s="2">
        <f>Raw_schedule!I67</f>
        <v>0</v>
      </c>
      <c r="K69" s="2">
        <f>Raw_schedule!J67</f>
        <v>0</v>
      </c>
      <c r="L69" s="2">
        <f>Raw_schedule!K67</f>
        <v>0</v>
      </c>
      <c r="M69" s="2">
        <f>Raw_schedule!L67</f>
        <v>1</v>
      </c>
      <c r="N69" s="2">
        <f>Raw_schedule!M67</f>
        <v>1</v>
      </c>
      <c r="O69" s="2">
        <f>Raw_schedule!N67</f>
        <v>1</v>
      </c>
      <c r="P69" s="2">
        <f>Raw_schedule!O67</f>
        <v>1</v>
      </c>
      <c r="Q69" s="2">
        <f>Raw_schedule!P67</f>
        <v>1</v>
      </c>
      <c r="R69" s="2">
        <f>Raw_schedule!Q67</f>
        <v>1</v>
      </c>
      <c r="S69" s="2">
        <f>Raw_schedule!R67</f>
        <v>1</v>
      </c>
      <c r="T69" s="2">
        <f>Raw_schedule!S67</f>
        <v>1</v>
      </c>
      <c r="U69" s="2">
        <f>Raw_schedule!T67</f>
        <v>1</v>
      </c>
      <c r="V69" s="2">
        <f>Raw_schedule!U67</f>
        <v>1</v>
      </c>
      <c r="W69" s="2">
        <f>Raw_schedule!V67</f>
        <v>1</v>
      </c>
      <c r="X69" s="2">
        <f>Raw_schedule!W67</f>
        <v>0</v>
      </c>
      <c r="Y69" s="2">
        <f>Raw_schedule!X67</f>
        <v>0</v>
      </c>
      <c r="Z69" s="2">
        <f>Raw_schedule!Y67</f>
        <v>0</v>
      </c>
      <c r="AA69" s="2">
        <f>Raw_schedule!Z67</f>
        <v>0</v>
      </c>
      <c r="AB69" s="2">
        <f>Raw_schedule!AA67</f>
        <v>0</v>
      </c>
    </row>
    <row r="70" spans="1:28" x14ac:dyDescent="0.25">
      <c r="A70" s="39" t="str">
        <f>Raw_schedule!B68</f>
        <v>OA Schedule</v>
      </c>
      <c r="B70" s="39" t="str">
        <f>Raw_schedule!A68</f>
        <v>Retail</v>
      </c>
      <c r="C70" s="2" t="str">
        <f>Raw_schedule!C68</f>
        <v>Saturdays</v>
      </c>
      <c r="D70" s="2"/>
      <c r="E70" s="2">
        <f>Raw_schedule!D68</f>
        <v>0</v>
      </c>
      <c r="F70" s="2">
        <f>Raw_schedule!E68</f>
        <v>0</v>
      </c>
      <c r="G70" s="2">
        <f>Raw_schedule!F68</f>
        <v>0</v>
      </c>
      <c r="H70" s="2">
        <f>Raw_schedule!G68</f>
        <v>0</v>
      </c>
      <c r="I70" s="2">
        <f>Raw_schedule!H68</f>
        <v>0</v>
      </c>
      <c r="J70" s="2">
        <f>Raw_schedule!I68</f>
        <v>0</v>
      </c>
      <c r="K70" s="2">
        <f>Raw_schedule!J68</f>
        <v>1</v>
      </c>
      <c r="L70" s="2">
        <f>Raw_schedule!K68</f>
        <v>1</v>
      </c>
      <c r="M70" s="2">
        <f>Raw_schedule!L68</f>
        <v>1</v>
      </c>
      <c r="N70" s="2">
        <f>Raw_schedule!M68</f>
        <v>1</v>
      </c>
      <c r="O70" s="2">
        <f>Raw_schedule!N68</f>
        <v>1</v>
      </c>
      <c r="P70" s="2">
        <f>Raw_schedule!O68</f>
        <v>1</v>
      </c>
      <c r="Q70" s="2">
        <f>Raw_schedule!P68</f>
        <v>1</v>
      </c>
      <c r="R70" s="2">
        <f>Raw_schedule!Q68</f>
        <v>1</v>
      </c>
      <c r="S70" s="2">
        <f>Raw_schedule!R68</f>
        <v>1</v>
      </c>
      <c r="T70" s="2">
        <f>Raw_schedule!S68</f>
        <v>1</v>
      </c>
      <c r="U70" s="2">
        <f>Raw_schedule!T68</f>
        <v>1</v>
      </c>
      <c r="V70" s="2">
        <f>Raw_schedule!U68</f>
        <v>1</v>
      </c>
      <c r="W70" s="2">
        <f>Raw_schedule!V68</f>
        <v>1</v>
      </c>
      <c r="X70" s="2">
        <f>Raw_schedule!W68</f>
        <v>1</v>
      </c>
      <c r="Y70" s="2">
        <f>Raw_schedule!X68</f>
        <v>1</v>
      </c>
      <c r="Z70" s="2">
        <f>Raw_schedule!Y68</f>
        <v>1</v>
      </c>
      <c r="AA70" s="2">
        <f>Raw_schedule!Z68</f>
        <v>0</v>
      </c>
      <c r="AB70" s="2">
        <f>Raw_schedule!AA68</f>
        <v>0</v>
      </c>
    </row>
    <row r="71" spans="1:28" x14ac:dyDescent="0.25">
      <c r="A71" s="39" t="str">
        <f>Raw_schedule!B69</f>
        <v>OA Schedule</v>
      </c>
      <c r="B71" s="39" t="str">
        <f>Raw_schedule!A69</f>
        <v>Retail</v>
      </c>
      <c r="C71" s="2" t="str">
        <f>Raw_schedule!C69</f>
        <v>Weekdays</v>
      </c>
      <c r="D71" s="2"/>
      <c r="E71" s="2">
        <f>Raw_schedule!D69</f>
        <v>0</v>
      </c>
      <c r="F71" s="2">
        <f>Raw_schedule!E69</f>
        <v>0</v>
      </c>
      <c r="G71" s="2">
        <f>Raw_schedule!F69</f>
        <v>0</v>
      </c>
      <c r="H71" s="2">
        <f>Raw_schedule!G69</f>
        <v>0</v>
      </c>
      <c r="I71" s="2">
        <f>Raw_schedule!H69</f>
        <v>0</v>
      </c>
      <c r="J71" s="2">
        <f>Raw_schedule!I69</f>
        <v>0</v>
      </c>
      <c r="K71" s="2">
        <f>Raw_schedule!J69</f>
        <v>1</v>
      </c>
      <c r="L71" s="2">
        <f>Raw_schedule!K69</f>
        <v>1</v>
      </c>
      <c r="M71" s="2">
        <f>Raw_schedule!L69</f>
        <v>1</v>
      </c>
      <c r="N71" s="2">
        <f>Raw_schedule!M69</f>
        <v>1</v>
      </c>
      <c r="O71" s="2">
        <f>Raw_schedule!N69</f>
        <v>1</v>
      </c>
      <c r="P71" s="2">
        <f>Raw_schedule!O69</f>
        <v>1</v>
      </c>
      <c r="Q71" s="2">
        <f>Raw_schedule!P69</f>
        <v>1</v>
      </c>
      <c r="R71" s="2">
        <f>Raw_schedule!Q69</f>
        <v>1</v>
      </c>
      <c r="S71" s="2">
        <f>Raw_schedule!R69</f>
        <v>1</v>
      </c>
      <c r="T71" s="2">
        <f>Raw_schedule!S69</f>
        <v>1</v>
      </c>
      <c r="U71" s="2">
        <f>Raw_schedule!T69</f>
        <v>1</v>
      </c>
      <c r="V71" s="2">
        <f>Raw_schedule!U69</f>
        <v>1</v>
      </c>
      <c r="W71" s="2">
        <f>Raw_schedule!V69</f>
        <v>1</v>
      </c>
      <c r="X71" s="2">
        <f>Raw_schedule!W69</f>
        <v>1</v>
      </c>
      <c r="Y71" s="2">
        <f>Raw_schedule!X69</f>
        <v>1</v>
      </c>
      <c r="Z71" s="2">
        <f>Raw_schedule!Y69</f>
        <v>0</v>
      </c>
      <c r="AA71" s="2">
        <f>Raw_schedule!Z69</f>
        <v>0</v>
      </c>
      <c r="AB71" s="2">
        <f>Raw_schedule!AA69</f>
        <v>0</v>
      </c>
    </row>
    <row r="72" spans="1:28" x14ac:dyDescent="0.25">
      <c r="A72" s="39" t="str">
        <f>Raw_schedule!B70</f>
        <v>Occupant Sch</v>
      </c>
      <c r="B72" s="39" t="str">
        <f>Raw_schedule!A70</f>
        <v>Retail</v>
      </c>
      <c r="C72" s="2" t="str">
        <f>Raw_schedule!C70</f>
        <v>AllOtherDays</v>
      </c>
      <c r="D72" s="2"/>
      <c r="E72" s="2">
        <f>Raw_schedule!D70</f>
        <v>0</v>
      </c>
      <c r="F72" s="2">
        <f>Raw_schedule!E70</f>
        <v>0</v>
      </c>
      <c r="G72" s="2">
        <f>Raw_schedule!F70</f>
        <v>0</v>
      </c>
      <c r="H72" s="2">
        <f>Raw_schedule!G70</f>
        <v>0</v>
      </c>
      <c r="I72" s="2">
        <f>Raw_schedule!H70</f>
        <v>0</v>
      </c>
      <c r="J72" s="2">
        <f>Raw_schedule!I70</f>
        <v>0</v>
      </c>
      <c r="K72" s="2">
        <f>Raw_schedule!J70</f>
        <v>0</v>
      </c>
      <c r="L72" s="2">
        <f>Raw_schedule!K70</f>
        <v>0</v>
      </c>
      <c r="M72" s="2">
        <f>Raw_schedule!L70</f>
        <v>0</v>
      </c>
      <c r="N72" s="2">
        <f>Raw_schedule!M70</f>
        <v>0.1</v>
      </c>
      <c r="O72" s="2">
        <f>Raw_schedule!N70</f>
        <v>0.2</v>
      </c>
      <c r="P72" s="2">
        <f>Raw_schedule!O70</f>
        <v>0.2</v>
      </c>
      <c r="Q72" s="2">
        <f>Raw_schedule!P70</f>
        <v>0.4</v>
      </c>
      <c r="R72" s="2">
        <f>Raw_schedule!Q70</f>
        <v>0.4</v>
      </c>
      <c r="S72" s="2">
        <f>Raw_schedule!R70</f>
        <v>0.4</v>
      </c>
      <c r="T72" s="2">
        <f>Raw_schedule!S70</f>
        <v>0.4</v>
      </c>
      <c r="U72" s="2">
        <f>Raw_schedule!T70</f>
        <v>0.4</v>
      </c>
      <c r="V72" s="2">
        <f>Raw_schedule!U70</f>
        <v>0.2</v>
      </c>
      <c r="W72" s="2">
        <f>Raw_schedule!V70</f>
        <v>0.1</v>
      </c>
      <c r="X72" s="2">
        <f>Raw_schedule!W70</f>
        <v>0</v>
      </c>
      <c r="Y72" s="2">
        <f>Raw_schedule!X70</f>
        <v>0</v>
      </c>
      <c r="Z72" s="2">
        <f>Raw_schedule!Y70</f>
        <v>0</v>
      </c>
      <c r="AA72" s="2">
        <f>Raw_schedule!Z70</f>
        <v>0</v>
      </c>
      <c r="AB72" s="2">
        <f>Raw_schedule!AA70</f>
        <v>0</v>
      </c>
    </row>
    <row r="73" spans="1:28" x14ac:dyDescent="0.25">
      <c r="A73" s="39" t="str">
        <f>Raw_schedule!B71</f>
        <v>Occupant Sch</v>
      </c>
      <c r="B73" s="39" t="str">
        <f>Raw_schedule!A71</f>
        <v>Retail</v>
      </c>
      <c r="C73" s="2" t="str">
        <f>Raw_schedule!C71</f>
        <v>Saturday</v>
      </c>
      <c r="D73" s="2"/>
      <c r="E73" s="2">
        <f>Raw_schedule!D71</f>
        <v>0</v>
      </c>
      <c r="F73" s="2">
        <f>Raw_schedule!E71</f>
        <v>0</v>
      </c>
      <c r="G73" s="2">
        <f>Raw_schedule!F71</f>
        <v>0</v>
      </c>
      <c r="H73" s="2">
        <f>Raw_schedule!G71</f>
        <v>0</v>
      </c>
      <c r="I73" s="2">
        <f>Raw_schedule!H71</f>
        <v>0</v>
      </c>
      <c r="J73" s="2">
        <f>Raw_schedule!I71</f>
        <v>0</v>
      </c>
      <c r="K73" s="2">
        <f>Raw_schedule!J71</f>
        <v>0</v>
      </c>
      <c r="L73" s="2">
        <f>Raw_schedule!K71</f>
        <v>0.1</v>
      </c>
      <c r="M73" s="2">
        <f>Raw_schedule!L71</f>
        <v>0.2</v>
      </c>
      <c r="N73" s="2">
        <f>Raw_schedule!M71</f>
        <v>0.5</v>
      </c>
      <c r="O73" s="2">
        <f>Raw_schedule!N71</f>
        <v>0.6</v>
      </c>
      <c r="P73" s="2">
        <f>Raw_schedule!O71</f>
        <v>0.8</v>
      </c>
      <c r="Q73" s="2">
        <f>Raw_schedule!P71</f>
        <v>0.8</v>
      </c>
      <c r="R73" s="2">
        <f>Raw_schedule!Q71</f>
        <v>0.8</v>
      </c>
      <c r="S73" s="2">
        <f>Raw_schedule!R71</f>
        <v>0.8</v>
      </c>
      <c r="T73" s="2">
        <f>Raw_schedule!S71</f>
        <v>0.8</v>
      </c>
      <c r="U73" s="2">
        <f>Raw_schedule!T71</f>
        <v>0.8</v>
      </c>
      <c r="V73" s="2">
        <f>Raw_schedule!U71</f>
        <v>0.6</v>
      </c>
      <c r="W73" s="2">
        <f>Raw_schedule!V71</f>
        <v>0.2</v>
      </c>
      <c r="X73" s="2">
        <f>Raw_schedule!W71</f>
        <v>0.2</v>
      </c>
      <c r="Y73" s="2">
        <f>Raw_schedule!X71</f>
        <v>0.2</v>
      </c>
      <c r="Z73" s="2">
        <f>Raw_schedule!Y71</f>
        <v>0.1</v>
      </c>
      <c r="AA73" s="2">
        <f>Raw_schedule!Z71</f>
        <v>0</v>
      </c>
      <c r="AB73" s="2">
        <f>Raw_schedule!AA71</f>
        <v>0</v>
      </c>
    </row>
    <row r="74" spans="1:28" x14ac:dyDescent="0.25">
      <c r="A74" s="39" t="str">
        <f>Raw_schedule!B72</f>
        <v>Occupant Sch</v>
      </c>
      <c r="B74" s="39" t="str">
        <f>Raw_schedule!A72</f>
        <v>Retail</v>
      </c>
      <c r="C74" s="2" t="str">
        <f>Raw_schedule!C72</f>
        <v>Weekdays</v>
      </c>
      <c r="D74" s="2"/>
      <c r="E74" s="2">
        <f>Raw_schedule!D72</f>
        <v>0</v>
      </c>
      <c r="F74" s="2">
        <f>Raw_schedule!E72</f>
        <v>0</v>
      </c>
      <c r="G74" s="2">
        <f>Raw_schedule!F72</f>
        <v>0</v>
      </c>
      <c r="H74" s="2">
        <f>Raw_schedule!G72</f>
        <v>0</v>
      </c>
      <c r="I74" s="2">
        <f>Raw_schedule!H72</f>
        <v>0</v>
      </c>
      <c r="J74" s="2">
        <f>Raw_schedule!I72</f>
        <v>0</v>
      </c>
      <c r="K74" s="2">
        <f>Raw_schedule!J72</f>
        <v>0</v>
      </c>
      <c r="L74" s="2">
        <f>Raw_schedule!K72</f>
        <v>0.1</v>
      </c>
      <c r="M74" s="2">
        <f>Raw_schedule!L72</f>
        <v>0.2</v>
      </c>
      <c r="N74" s="2">
        <f>Raw_schedule!M72</f>
        <v>0.5</v>
      </c>
      <c r="O74" s="2">
        <f>Raw_schedule!N72</f>
        <v>0.5</v>
      </c>
      <c r="P74" s="2">
        <f>Raw_schedule!O72</f>
        <v>0.7</v>
      </c>
      <c r="Q74" s="2">
        <f>Raw_schedule!P72</f>
        <v>0.7</v>
      </c>
      <c r="R74" s="2">
        <f>Raw_schedule!Q72</f>
        <v>0.7</v>
      </c>
      <c r="S74" s="2">
        <f>Raw_schedule!R72</f>
        <v>0.7</v>
      </c>
      <c r="T74" s="2">
        <f>Raw_schedule!S72</f>
        <v>0.8</v>
      </c>
      <c r="U74" s="2">
        <f>Raw_schedule!T72</f>
        <v>0.7</v>
      </c>
      <c r="V74" s="2">
        <f>Raw_schedule!U72</f>
        <v>0.5</v>
      </c>
      <c r="W74" s="2">
        <f>Raw_schedule!V72</f>
        <v>0.5</v>
      </c>
      <c r="X74" s="2">
        <f>Raw_schedule!W72</f>
        <v>0.3</v>
      </c>
      <c r="Y74" s="2">
        <f>Raw_schedule!X72</f>
        <v>0.3</v>
      </c>
      <c r="Z74" s="2">
        <f>Raw_schedule!Y72</f>
        <v>0</v>
      </c>
      <c r="AA74" s="2">
        <f>Raw_schedule!Z72</f>
        <v>0</v>
      </c>
      <c r="AB74" s="2">
        <f>Raw_schedule!AA72</f>
        <v>0</v>
      </c>
    </row>
    <row r="75" spans="1:28" x14ac:dyDescent="0.25">
      <c r="A75" s="39" t="str">
        <f>Raw_schedule!B73</f>
        <v>Cooling Setpoint Schedule</v>
      </c>
      <c r="B75" s="39" t="str">
        <f>Raw_schedule!A73</f>
        <v>School</v>
      </c>
      <c r="C75" s="2" t="str">
        <f>Raw_schedule!C73</f>
        <v>AllOtherDays (Through 1/11)</v>
      </c>
      <c r="D75" s="2"/>
      <c r="E75" s="2">
        <f>Raw_schedule!D73</f>
        <v>84.92</v>
      </c>
      <c r="F75" s="2">
        <f>Raw_schedule!E73</f>
        <v>84.92</v>
      </c>
      <c r="G75" s="2">
        <f>Raw_schedule!F73</f>
        <v>84.92</v>
      </c>
      <c r="H75" s="2">
        <f>Raw_schedule!G73</f>
        <v>84.92</v>
      </c>
      <c r="I75" s="2">
        <f>Raw_schedule!H73</f>
        <v>84.92</v>
      </c>
      <c r="J75" s="2">
        <f>Raw_schedule!I73</f>
        <v>84.92</v>
      </c>
      <c r="K75" s="2">
        <f>Raw_schedule!J73</f>
        <v>84.92</v>
      </c>
      <c r="L75" s="2">
        <f>Raw_schedule!K73</f>
        <v>84.92</v>
      </c>
      <c r="M75" s="2">
        <f>Raw_schedule!L73</f>
        <v>84.92</v>
      </c>
      <c r="N75" s="2">
        <f>Raw_schedule!M73</f>
        <v>84.92</v>
      </c>
      <c r="O75" s="2">
        <f>Raw_schedule!N73</f>
        <v>84.92</v>
      </c>
      <c r="P75" s="2">
        <f>Raw_schedule!O73</f>
        <v>84.92</v>
      </c>
      <c r="Q75" s="2">
        <f>Raw_schedule!P73</f>
        <v>84.92</v>
      </c>
      <c r="R75" s="2">
        <f>Raw_schedule!Q73</f>
        <v>84.92</v>
      </c>
      <c r="S75" s="2">
        <f>Raw_schedule!R73</f>
        <v>84.92</v>
      </c>
      <c r="T75" s="2">
        <f>Raw_schedule!S73</f>
        <v>84.92</v>
      </c>
      <c r="U75" s="2">
        <f>Raw_schedule!T73</f>
        <v>84.92</v>
      </c>
      <c r="V75" s="2">
        <f>Raw_schedule!U73</f>
        <v>84.92</v>
      </c>
      <c r="W75" s="2">
        <f>Raw_schedule!V73</f>
        <v>84.92</v>
      </c>
      <c r="X75" s="2">
        <f>Raw_schedule!W73</f>
        <v>84.92</v>
      </c>
      <c r="Y75" s="2">
        <f>Raw_schedule!X73</f>
        <v>84.92</v>
      </c>
      <c r="Z75" s="2">
        <f>Raw_schedule!Y73</f>
        <v>84.92</v>
      </c>
      <c r="AA75" s="2">
        <f>Raw_schedule!Z73</f>
        <v>84.92</v>
      </c>
      <c r="AB75" s="2">
        <f>Raw_schedule!AA73</f>
        <v>84.92</v>
      </c>
    </row>
    <row r="76" spans="1:28" x14ac:dyDescent="0.25">
      <c r="A76" s="39" t="str">
        <f>Raw_schedule!B74</f>
        <v>Cooling Setpoint Schedule</v>
      </c>
      <c r="B76" s="39" t="str">
        <f>Raw_schedule!A74</f>
        <v>School</v>
      </c>
      <c r="C76" s="2" t="str">
        <f>Raw_schedule!C74</f>
        <v>AllOtherDays (Through 4/3)</v>
      </c>
      <c r="D76" s="2"/>
      <c r="E76" s="2">
        <f>Raw_schedule!D74</f>
        <v>84.92</v>
      </c>
      <c r="F76" s="2">
        <f>Raw_schedule!E74</f>
        <v>84.92</v>
      </c>
      <c r="G76" s="2">
        <f>Raw_schedule!F74</f>
        <v>84.92</v>
      </c>
      <c r="H76" s="2">
        <f>Raw_schedule!G74</f>
        <v>84.92</v>
      </c>
      <c r="I76" s="2">
        <f>Raw_schedule!H74</f>
        <v>84.92</v>
      </c>
      <c r="J76" s="2">
        <f>Raw_schedule!I74</f>
        <v>84.92</v>
      </c>
      <c r="K76" s="2">
        <f>Raw_schedule!J74</f>
        <v>84.92</v>
      </c>
      <c r="L76" s="2">
        <f>Raw_schedule!K74</f>
        <v>84.92</v>
      </c>
      <c r="M76" s="2">
        <f>Raw_schedule!L74</f>
        <v>84.92</v>
      </c>
      <c r="N76" s="2">
        <f>Raw_schedule!M74</f>
        <v>84.92</v>
      </c>
      <c r="O76" s="2">
        <f>Raw_schedule!N74</f>
        <v>84.92</v>
      </c>
      <c r="P76" s="2">
        <f>Raw_schedule!O74</f>
        <v>84.92</v>
      </c>
      <c r="Q76" s="2">
        <f>Raw_schedule!P74</f>
        <v>84.92</v>
      </c>
      <c r="R76" s="2">
        <f>Raw_schedule!Q74</f>
        <v>84.92</v>
      </c>
      <c r="S76" s="2">
        <f>Raw_schedule!R74</f>
        <v>84.92</v>
      </c>
      <c r="T76" s="2">
        <f>Raw_schedule!S74</f>
        <v>84.92</v>
      </c>
      <c r="U76" s="2">
        <f>Raw_schedule!T74</f>
        <v>84.92</v>
      </c>
      <c r="V76" s="2">
        <f>Raw_schedule!U74</f>
        <v>84.92</v>
      </c>
      <c r="W76" s="2">
        <f>Raw_schedule!V74</f>
        <v>84.92</v>
      </c>
      <c r="X76" s="2">
        <f>Raw_schedule!W74</f>
        <v>84.92</v>
      </c>
      <c r="Y76" s="2">
        <f>Raw_schedule!X74</f>
        <v>84.92</v>
      </c>
      <c r="Z76" s="2">
        <f>Raw_schedule!Y74</f>
        <v>84.92</v>
      </c>
      <c r="AA76" s="2">
        <f>Raw_schedule!Z74</f>
        <v>84.92</v>
      </c>
      <c r="AB76" s="2">
        <f>Raw_schedule!AA74</f>
        <v>84.92</v>
      </c>
    </row>
    <row r="77" spans="1:28" x14ac:dyDescent="0.25">
      <c r="A77" s="39" t="str">
        <f>Raw_schedule!B75</f>
        <v>Cooling Setpoint Schedule</v>
      </c>
      <c r="B77" s="39" t="str">
        <f>Raw_schedule!A75</f>
        <v>School</v>
      </c>
      <c r="C77" s="2" t="str">
        <f>Raw_schedule!C75</f>
        <v>AllOtherDays (Through 4/12)</v>
      </c>
      <c r="D77" s="2"/>
      <c r="E77" s="2">
        <f>Raw_schedule!D75</f>
        <v>84.92</v>
      </c>
      <c r="F77" s="2">
        <f>Raw_schedule!E75</f>
        <v>84.92</v>
      </c>
      <c r="G77" s="2">
        <f>Raw_schedule!F75</f>
        <v>84.92</v>
      </c>
      <c r="H77" s="2">
        <f>Raw_schedule!G75</f>
        <v>84.92</v>
      </c>
      <c r="I77" s="2">
        <f>Raw_schedule!H75</f>
        <v>84.92</v>
      </c>
      <c r="J77" s="2">
        <f>Raw_schedule!I75</f>
        <v>84.92</v>
      </c>
      <c r="K77" s="2">
        <f>Raw_schedule!J75</f>
        <v>84.92</v>
      </c>
      <c r="L77" s="2">
        <f>Raw_schedule!K75</f>
        <v>84.92</v>
      </c>
      <c r="M77" s="2">
        <f>Raw_schedule!L75</f>
        <v>84.92</v>
      </c>
      <c r="N77" s="2">
        <f>Raw_schedule!M75</f>
        <v>84.92</v>
      </c>
      <c r="O77" s="2">
        <f>Raw_schedule!N75</f>
        <v>84.92</v>
      </c>
      <c r="P77" s="2">
        <f>Raw_schedule!O75</f>
        <v>84.92</v>
      </c>
      <c r="Q77" s="2">
        <f>Raw_schedule!P75</f>
        <v>84.92</v>
      </c>
      <c r="R77" s="2">
        <f>Raw_schedule!Q75</f>
        <v>84.92</v>
      </c>
      <c r="S77" s="2">
        <f>Raw_schedule!R75</f>
        <v>84.92</v>
      </c>
      <c r="T77" s="2">
        <f>Raw_schedule!S75</f>
        <v>84.92</v>
      </c>
      <c r="U77" s="2">
        <f>Raw_schedule!T75</f>
        <v>84.92</v>
      </c>
      <c r="V77" s="2">
        <f>Raw_schedule!U75</f>
        <v>84.92</v>
      </c>
      <c r="W77" s="2">
        <f>Raw_schedule!V75</f>
        <v>84.92</v>
      </c>
      <c r="X77" s="2">
        <f>Raw_schedule!W75</f>
        <v>84.92</v>
      </c>
      <c r="Y77" s="2">
        <f>Raw_schedule!X75</f>
        <v>84.92</v>
      </c>
      <c r="Z77" s="2">
        <f>Raw_schedule!Y75</f>
        <v>84.92</v>
      </c>
      <c r="AA77" s="2">
        <f>Raw_schedule!Z75</f>
        <v>84.92</v>
      </c>
      <c r="AB77" s="2">
        <f>Raw_schedule!AA75</f>
        <v>84.92</v>
      </c>
    </row>
    <row r="78" spans="1:28" x14ac:dyDescent="0.25">
      <c r="A78" s="39" t="str">
        <f>Raw_schedule!B76</f>
        <v>Cooling Setpoint Schedule</v>
      </c>
      <c r="B78" s="39" t="str">
        <f>Raw_schedule!A76</f>
        <v>School</v>
      </c>
      <c r="C78" s="2" t="str">
        <f>Raw_schedule!C76</f>
        <v>AllOtherDays (Through 5/22)</v>
      </c>
      <c r="D78" s="2"/>
      <c r="E78" s="2">
        <f>Raw_schedule!D76</f>
        <v>84.92</v>
      </c>
      <c r="F78" s="2">
        <f>Raw_schedule!E76</f>
        <v>84.92</v>
      </c>
      <c r="G78" s="2">
        <f>Raw_schedule!F76</f>
        <v>84.92</v>
      </c>
      <c r="H78" s="2">
        <f>Raw_schedule!G76</f>
        <v>84.92</v>
      </c>
      <c r="I78" s="2">
        <f>Raw_schedule!H76</f>
        <v>84.92</v>
      </c>
      <c r="J78" s="2">
        <f>Raw_schedule!I76</f>
        <v>84.92</v>
      </c>
      <c r="K78" s="2">
        <f>Raw_schedule!J76</f>
        <v>84.92</v>
      </c>
      <c r="L78" s="2">
        <f>Raw_schedule!K76</f>
        <v>84.92</v>
      </c>
      <c r="M78" s="2">
        <f>Raw_schedule!L76</f>
        <v>84.92</v>
      </c>
      <c r="N78" s="2">
        <f>Raw_schedule!M76</f>
        <v>84.92</v>
      </c>
      <c r="O78" s="2">
        <f>Raw_schedule!N76</f>
        <v>84.92</v>
      </c>
      <c r="P78" s="2">
        <f>Raw_schedule!O76</f>
        <v>84.92</v>
      </c>
      <c r="Q78" s="2">
        <f>Raw_schedule!P76</f>
        <v>84.92</v>
      </c>
      <c r="R78" s="2">
        <f>Raw_schedule!Q76</f>
        <v>84.92</v>
      </c>
      <c r="S78" s="2">
        <f>Raw_schedule!R76</f>
        <v>84.92</v>
      </c>
      <c r="T78" s="2">
        <f>Raw_schedule!S76</f>
        <v>84.92</v>
      </c>
      <c r="U78" s="2">
        <f>Raw_schedule!T76</f>
        <v>84.92</v>
      </c>
      <c r="V78" s="2">
        <f>Raw_schedule!U76</f>
        <v>84.92</v>
      </c>
      <c r="W78" s="2">
        <f>Raw_schedule!V76</f>
        <v>84.92</v>
      </c>
      <c r="X78" s="2">
        <f>Raw_schedule!W76</f>
        <v>84.92</v>
      </c>
      <c r="Y78" s="2">
        <f>Raw_schedule!X76</f>
        <v>84.92</v>
      </c>
      <c r="Z78" s="2">
        <f>Raw_schedule!Y76</f>
        <v>84.92</v>
      </c>
      <c r="AA78" s="2">
        <f>Raw_schedule!Z76</f>
        <v>84.92</v>
      </c>
      <c r="AB78" s="2">
        <f>Raw_schedule!AA76</f>
        <v>84.92</v>
      </c>
    </row>
    <row r="79" spans="1:28" x14ac:dyDescent="0.25">
      <c r="A79" s="39" t="str">
        <f>Raw_schedule!B77</f>
        <v>Cooling Setpoint Schedule</v>
      </c>
      <c r="B79" s="39" t="str">
        <f>Raw_schedule!A77</f>
        <v>School</v>
      </c>
      <c r="C79" s="2" t="str">
        <f>Raw_schedule!C77</f>
        <v>AllOtherDays (Through 5/31)</v>
      </c>
      <c r="D79" s="2"/>
      <c r="E79" s="2">
        <f>Raw_schedule!D77</f>
        <v>84.92</v>
      </c>
      <c r="F79" s="2">
        <f>Raw_schedule!E77</f>
        <v>84.92</v>
      </c>
      <c r="G79" s="2">
        <f>Raw_schedule!F77</f>
        <v>84.92</v>
      </c>
      <c r="H79" s="2">
        <f>Raw_schedule!G77</f>
        <v>84.92</v>
      </c>
      <c r="I79" s="2">
        <f>Raw_schedule!H77</f>
        <v>84.92</v>
      </c>
      <c r="J79" s="2">
        <f>Raw_schedule!I77</f>
        <v>84.92</v>
      </c>
      <c r="K79" s="2">
        <f>Raw_schedule!J77</f>
        <v>84.92</v>
      </c>
      <c r="L79" s="2">
        <f>Raw_schedule!K77</f>
        <v>84.92</v>
      </c>
      <c r="M79" s="2">
        <f>Raw_schedule!L77</f>
        <v>84.92</v>
      </c>
      <c r="N79" s="2">
        <f>Raw_schedule!M77</f>
        <v>84.92</v>
      </c>
      <c r="O79" s="2">
        <f>Raw_schedule!N77</f>
        <v>84.92</v>
      </c>
      <c r="P79" s="2">
        <f>Raw_schedule!O77</f>
        <v>84.92</v>
      </c>
      <c r="Q79" s="2">
        <f>Raw_schedule!P77</f>
        <v>84.92</v>
      </c>
      <c r="R79" s="2">
        <f>Raw_schedule!Q77</f>
        <v>84.92</v>
      </c>
      <c r="S79" s="2">
        <f>Raw_schedule!R77</f>
        <v>84.92</v>
      </c>
      <c r="T79" s="2">
        <f>Raw_schedule!S77</f>
        <v>84.92</v>
      </c>
      <c r="U79" s="2">
        <f>Raw_schedule!T77</f>
        <v>84.92</v>
      </c>
      <c r="V79" s="2">
        <f>Raw_schedule!U77</f>
        <v>84.92</v>
      </c>
      <c r="W79" s="2">
        <f>Raw_schedule!V77</f>
        <v>84.92</v>
      </c>
      <c r="X79" s="2">
        <f>Raw_schedule!W77</f>
        <v>84.92</v>
      </c>
      <c r="Y79" s="2">
        <f>Raw_schedule!X77</f>
        <v>84.92</v>
      </c>
      <c r="Z79" s="2">
        <f>Raw_schedule!Y77</f>
        <v>84.92</v>
      </c>
      <c r="AA79" s="2">
        <f>Raw_schedule!Z77</f>
        <v>84.92</v>
      </c>
      <c r="AB79" s="2">
        <f>Raw_schedule!AA77</f>
        <v>84.92</v>
      </c>
    </row>
    <row r="80" spans="1:28" x14ac:dyDescent="0.25">
      <c r="A80" s="39" t="str">
        <f>Raw_schedule!B78</f>
        <v>Cooling Setpoint Schedule</v>
      </c>
      <c r="B80" s="39" t="str">
        <f>Raw_schedule!A78</f>
        <v>School</v>
      </c>
      <c r="C80" s="2" t="str">
        <f>Raw_schedule!C78</f>
        <v>AllOtherDays (Through 8/7)</v>
      </c>
      <c r="D80" s="2"/>
      <c r="E80" s="2">
        <f>Raw_schedule!D78</f>
        <v>84.92</v>
      </c>
      <c r="F80" s="2">
        <f>Raw_schedule!E78</f>
        <v>84.92</v>
      </c>
      <c r="G80" s="2">
        <f>Raw_schedule!F78</f>
        <v>84.92</v>
      </c>
      <c r="H80" s="2">
        <f>Raw_schedule!G78</f>
        <v>84.92</v>
      </c>
      <c r="I80" s="2">
        <f>Raw_schedule!H78</f>
        <v>84.92</v>
      </c>
      <c r="J80" s="2">
        <f>Raw_schedule!I78</f>
        <v>84.92</v>
      </c>
      <c r="K80" s="2">
        <f>Raw_schedule!J78</f>
        <v>84.92</v>
      </c>
      <c r="L80" s="2">
        <f>Raw_schedule!K78</f>
        <v>84.92</v>
      </c>
      <c r="M80" s="2">
        <f>Raw_schedule!L78</f>
        <v>84.92</v>
      </c>
      <c r="N80" s="2">
        <f>Raw_schedule!M78</f>
        <v>84.92</v>
      </c>
      <c r="O80" s="2">
        <f>Raw_schedule!N78</f>
        <v>84.92</v>
      </c>
      <c r="P80" s="2">
        <f>Raw_schedule!O78</f>
        <v>84.92</v>
      </c>
      <c r="Q80" s="2">
        <f>Raw_schedule!P78</f>
        <v>84.92</v>
      </c>
      <c r="R80" s="2">
        <f>Raw_schedule!Q78</f>
        <v>84.92</v>
      </c>
      <c r="S80" s="2">
        <f>Raw_schedule!R78</f>
        <v>84.92</v>
      </c>
      <c r="T80" s="2">
        <f>Raw_schedule!S78</f>
        <v>84.92</v>
      </c>
      <c r="U80" s="2">
        <f>Raw_schedule!T78</f>
        <v>84.92</v>
      </c>
      <c r="V80" s="2">
        <f>Raw_schedule!U78</f>
        <v>84.92</v>
      </c>
      <c r="W80" s="2">
        <f>Raw_schedule!V78</f>
        <v>84.92</v>
      </c>
      <c r="X80" s="2">
        <f>Raw_schedule!W78</f>
        <v>84.92</v>
      </c>
      <c r="Y80" s="2">
        <f>Raw_schedule!X78</f>
        <v>84.92</v>
      </c>
      <c r="Z80" s="2">
        <f>Raw_schedule!Y78</f>
        <v>84.92</v>
      </c>
      <c r="AA80" s="2">
        <f>Raw_schedule!Z78</f>
        <v>84.92</v>
      </c>
      <c r="AB80" s="2">
        <f>Raw_schedule!AA78</f>
        <v>84.92</v>
      </c>
    </row>
    <row r="81" spans="1:28" x14ac:dyDescent="0.25">
      <c r="A81" s="39" t="str">
        <f>Raw_schedule!B79</f>
        <v>Cooling Setpoint Schedule</v>
      </c>
      <c r="B81" s="39" t="str">
        <f>Raw_schedule!A79</f>
        <v>School</v>
      </c>
      <c r="C81" s="2" t="str">
        <f>Raw_schedule!C79</f>
        <v>AllOtherDays (Through 8/16)</v>
      </c>
      <c r="D81" s="2"/>
      <c r="E81" s="2">
        <f>Raw_schedule!D79</f>
        <v>84.92</v>
      </c>
      <c r="F81" s="2">
        <f>Raw_schedule!E79</f>
        <v>84.92</v>
      </c>
      <c r="G81" s="2">
        <f>Raw_schedule!F79</f>
        <v>84.92</v>
      </c>
      <c r="H81" s="2">
        <f>Raw_schedule!G79</f>
        <v>84.92</v>
      </c>
      <c r="I81" s="2">
        <f>Raw_schedule!H79</f>
        <v>84.92</v>
      </c>
      <c r="J81" s="2">
        <f>Raw_schedule!I79</f>
        <v>84.92</v>
      </c>
      <c r="K81" s="2">
        <f>Raw_schedule!J79</f>
        <v>84.92</v>
      </c>
      <c r="L81" s="2">
        <f>Raw_schedule!K79</f>
        <v>84.92</v>
      </c>
      <c r="M81" s="2">
        <f>Raw_schedule!L79</f>
        <v>84.92</v>
      </c>
      <c r="N81" s="2">
        <f>Raw_schedule!M79</f>
        <v>84.92</v>
      </c>
      <c r="O81" s="2">
        <f>Raw_schedule!N79</f>
        <v>84.92</v>
      </c>
      <c r="P81" s="2">
        <f>Raw_schedule!O79</f>
        <v>84.92</v>
      </c>
      <c r="Q81" s="2">
        <f>Raw_schedule!P79</f>
        <v>84.92</v>
      </c>
      <c r="R81" s="2">
        <f>Raw_schedule!Q79</f>
        <v>84.92</v>
      </c>
      <c r="S81" s="2">
        <f>Raw_schedule!R79</f>
        <v>84.92</v>
      </c>
      <c r="T81" s="2">
        <f>Raw_schedule!S79</f>
        <v>84.92</v>
      </c>
      <c r="U81" s="2">
        <f>Raw_schedule!T79</f>
        <v>84.92</v>
      </c>
      <c r="V81" s="2">
        <f>Raw_schedule!U79</f>
        <v>84.92</v>
      </c>
      <c r="W81" s="2">
        <f>Raw_schedule!V79</f>
        <v>84.92</v>
      </c>
      <c r="X81" s="2">
        <f>Raw_schedule!W79</f>
        <v>84.92</v>
      </c>
      <c r="Y81" s="2">
        <f>Raw_schedule!X79</f>
        <v>84.92</v>
      </c>
      <c r="Z81" s="2">
        <f>Raw_schedule!Y79</f>
        <v>84.92</v>
      </c>
      <c r="AA81" s="2">
        <f>Raw_schedule!Z79</f>
        <v>84.92</v>
      </c>
      <c r="AB81" s="2">
        <f>Raw_schedule!AA79</f>
        <v>84.92</v>
      </c>
    </row>
    <row r="82" spans="1:28" x14ac:dyDescent="0.25">
      <c r="A82" s="39" t="str">
        <f>Raw_schedule!B80</f>
        <v>Cooling Setpoint Schedule</v>
      </c>
      <c r="B82" s="39" t="str">
        <f>Raw_schedule!A80</f>
        <v>School</v>
      </c>
      <c r="C82" s="2" t="str">
        <f>Raw_schedule!C80</f>
        <v>AllOtherDays (Through 12/11)</v>
      </c>
      <c r="D82" s="2"/>
      <c r="E82" s="2">
        <f>Raw_schedule!D80</f>
        <v>84.92</v>
      </c>
      <c r="F82" s="2">
        <f>Raw_schedule!E80</f>
        <v>84.92</v>
      </c>
      <c r="G82" s="2">
        <f>Raw_schedule!F80</f>
        <v>84.92</v>
      </c>
      <c r="H82" s="2">
        <f>Raw_schedule!G80</f>
        <v>84.92</v>
      </c>
      <c r="I82" s="2">
        <f>Raw_schedule!H80</f>
        <v>84.92</v>
      </c>
      <c r="J82" s="2">
        <f>Raw_schedule!I80</f>
        <v>84.92</v>
      </c>
      <c r="K82" s="2">
        <f>Raw_schedule!J80</f>
        <v>84.92</v>
      </c>
      <c r="L82" s="2">
        <f>Raw_schedule!K80</f>
        <v>84.92</v>
      </c>
      <c r="M82" s="2">
        <f>Raw_schedule!L80</f>
        <v>84.92</v>
      </c>
      <c r="N82" s="2">
        <f>Raw_schedule!M80</f>
        <v>84.92</v>
      </c>
      <c r="O82" s="2">
        <f>Raw_schedule!N80</f>
        <v>84.92</v>
      </c>
      <c r="P82" s="2">
        <f>Raw_schedule!O80</f>
        <v>84.92</v>
      </c>
      <c r="Q82" s="2">
        <f>Raw_schedule!P80</f>
        <v>84.92</v>
      </c>
      <c r="R82" s="2">
        <f>Raw_schedule!Q80</f>
        <v>84.92</v>
      </c>
      <c r="S82" s="2">
        <f>Raw_schedule!R80</f>
        <v>84.92</v>
      </c>
      <c r="T82" s="2">
        <f>Raw_schedule!S80</f>
        <v>84.92</v>
      </c>
      <c r="U82" s="2">
        <f>Raw_schedule!T80</f>
        <v>84.92</v>
      </c>
      <c r="V82" s="2">
        <f>Raw_schedule!U80</f>
        <v>84.92</v>
      </c>
      <c r="W82" s="2">
        <f>Raw_schedule!V80</f>
        <v>84.92</v>
      </c>
      <c r="X82" s="2">
        <f>Raw_schedule!W80</f>
        <v>84.92</v>
      </c>
      <c r="Y82" s="2">
        <f>Raw_schedule!X80</f>
        <v>84.92</v>
      </c>
      <c r="Z82" s="2">
        <f>Raw_schedule!Y80</f>
        <v>84.92</v>
      </c>
      <c r="AA82" s="2">
        <f>Raw_schedule!Z80</f>
        <v>84.92</v>
      </c>
      <c r="AB82" s="2">
        <f>Raw_schedule!AA80</f>
        <v>84.92</v>
      </c>
    </row>
    <row r="83" spans="1:28" x14ac:dyDescent="0.25">
      <c r="A83" s="39" t="str">
        <f>Raw_schedule!B81</f>
        <v>Cooling Setpoint Schedule</v>
      </c>
      <c r="B83" s="39" t="str">
        <f>Raw_schedule!A81</f>
        <v>School</v>
      </c>
      <c r="C83" s="2" t="str">
        <f>Raw_schedule!C81</f>
        <v>AllOtherDays (Through 12/31)</v>
      </c>
      <c r="D83" s="2"/>
      <c r="E83" s="2">
        <f>Raw_schedule!D81</f>
        <v>84.92</v>
      </c>
      <c r="F83" s="2">
        <f>Raw_schedule!E81</f>
        <v>84.92</v>
      </c>
      <c r="G83" s="2">
        <f>Raw_schedule!F81</f>
        <v>84.92</v>
      </c>
      <c r="H83" s="2">
        <f>Raw_schedule!G81</f>
        <v>84.92</v>
      </c>
      <c r="I83" s="2">
        <f>Raw_schedule!H81</f>
        <v>84.92</v>
      </c>
      <c r="J83" s="2">
        <f>Raw_schedule!I81</f>
        <v>84.92</v>
      </c>
      <c r="K83" s="2">
        <f>Raw_schedule!J81</f>
        <v>84.92</v>
      </c>
      <c r="L83" s="2">
        <f>Raw_schedule!K81</f>
        <v>84.92</v>
      </c>
      <c r="M83" s="2">
        <f>Raw_schedule!L81</f>
        <v>84.92</v>
      </c>
      <c r="N83" s="2">
        <f>Raw_schedule!M81</f>
        <v>84.92</v>
      </c>
      <c r="O83" s="2">
        <f>Raw_schedule!N81</f>
        <v>84.92</v>
      </c>
      <c r="P83" s="2">
        <f>Raw_schedule!O81</f>
        <v>84.92</v>
      </c>
      <c r="Q83" s="2">
        <f>Raw_schedule!P81</f>
        <v>84.92</v>
      </c>
      <c r="R83" s="2">
        <f>Raw_schedule!Q81</f>
        <v>84.92</v>
      </c>
      <c r="S83" s="2">
        <f>Raw_schedule!R81</f>
        <v>84.92</v>
      </c>
      <c r="T83" s="2">
        <f>Raw_schedule!S81</f>
        <v>84.92</v>
      </c>
      <c r="U83" s="2">
        <f>Raw_schedule!T81</f>
        <v>84.92</v>
      </c>
      <c r="V83" s="2">
        <f>Raw_schedule!U81</f>
        <v>84.92</v>
      </c>
      <c r="W83" s="2">
        <f>Raw_schedule!V81</f>
        <v>84.92</v>
      </c>
      <c r="X83" s="2">
        <f>Raw_schedule!W81</f>
        <v>84.92</v>
      </c>
      <c r="Y83" s="2">
        <f>Raw_schedule!X81</f>
        <v>84.92</v>
      </c>
      <c r="Z83" s="2">
        <f>Raw_schedule!Y81</f>
        <v>84.92</v>
      </c>
      <c r="AA83" s="2">
        <f>Raw_schedule!Z81</f>
        <v>84.92</v>
      </c>
      <c r="AB83" s="2">
        <f>Raw_schedule!AA81</f>
        <v>84.92</v>
      </c>
    </row>
    <row r="84" spans="1:28" x14ac:dyDescent="0.25">
      <c r="A84" s="39" t="str">
        <f>Raw_schedule!B82</f>
        <v>Cooling Setpoint Schedule</v>
      </c>
      <c r="B84" s="39" t="str">
        <f>Raw_schedule!A82</f>
        <v>School</v>
      </c>
      <c r="C84" s="2" t="str">
        <f>Raw_schedule!C82</f>
        <v>Saturdays (Through 4/3)</v>
      </c>
      <c r="D84" s="2"/>
      <c r="E84" s="2">
        <f>Raw_schedule!D82</f>
        <v>84.92</v>
      </c>
      <c r="F84" s="2">
        <f>Raw_schedule!E82</f>
        <v>84.92</v>
      </c>
      <c r="G84" s="2">
        <f>Raw_schedule!F82</f>
        <v>84.92</v>
      </c>
      <c r="H84" s="2">
        <f>Raw_schedule!G82</f>
        <v>84.92</v>
      </c>
      <c r="I84" s="2">
        <f>Raw_schedule!H82</f>
        <v>84.92</v>
      </c>
      <c r="J84" s="2">
        <f>Raw_schedule!I82</f>
        <v>84.92</v>
      </c>
      <c r="K84" s="2">
        <f>Raw_schedule!J82</f>
        <v>84.92</v>
      </c>
      <c r="L84" s="2">
        <f>Raw_schedule!K82</f>
        <v>75.02</v>
      </c>
      <c r="M84" s="2">
        <f>Raw_schedule!L82</f>
        <v>75.02</v>
      </c>
      <c r="N84" s="2">
        <f>Raw_schedule!M82</f>
        <v>75.02</v>
      </c>
      <c r="O84" s="2">
        <f>Raw_schedule!N82</f>
        <v>75.02</v>
      </c>
      <c r="P84" s="2">
        <f>Raw_schedule!O82</f>
        <v>75.02</v>
      </c>
      <c r="Q84" s="2">
        <f>Raw_schedule!P82</f>
        <v>75.02</v>
      </c>
      <c r="R84" s="2">
        <f>Raw_schedule!Q82</f>
        <v>84.92</v>
      </c>
      <c r="S84" s="2">
        <f>Raw_schedule!R82</f>
        <v>84.92</v>
      </c>
      <c r="T84" s="2">
        <f>Raw_schedule!S82</f>
        <v>84.92</v>
      </c>
      <c r="U84" s="2">
        <f>Raw_schedule!T82</f>
        <v>84.92</v>
      </c>
      <c r="V84" s="2">
        <f>Raw_schedule!U82</f>
        <v>84.92</v>
      </c>
      <c r="W84" s="2">
        <f>Raw_schedule!V82</f>
        <v>84.92</v>
      </c>
      <c r="X84" s="2">
        <f>Raw_schedule!W82</f>
        <v>84.92</v>
      </c>
      <c r="Y84" s="2">
        <f>Raw_schedule!X82</f>
        <v>84.92</v>
      </c>
      <c r="Z84" s="2">
        <f>Raw_schedule!Y82</f>
        <v>84.92</v>
      </c>
      <c r="AA84" s="2">
        <f>Raw_schedule!Z82</f>
        <v>84.92</v>
      </c>
      <c r="AB84" s="2">
        <f>Raw_schedule!AA82</f>
        <v>84.92</v>
      </c>
    </row>
    <row r="85" spans="1:28" x14ac:dyDescent="0.25">
      <c r="A85" s="39" t="str">
        <f>Raw_schedule!B83</f>
        <v>Cooling Setpoint Schedule</v>
      </c>
      <c r="B85" s="39" t="str">
        <f>Raw_schedule!A83</f>
        <v>School</v>
      </c>
      <c r="C85" s="2" t="str">
        <f>Raw_schedule!C83</f>
        <v>Saturdays (Through 5/22)</v>
      </c>
      <c r="D85" s="2"/>
      <c r="E85" s="2">
        <f>Raw_schedule!D83</f>
        <v>84.92</v>
      </c>
      <c r="F85" s="2">
        <f>Raw_schedule!E83</f>
        <v>84.92</v>
      </c>
      <c r="G85" s="2">
        <f>Raw_schedule!F83</f>
        <v>84.92</v>
      </c>
      <c r="H85" s="2">
        <f>Raw_schedule!G83</f>
        <v>84.92</v>
      </c>
      <c r="I85" s="2">
        <f>Raw_schedule!H83</f>
        <v>84.92</v>
      </c>
      <c r="J85" s="2">
        <f>Raw_schedule!I83</f>
        <v>84.92</v>
      </c>
      <c r="K85" s="2">
        <f>Raw_schedule!J83</f>
        <v>84.92</v>
      </c>
      <c r="L85" s="2">
        <f>Raw_schedule!K83</f>
        <v>75.02</v>
      </c>
      <c r="M85" s="2">
        <f>Raw_schedule!L83</f>
        <v>75.02</v>
      </c>
      <c r="N85" s="2">
        <f>Raw_schedule!M83</f>
        <v>75.02</v>
      </c>
      <c r="O85" s="2">
        <f>Raw_schedule!N83</f>
        <v>75.02</v>
      </c>
      <c r="P85" s="2">
        <f>Raw_schedule!O83</f>
        <v>75.02</v>
      </c>
      <c r="Q85" s="2">
        <f>Raw_schedule!P83</f>
        <v>75.02</v>
      </c>
      <c r="R85" s="2">
        <f>Raw_schedule!Q83</f>
        <v>84.92</v>
      </c>
      <c r="S85" s="2">
        <f>Raw_schedule!R83</f>
        <v>84.92</v>
      </c>
      <c r="T85" s="2">
        <f>Raw_schedule!S83</f>
        <v>84.92</v>
      </c>
      <c r="U85" s="2">
        <f>Raw_schedule!T83</f>
        <v>84.92</v>
      </c>
      <c r="V85" s="2">
        <f>Raw_schedule!U83</f>
        <v>84.92</v>
      </c>
      <c r="W85" s="2">
        <f>Raw_schedule!V83</f>
        <v>84.92</v>
      </c>
      <c r="X85" s="2">
        <f>Raw_schedule!W83</f>
        <v>84.92</v>
      </c>
      <c r="Y85" s="2">
        <f>Raw_schedule!X83</f>
        <v>84.92</v>
      </c>
      <c r="Z85" s="2">
        <f>Raw_schedule!Y83</f>
        <v>84.92</v>
      </c>
      <c r="AA85" s="2">
        <f>Raw_schedule!Z83</f>
        <v>84.92</v>
      </c>
      <c r="AB85" s="2">
        <f>Raw_schedule!AA83</f>
        <v>84.92</v>
      </c>
    </row>
    <row r="86" spans="1:28" x14ac:dyDescent="0.25">
      <c r="A86" s="39" t="str">
        <f>Raw_schedule!B84</f>
        <v>Cooling Setpoint Schedule</v>
      </c>
      <c r="B86" s="39" t="str">
        <f>Raw_schedule!A84</f>
        <v>School</v>
      </c>
      <c r="C86" s="2" t="str">
        <f>Raw_schedule!C84</f>
        <v>Saturdays (Through 8/7)</v>
      </c>
      <c r="D86" s="2"/>
      <c r="E86" s="2">
        <f>Raw_schedule!D84</f>
        <v>84.92</v>
      </c>
      <c r="F86" s="2">
        <f>Raw_schedule!E84</f>
        <v>84.92</v>
      </c>
      <c r="G86" s="2">
        <f>Raw_schedule!F84</f>
        <v>84.92</v>
      </c>
      <c r="H86" s="2">
        <f>Raw_schedule!G84</f>
        <v>84.92</v>
      </c>
      <c r="I86" s="2">
        <f>Raw_schedule!H84</f>
        <v>84.92</v>
      </c>
      <c r="J86" s="2">
        <f>Raw_schedule!I84</f>
        <v>84.92</v>
      </c>
      <c r="K86" s="2">
        <f>Raw_schedule!J84</f>
        <v>84.92</v>
      </c>
      <c r="L86" s="2">
        <f>Raw_schedule!K84</f>
        <v>75.02</v>
      </c>
      <c r="M86" s="2">
        <f>Raw_schedule!L84</f>
        <v>75.02</v>
      </c>
      <c r="N86" s="2">
        <f>Raw_schedule!M84</f>
        <v>75.02</v>
      </c>
      <c r="O86" s="2">
        <f>Raw_schedule!N84</f>
        <v>75.02</v>
      </c>
      <c r="P86" s="2">
        <f>Raw_schedule!O84</f>
        <v>75.02</v>
      </c>
      <c r="Q86" s="2">
        <f>Raw_schedule!P84</f>
        <v>75.02</v>
      </c>
      <c r="R86" s="2">
        <f>Raw_schedule!Q84</f>
        <v>84.92</v>
      </c>
      <c r="S86" s="2">
        <f>Raw_schedule!R84</f>
        <v>84.92</v>
      </c>
      <c r="T86" s="2">
        <f>Raw_schedule!S84</f>
        <v>84.92</v>
      </c>
      <c r="U86" s="2">
        <f>Raw_schedule!T84</f>
        <v>84.92</v>
      </c>
      <c r="V86" s="2">
        <f>Raw_schedule!U84</f>
        <v>84.92</v>
      </c>
      <c r="W86" s="2">
        <f>Raw_schedule!V84</f>
        <v>84.92</v>
      </c>
      <c r="X86" s="2">
        <f>Raw_schedule!W84</f>
        <v>84.92</v>
      </c>
      <c r="Y86" s="2">
        <f>Raw_schedule!X84</f>
        <v>84.92</v>
      </c>
      <c r="Z86" s="2">
        <f>Raw_schedule!Y84</f>
        <v>84.92</v>
      </c>
      <c r="AA86" s="2">
        <f>Raw_schedule!Z84</f>
        <v>84.92</v>
      </c>
      <c r="AB86" s="2">
        <f>Raw_schedule!AA84</f>
        <v>84.92</v>
      </c>
    </row>
    <row r="87" spans="1:28" x14ac:dyDescent="0.25">
      <c r="A87" s="39" t="str">
        <f>Raw_schedule!B85</f>
        <v>Cooling Setpoint Schedule</v>
      </c>
      <c r="B87" s="39" t="str">
        <f>Raw_schedule!A85</f>
        <v>School</v>
      </c>
      <c r="C87" s="2" t="str">
        <f>Raw_schedule!C85</f>
        <v>Saturdays (Through 12/11)</v>
      </c>
      <c r="D87" s="2"/>
      <c r="E87" s="2">
        <f>Raw_schedule!D85</f>
        <v>84.92</v>
      </c>
      <c r="F87" s="2">
        <f>Raw_schedule!E85</f>
        <v>84.92</v>
      </c>
      <c r="G87" s="2">
        <f>Raw_schedule!F85</f>
        <v>84.92</v>
      </c>
      <c r="H87" s="2">
        <f>Raw_schedule!G85</f>
        <v>84.92</v>
      </c>
      <c r="I87" s="2">
        <f>Raw_schedule!H85</f>
        <v>84.92</v>
      </c>
      <c r="J87" s="2">
        <f>Raw_schedule!I85</f>
        <v>84.92</v>
      </c>
      <c r="K87" s="2">
        <f>Raw_schedule!J85</f>
        <v>84.92</v>
      </c>
      <c r="L87" s="2">
        <f>Raw_schedule!K85</f>
        <v>75.02</v>
      </c>
      <c r="M87" s="2">
        <f>Raw_schedule!L85</f>
        <v>75.02</v>
      </c>
      <c r="N87" s="2">
        <f>Raw_schedule!M85</f>
        <v>75.02</v>
      </c>
      <c r="O87" s="2">
        <f>Raw_schedule!N85</f>
        <v>75.02</v>
      </c>
      <c r="P87" s="2">
        <f>Raw_schedule!O85</f>
        <v>75.02</v>
      </c>
      <c r="Q87" s="2">
        <f>Raw_schedule!P85</f>
        <v>75.02</v>
      </c>
      <c r="R87" s="2">
        <f>Raw_schedule!Q85</f>
        <v>84.92</v>
      </c>
      <c r="S87" s="2">
        <f>Raw_schedule!R85</f>
        <v>84.92</v>
      </c>
      <c r="T87" s="2">
        <f>Raw_schedule!S85</f>
        <v>84.92</v>
      </c>
      <c r="U87" s="2">
        <f>Raw_schedule!T85</f>
        <v>84.92</v>
      </c>
      <c r="V87" s="2">
        <f>Raw_schedule!U85</f>
        <v>84.92</v>
      </c>
      <c r="W87" s="2">
        <f>Raw_schedule!V85</f>
        <v>84.92</v>
      </c>
      <c r="X87" s="2">
        <f>Raw_schedule!W85</f>
        <v>84.92</v>
      </c>
      <c r="Y87" s="2">
        <f>Raw_schedule!X85</f>
        <v>84.92</v>
      </c>
      <c r="Z87" s="2">
        <f>Raw_schedule!Y85</f>
        <v>84.92</v>
      </c>
      <c r="AA87" s="2">
        <f>Raw_schedule!Z85</f>
        <v>84.92</v>
      </c>
      <c r="AB87" s="2">
        <f>Raw_schedule!AA85</f>
        <v>84.92</v>
      </c>
    </row>
    <row r="88" spans="1:28" x14ac:dyDescent="0.25">
      <c r="A88" s="39" t="str">
        <f>Raw_schedule!B86</f>
        <v>Cooling Setpoint Schedule</v>
      </c>
      <c r="B88" s="39" t="str">
        <f>Raw_schedule!A86</f>
        <v>School</v>
      </c>
      <c r="C88" s="2" t="str">
        <f>Raw_schedule!C86</f>
        <v>Weekdays (Through 4/3)</v>
      </c>
      <c r="D88" s="2"/>
      <c r="E88" s="2">
        <f>Raw_schedule!D86</f>
        <v>84.92</v>
      </c>
      <c r="F88" s="2">
        <f>Raw_schedule!E86</f>
        <v>84.92</v>
      </c>
      <c r="G88" s="2">
        <f>Raw_schedule!F86</f>
        <v>84.92</v>
      </c>
      <c r="H88" s="2">
        <f>Raw_schedule!G86</f>
        <v>84.92</v>
      </c>
      <c r="I88" s="2">
        <f>Raw_schedule!H86</f>
        <v>84.92</v>
      </c>
      <c r="J88" s="2">
        <f>Raw_schedule!I86</f>
        <v>84.92</v>
      </c>
      <c r="K88" s="2">
        <f>Raw_schedule!J86</f>
        <v>75.02</v>
      </c>
      <c r="L88" s="2">
        <f>Raw_schedule!K86</f>
        <v>75.02</v>
      </c>
      <c r="M88" s="2">
        <f>Raw_schedule!L86</f>
        <v>75.02</v>
      </c>
      <c r="N88" s="2">
        <f>Raw_schedule!M86</f>
        <v>75.02</v>
      </c>
      <c r="O88" s="2">
        <f>Raw_schedule!N86</f>
        <v>75.02</v>
      </c>
      <c r="P88" s="2">
        <f>Raw_schedule!O86</f>
        <v>75.02</v>
      </c>
      <c r="Q88" s="2">
        <f>Raw_schedule!P86</f>
        <v>75.02</v>
      </c>
      <c r="R88" s="2">
        <f>Raw_schedule!Q86</f>
        <v>75.02</v>
      </c>
      <c r="S88" s="2">
        <f>Raw_schedule!R86</f>
        <v>75.02</v>
      </c>
      <c r="T88" s="2">
        <f>Raw_schedule!S86</f>
        <v>75.02</v>
      </c>
      <c r="U88" s="2">
        <f>Raw_schedule!T86</f>
        <v>75.02</v>
      </c>
      <c r="V88" s="2">
        <f>Raw_schedule!U86</f>
        <v>75.02</v>
      </c>
      <c r="W88" s="2">
        <f>Raw_schedule!V86</f>
        <v>75.02</v>
      </c>
      <c r="X88" s="2">
        <f>Raw_schedule!W86</f>
        <v>75.02</v>
      </c>
      <c r="Y88" s="2">
        <f>Raw_schedule!X86</f>
        <v>75.02</v>
      </c>
      <c r="Z88" s="2">
        <f>Raw_schedule!Y86</f>
        <v>75.02</v>
      </c>
      <c r="AA88" s="2">
        <f>Raw_schedule!Z86</f>
        <v>84.92</v>
      </c>
      <c r="AB88" s="2">
        <f>Raw_schedule!AA86</f>
        <v>84.92</v>
      </c>
    </row>
    <row r="89" spans="1:28" x14ac:dyDescent="0.25">
      <c r="A89" s="39" t="str">
        <f>Raw_schedule!B87</f>
        <v>Cooling Setpoint Schedule</v>
      </c>
      <c r="B89" s="39" t="str">
        <f>Raw_schedule!A87</f>
        <v>School</v>
      </c>
      <c r="C89" s="2" t="str">
        <f>Raw_schedule!C87</f>
        <v>Weekdays (Through 5/22)</v>
      </c>
      <c r="D89" s="2"/>
      <c r="E89" s="2">
        <f>Raw_schedule!D87</f>
        <v>84.92</v>
      </c>
      <c r="F89" s="2">
        <f>Raw_schedule!E87</f>
        <v>84.92</v>
      </c>
      <c r="G89" s="2">
        <f>Raw_schedule!F87</f>
        <v>84.92</v>
      </c>
      <c r="H89" s="2">
        <f>Raw_schedule!G87</f>
        <v>84.92</v>
      </c>
      <c r="I89" s="2">
        <f>Raw_schedule!H87</f>
        <v>84.92</v>
      </c>
      <c r="J89" s="2">
        <f>Raw_schedule!I87</f>
        <v>84.92</v>
      </c>
      <c r="K89" s="2">
        <f>Raw_schedule!J87</f>
        <v>75.02</v>
      </c>
      <c r="L89" s="2">
        <f>Raw_schedule!K87</f>
        <v>75.02</v>
      </c>
      <c r="M89" s="2">
        <f>Raw_schedule!L87</f>
        <v>75.02</v>
      </c>
      <c r="N89" s="2">
        <f>Raw_schedule!M87</f>
        <v>75.02</v>
      </c>
      <c r="O89" s="2">
        <f>Raw_schedule!N87</f>
        <v>75.02</v>
      </c>
      <c r="P89" s="2">
        <f>Raw_schedule!O87</f>
        <v>75.02</v>
      </c>
      <c r="Q89" s="2">
        <f>Raw_schedule!P87</f>
        <v>75.02</v>
      </c>
      <c r="R89" s="2">
        <f>Raw_schedule!Q87</f>
        <v>75.02</v>
      </c>
      <c r="S89" s="2">
        <f>Raw_schedule!R87</f>
        <v>75.02</v>
      </c>
      <c r="T89" s="2">
        <f>Raw_schedule!S87</f>
        <v>75.02</v>
      </c>
      <c r="U89" s="2">
        <f>Raw_schedule!T87</f>
        <v>75.02</v>
      </c>
      <c r="V89" s="2">
        <f>Raw_schedule!U87</f>
        <v>75.02</v>
      </c>
      <c r="W89" s="2">
        <f>Raw_schedule!V87</f>
        <v>75.02</v>
      </c>
      <c r="X89" s="2">
        <f>Raw_schedule!W87</f>
        <v>75.02</v>
      </c>
      <c r="Y89" s="2">
        <f>Raw_schedule!X87</f>
        <v>75.02</v>
      </c>
      <c r="Z89" s="2">
        <f>Raw_schedule!Y87</f>
        <v>75.02</v>
      </c>
      <c r="AA89" s="2">
        <f>Raw_schedule!Z87</f>
        <v>84.92</v>
      </c>
      <c r="AB89" s="2">
        <f>Raw_schedule!AA87</f>
        <v>84.92</v>
      </c>
    </row>
    <row r="90" spans="1:28" x14ac:dyDescent="0.25">
      <c r="A90" s="39" t="str">
        <f>Raw_schedule!B88</f>
        <v>Cooling Setpoint Schedule</v>
      </c>
      <c r="B90" s="39" t="str">
        <f>Raw_schedule!A88</f>
        <v>School</v>
      </c>
      <c r="C90" s="2" t="str">
        <f>Raw_schedule!C88</f>
        <v>Weekdays (Through 8/7)</v>
      </c>
      <c r="D90" s="2"/>
      <c r="E90" s="2">
        <f>Raw_schedule!D88</f>
        <v>84.92</v>
      </c>
      <c r="F90" s="2">
        <f>Raw_schedule!E88</f>
        <v>84.92</v>
      </c>
      <c r="G90" s="2">
        <f>Raw_schedule!F88</f>
        <v>84.92</v>
      </c>
      <c r="H90" s="2">
        <f>Raw_schedule!G88</f>
        <v>84.92</v>
      </c>
      <c r="I90" s="2">
        <f>Raw_schedule!H88</f>
        <v>84.92</v>
      </c>
      <c r="J90" s="2">
        <f>Raw_schedule!I88</f>
        <v>84.92</v>
      </c>
      <c r="K90" s="2">
        <f>Raw_schedule!J88</f>
        <v>75.02</v>
      </c>
      <c r="L90" s="2">
        <f>Raw_schedule!K88</f>
        <v>75.02</v>
      </c>
      <c r="M90" s="2">
        <f>Raw_schedule!L88</f>
        <v>75.02</v>
      </c>
      <c r="N90" s="2">
        <f>Raw_schedule!M88</f>
        <v>75.02</v>
      </c>
      <c r="O90" s="2">
        <f>Raw_schedule!N88</f>
        <v>75.02</v>
      </c>
      <c r="P90" s="2">
        <f>Raw_schedule!O88</f>
        <v>75.02</v>
      </c>
      <c r="Q90" s="2">
        <f>Raw_schedule!P88</f>
        <v>75.02</v>
      </c>
      <c r="R90" s="2">
        <f>Raw_schedule!Q88</f>
        <v>75.02</v>
      </c>
      <c r="S90" s="2">
        <f>Raw_schedule!R88</f>
        <v>75.02</v>
      </c>
      <c r="T90" s="2">
        <f>Raw_schedule!S88</f>
        <v>75.02</v>
      </c>
      <c r="U90" s="2">
        <f>Raw_schedule!T88</f>
        <v>75.02</v>
      </c>
      <c r="V90" s="2">
        <f>Raw_schedule!U88</f>
        <v>75.02</v>
      </c>
      <c r="W90" s="2">
        <f>Raw_schedule!V88</f>
        <v>75.02</v>
      </c>
      <c r="X90" s="2">
        <f>Raw_schedule!W88</f>
        <v>75.02</v>
      </c>
      <c r="Y90" s="2">
        <f>Raw_schedule!X88</f>
        <v>75.02</v>
      </c>
      <c r="Z90" s="2">
        <f>Raw_schedule!Y88</f>
        <v>75.02</v>
      </c>
      <c r="AA90" s="2">
        <f>Raw_schedule!Z88</f>
        <v>84.92</v>
      </c>
      <c r="AB90" s="2">
        <f>Raw_schedule!AA88</f>
        <v>84.92</v>
      </c>
    </row>
    <row r="91" spans="1:28" x14ac:dyDescent="0.25">
      <c r="A91" s="39" t="str">
        <f>Raw_schedule!B89</f>
        <v>Cooling Setpoint Schedule</v>
      </c>
      <c r="B91" s="39" t="str">
        <f>Raw_schedule!A89</f>
        <v>School</v>
      </c>
      <c r="C91" s="2" t="str">
        <f>Raw_schedule!C89</f>
        <v>Weekdays (Through 12/11)</v>
      </c>
      <c r="D91" s="2"/>
      <c r="E91" s="2">
        <f>Raw_schedule!D89</f>
        <v>84.92</v>
      </c>
      <c r="F91" s="2">
        <f>Raw_schedule!E89</f>
        <v>84.92</v>
      </c>
      <c r="G91" s="2">
        <f>Raw_schedule!F89</f>
        <v>84.92</v>
      </c>
      <c r="H91" s="2">
        <f>Raw_schedule!G89</f>
        <v>84.92</v>
      </c>
      <c r="I91" s="2">
        <f>Raw_schedule!H89</f>
        <v>84.92</v>
      </c>
      <c r="J91" s="2">
        <f>Raw_schedule!I89</f>
        <v>84.92</v>
      </c>
      <c r="K91" s="2">
        <f>Raw_schedule!J89</f>
        <v>75.02</v>
      </c>
      <c r="L91" s="2">
        <f>Raw_schedule!K89</f>
        <v>75.02</v>
      </c>
      <c r="M91" s="2">
        <f>Raw_schedule!L89</f>
        <v>75.02</v>
      </c>
      <c r="N91" s="2">
        <f>Raw_schedule!M89</f>
        <v>75.02</v>
      </c>
      <c r="O91" s="2">
        <f>Raw_schedule!N89</f>
        <v>75.02</v>
      </c>
      <c r="P91" s="2">
        <f>Raw_schedule!O89</f>
        <v>75.02</v>
      </c>
      <c r="Q91" s="2">
        <f>Raw_schedule!P89</f>
        <v>75.02</v>
      </c>
      <c r="R91" s="2">
        <f>Raw_schedule!Q89</f>
        <v>75.02</v>
      </c>
      <c r="S91" s="2">
        <f>Raw_schedule!R89</f>
        <v>75.02</v>
      </c>
      <c r="T91" s="2">
        <f>Raw_schedule!S89</f>
        <v>75.02</v>
      </c>
      <c r="U91" s="2">
        <f>Raw_schedule!T89</f>
        <v>75.02</v>
      </c>
      <c r="V91" s="2">
        <f>Raw_schedule!U89</f>
        <v>75.02</v>
      </c>
      <c r="W91" s="2">
        <f>Raw_schedule!V89</f>
        <v>75.02</v>
      </c>
      <c r="X91" s="2">
        <f>Raw_schedule!W89</f>
        <v>75.02</v>
      </c>
      <c r="Y91" s="2">
        <f>Raw_schedule!X89</f>
        <v>75.02</v>
      </c>
      <c r="Z91" s="2">
        <f>Raw_schedule!Y89</f>
        <v>75.02</v>
      </c>
      <c r="AA91" s="2">
        <f>Raw_schedule!Z89</f>
        <v>84.92</v>
      </c>
      <c r="AB91" s="2">
        <f>Raw_schedule!AA89</f>
        <v>84.92</v>
      </c>
    </row>
    <row r="92" spans="1:28" x14ac:dyDescent="0.25">
      <c r="A92" s="39" t="str">
        <f>Raw_schedule!B90</f>
        <v>DHW Sch</v>
      </c>
      <c r="B92" s="39" t="str">
        <f>Raw_schedule!A90</f>
        <v>School</v>
      </c>
      <c r="C92" s="2" t="str">
        <f>Raw_schedule!C90</f>
        <v>AllOtherDays (Through 1/11)</v>
      </c>
      <c r="D92" s="2"/>
      <c r="E92" s="2">
        <f>Raw_schedule!D90</f>
        <v>0</v>
      </c>
      <c r="F92" s="2">
        <f>Raw_schedule!E90</f>
        <v>0</v>
      </c>
      <c r="G92" s="2">
        <f>Raw_schedule!F90</f>
        <v>0</v>
      </c>
      <c r="H92" s="2">
        <f>Raw_schedule!G90</f>
        <v>0</v>
      </c>
      <c r="I92" s="2">
        <f>Raw_schedule!H90</f>
        <v>0</v>
      </c>
      <c r="J92" s="2">
        <f>Raw_schedule!I90</f>
        <v>0</v>
      </c>
      <c r="K92" s="2">
        <f>Raw_schedule!J90</f>
        <v>0</v>
      </c>
      <c r="L92" s="2">
        <f>Raw_schedule!K90</f>
        <v>0</v>
      </c>
      <c r="M92" s="2">
        <f>Raw_schedule!L90</f>
        <v>0</v>
      </c>
      <c r="N92" s="2">
        <f>Raw_schedule!M90</f>
        <v>0</v>
      </c>
      <c r="O92" s="2">
        <f>Raw_schedule!N90</f>
        <v>0</v>
      </c>
      <c r="P92" s="2">
        <f>Raw_schedule!O90</f>
        <v>0</v>
      </c>
      <c r="Q92" s="2">
        <f>Raw_schedule!P90</f>
        <v>0</v>
      </c>
      <c r="R92" s="2">
        <f>Raw_schedule!Q90</f>
        <v>0</v>
      </c>
      <c r="S92" s="2">
        <f>Raw_schedule!R90</f>
        <v>0</v>
      </c>
      <c r="T92" s="2">
        <f>Raw_schedule!S90</f>
        <v>0</v>
      </c>
      <c r="U92" s="2">
        <f>Raw_schedule!T90</f>
        <v>0</v>
      </c>
      <c r="V92" s="2">
        <f>Raw_schedule!U90</f>
        <v>0</v>
      </c>
      <c r="W92" s="2">
        <f>Raw_schedule!V90</f>
        <v>0</v>
      </c>
      <c r="X92" s="2">
        <f>Raw_schedule!W90</f>
        <v>0</v>
      </c>
      <c r="Y92" s="2">
        <f>Raw_schedule!X90</f>
        <v>0</v>
      </c>
      <c r="Z92" s="2">
        <f>Raw_schedule!Y90</f>
        <v>0</v>
      </c>
      <c r="AA92" s="2">
        <f>Raw_schedule!Z90</f>
        <v>0</v>
      </c>
      <c r="AB92" s="2">
        <f>Raw_schedule!AA90</f>
        <v>0</v>
      </c>
    </row>
    <row r="93" spans="1:28" x14ac:dyDescent="0.25">
      <c r="A93" s="39" t="str">
        <f>Raw_schedule!B91</f>
        <v>DHW Sch</v>
      </c>
      <c r="B93" s="39" t="str">
        <f>Raw_schedule!A91</f>
        <v>School</v>
      </c>
      <c r="C93" s="2" t="str">
        <f>Raw_schedule!C91</f>
        <v>AllOtherDays (Through 4/3)</v>
      </c>
      <c r="D93" s="2"/>
      <c r="E93" s="2">
        <f>Raw_schedule!D91</f>
        <v>0.03</v>
      </c>
      <c r="F93" s="2">
        <f>Raw_schedule!E91</f>
        <v>0.03</v>
      </c>
      <c r="G93" s="2">
        <f>Raw_schedule!F91</f>
        <v>0.03</v>
      </c>
      <c r="H93" s="2">
        <f>Raw_schedule!G91</f>
        <v>0.03</v>
      </c>
      <c r="I93" s="2">
        <f>Raw_schedule!H91</f>
        <v>0.03</v>
      </c>
      <c r="J93" s="2">
        <f>Raw_schedule!I91</f>
        <v>0.03</v>
      </c>
      <c r="K93" s="2">
        <f>Raw_schedule!J91</f>
        <v>0.03</v>
      </c>
      <c r="L93" s="2">
        <f>Raw_schedule!K91</f>
        <v>0.03</v>
      </c>
      <c r="M93" s="2">
        <f>Raw_schedule!L91</f>
        <v>0.03</v>
      </c>
      <c r="N93" s="2">
        <f>Raw_schedule!M91</f>
        <v>0.05</v>
      </c>
      <c r="O93" s="2">
        <f>Raw_schedule!N91</f>
        <v>0.05</v>
      </c>
      <c r="P93" s="2">
        <f>Raw_schedule!O91</f>
        <v>0.05</v>
      </c>
      <c r="Q93" s="2">
        <f>Raw_schedule!P91</f>
        <v>0.05</v>
      </c>
      <c r="R93" s="2">
        <f>Raw_schedule!Q91</f>
        <v>0.03</v>
      </c>
      <c r="S93" s="2">
        <f>Raw_schedule!R91</f>
        <v>0.03</v>
      </c>
      <c r="T93" s="2">
        <f>Raw_schedule!S91</f>
        <v>0.03</v>
      </c>
      <c r="U93" s="2">
        <f>Raw_schedule!T91</f>
        <v>0.03</v>
      </c>
      <c r="V93" s="2">
        <f>Raw_schedule!U91</f>
        <v>0.03</v>
      </c>
      <c r="W93" s="2">
        <f>Raw_schedule!V91</f>
        <v>0.03</v>
      </c>
      <c r="X93" s="2">
        <f>Raw_schedule!W91</f>
        <v>0.03</v>
      </c>
      <c r="Y93" s="2">
        <f>Raw_schedule!X91</f>
        <v>0.03</v>
      </c>
      <c r="Z93" s="2">
        <f>Raw_schedule!Y91</f>
        <v>0.03</v>
      </c>
      <c r="AA93" s="2">
        <f>Raw_schedule!Z91</f>
        <v>0.03</v>
      </c>
      <c r="AB93" s="2">
        <f>Raw_schedule!AA91</f>
        <v>0.03</v>
      </c>
    </row>
    <row r="94" spans="1:28" x14ac:dyDescent="0.25">
      <c r="A94" s="39" t="str">
        <f>Raw_schedule!B92</f>
        <v>DHW Sch</v>
      </c>
      <c r="B94" s="39" t="str">
        <f>Raw_schedule!A92</f>
        <v>School</v>
      </c>
      <c r="C94" s="2" t="str">
        <f>Raw_schedule!C92</f>
        <v>AllOtherDays (Through 4/12)</v>
      </c>
      <c r="D94" s="2"/>
      <c r="E94" s="2">
        <f>Raw_schedule!D92</f>
        <v>0</v>
      </c>
      <c r="F94" s="2">
        <f>Raw_schedule!E92</f>
        <v>0</v>
      </c>
      <c r="G94" s="2">
        <f>Raw_schedule!F92</f>
        <v>0</v>
      </c>
      <c r="H94" s="2">
        <f>Raw_schedule!G92</f>
        <v>0</v>
      </c>
      <c r="I94" s="2">
        <f>Raw_schedule!H92</f>
        <v>0</v>
      </c>
      <c r="J94" s="2">
        <f>Raw_schedule!I92</f>
        <v>0</v>
      </c>
      <c r="K94" s="2">
        <f>Raw_schedule!J92</f>
        <v>0</v>
      </c>
      <c r="L94" s="2">
        <f>Raw_schedule!K92</f>
        <v>0</v>
      </c>
      <c r="M94" s="2">
        <f>Raw_schedule!L92</f>
        <v>0</v>
      </c>
      <c r="N94" s="2">
        <f>Raw_schedule!M92</f>
        <v>0</v>
      </c>
      <c r="O94" s="2">
        <f>Raw_schedule!N92</f>
        <v>0</v>
      </c>
      <c r="P94" s="2">
        <f>Raw_schedule!O92</f>
        <v>0</v>
      </c>
      <c r="Q94" s="2">
        <f>Raw_schedule!P92</f>
        <v>0</v>
      </c>
      <c r="R94" s="2">
        <f>Raw_schedule!Q92</f>
        <v>0</v>
      </c>
      <c r="S94" s="2">
        <f>Raw_schedule!R92</f>
        <v>0</v>
      </c>
      <c r="T94" s="2">
        <f>Raw_schedule!S92</f>
        <v>0</v>
      </c>
      <c r="U94" s="2">
        <f>Raw_schedule!T92</f>
        <v>0</v>
      </c>
      <c r="V94" s="2">
        <f>Raw_schedule!U92</f>
        <v>0</v>
      </c>
      <c r="W94" s="2">
        <f>Raw_schedule!V92</f>
        <v>0</v>
      </c>
      <c r="X94" s="2">
        <f>Raw_schedule!W92</f>
        <v>0</v>
      </c>
      <c r="Y94" s="2">
        <f>Raw_schedule!X92</f>
        <v>0</v>
      </c>
      <c r="Z94" s="2">
        <f>Raw_schedule!Y92</f>
        <v>0</v>
      </c>
      <c r="AA94" s="2">
        <f>Raw_schedule!Z92</f>
        <v>0</v>
      </c>
      <c r="AB94" s="2">
        <f>Raw_schedule!AA92</f>
        <v>0</v>
      </c>
    </row>
    <row r="95" spans="1:28" x14ac:dyDescent="0.25">
      <c r="A95" s="39" t="str">
        <f>Raw_schedule!B93</f>
        <v>DHW Sch</v>
      </c>
      <c r="B95" s="39" t="str">
        <f>Raw_schedule!A93</f>
        <v>School</v>
      </c>
      <c r="C95" s="2" t="str">
        <f>Raw_schedule!C93</f>
        <v>AllOtherDays (Through 5/22)</v>
      </c>
      <c r="D95" s="2"/>
      <c r="E95" s="2">
        <f>Raw_schedule!D93</f>
        <v>0.03</v>
      </c>
      <c r="F95" s="2">
        <f>Raw_schedule!E93</f>
        <v>0.03</v>
      </c>
      <c r="G95" s="2">
        <f>Raw_schedule!F93</f>
        <v>0.03</v>
      </c>
      <c r="H95" s="2">
        <f>Raw_schedule!G93</f>
        <v>0.03</v>
      </c>
      <c r="I95" s="2">
        <f>Raw_schedule!H93</f>
        <v>0.03</v>
      </c>
      <c r="J95" s="2">
        <f>Raw_schedule!I93</f>
        <v>0.03</v>
      </c>
      <c r="K95" s="2">
        <f>Raw_schedule!J93</f>
        <v>0.03</v>
      </c>
      <c r="L95" s="2">
        <f>Raw_schedule!K93</f>
        <v>0.03</v>
      </c>
      <c r="M95" s="2">
        <f>Raw_schedule!L93</f>
        <v>0.03</v>
      </c>
      <c r="N95" s="2">
        <f>Raw_schedule!M93</f>
        <v>0.05</v>
      </c>
      <c r="O95" s="2">
        <f>Raw_schedule!N93</f>
        <v>0.05</v>
      </c>
      <c r="P95" s="2">
        <f>Raw_schedule!O93</f>
        <v>0.05</v>
      </c>
      <c r="Q95" s="2">
        <f>Raw_schedule!P93</f>
        <v>0.05</v>
      </c>
      <c r="R95" s="2">
        <f>Raw_schedule!Q93</f>
        <v>0.03</v>
      </c>
      <c r="S95" s="2">
        <f>Raw_schedule!R93</f>
        <v>0.03</v>
      </c>
      <c r="T95" s="2">
        <f>Raw_schedule!S93</f>
        <v>0.03</v>
      </c>
      <c r="U95" s="2">
        <f>Raw_schedule!T93</f>
        <v>0.03</v>
      </c>
      <c r="V95" s="2">
        <f>Raw_schedule!U93</f>
        <v>0.03</v>
      </c>
      <c r="W95" s="2">
        <f>Raw_schedule!V93</f>
        <v>0.03</v>
      </c>
      <c r="X95" s="2">
        <f>Raw_schedule!W93</f>
        <v>0.03</v>
      </c>
      <c r="Y95" s="2">
        <f>Raw_schedule!X93</f>
        <v>0.03</v>
      </c>
      <c r="Z95" s="2">
        <f>Raw_schedule!Y93</f>
        <v>0.03</v>
      </c>
      <c r="AA95" s="2">
        <f>Raw_schedule!Z93</f>
        <v>0.03</v>
      </c>
      <c r="AB95" s="2">
        <f>Raw_schedule!AA93</f>
        <v>0.03</v>
      </c>
    </row>
    <row r="96" spans="1:28" x14ac:dyDescent="0.25">
      <c r="A96" s="39" t="str">
        <f>Raw_schedule!B94</f>
        <v>DHW Sch</v>
      </c>
      <c r="B96" s="39" t="str">
        <f>Raw_schedule!A94</f>
        <v>School</v>
      </c>
      <c r="C96" s="2" t="str">
        <f>Raw_schedule!C94</f>
        <v>AllOtherDays (Through 5/31)</v>
      </c>
      <c r="D96" s="2"/>
      <c r="E96" s="2">
        <f>Raw_schedule!D94</f>
        <v>0</v>
      </c>
      <c r="F96" s="2">
        <f>Raw_schedule!E94</f>
        <v>0</v>
      </c>
      <c r="G96" s="2">
        <f>Raw_schedule!F94</f>
        <v>0</v>
      </c>
      <c r="H96" s="2">
        <f>Raw_schedule!G94</f>
        <v>0</v>
      </c>
      <c r="I96" s="2">
        <f>Raw_schedule!H94</f>
        <v>0</v>
      </c>
      <c r="J96" s="2">
        <f>Raw_schedule!I94</f>
        <v>0</v>
      </c>
      <c r="K96" s="2">
        <f>Raw_schedule!J94</f>
        <v>0</v>
      </c>
      <c r="L96" s="2">
        <f>Raw_schedule!K94</f>
        <v>0</v>
      </c>
      <c r="M96" s="2">
        <f>Raw_schedule!L94</f>
        <v>0</v>
      </c>
      <c r="N96" s="2">
        <f>Raw_schedule!M94</f>
        <v>0</v>
      </c>
      <c r="O96" s="2">
        <f>Raw_schedule!N94</f>
        <v>0</v>
      </c>
      <c r="P96" s="2">
        <f>Raw_schedule!O94</f>
        <v>0</v>
      </c>
      <c r="Q96" s="2">
        <f>Raw_schedule!P94</f>
        <v>0</v>
      </c>
      <c r="R96" s="2">
        <f>Raw_schedule!Q94</f>
        <v>0</v>
      </c>
      <c r="S96" s="2">
        <f>Raw_schedule!R94</f>
        <v>0</v>
      </c>
      <c r="T96" s="2">
        <f>Raw_schedule!S94</f>
        <v>0</v>
      </c>
      <c r="U96" s="2">
        <f>Raw_schedule!T94</f>
        <v>0</v>
      </c>
      <c r="V96" s="2">
        <f>Raw_schedule!U94</f>
        <v>0</v>
      </c>
      <c r="W96" s="2">
        <f>Raw_schedule!V94</f>
        <v>0</v>
      </c>
      <c r="X96" s="2">
        <f>Raw_schedule!W94</f>
        <v>0</v>
      </c>
      <c r="Y96" s="2">
        <f>Raw_schedule!X94</f>
        <v>0</v>
      </c>
      <c r="Z96" s="2">
        <f>Raw_schedule!Y94</f>
        <v>0</v>
      </c>
      <c r="AA96" s="2">
        <f>Raw_schedule!Z94</f>
        <v>0</v>
      </c>
      <c r="AB96" s="2">
        <f>Raw_schedule!AA94</f>
        <v>0</v>
      </c>
    </row>
    <row r="97" spans="1:28" x14ac:dyDescent="0.25">
      <c r="A97" s="39" t="str">
        <f>Raw_schedule!B95</f>
        <v>DHW Sch</v>
      </c>
      <c r="B97" s="39" t="str">
        <f>Raw_schedule!A95</f>
        <v>School</v>
      </c>
      <c r="C97" s="2" t="str">
        <f>Raw_schedule!C95</f>
        <v>AllOtherDays (Through 8/7)</v>
      </c>
      <c r="D97" s="2"/>
      <c r="E97" s="2">
        <f>Raw_schedule!D95</f>
        <v>0.03</v>
      </c>
      <c r="F97" s="2">
        <f>Raw_schedule!E95</f>
        <v>0.03</v>
      </c>
      <c r="G97" s="2">
        <f>Raw_schedule!F95</f>
        <v>0.03</v>
      </c>
      <c r="H97" s="2">
        <f>Raw_schedule!G95</f>
        <v>0.03</v>
      </c>
      <c r="I97" s="2">
        <f>Raw_schedule!H95</f>
        <v>0.03</v>
      </c>
      <c r="J97" s="2">
        <f>Raw_schedule!I95</f>
        <v>0.03</v>
      </c>
      <c r="K97" s="2">
        <f>Raw_schedule!J95</f>
        <v>0.03</v>
      </c>
      <c r="L97" s="2">
        <f>Raw_schedule!K95</f>
        <v>0.03</v>
      </c>
      <c r="M97" s="2">
        <f>Raw_schedule!L95</f>
        <v>0.03</v>
      </c>
      <c r="N97" s="2">
        <f>Raw_schedule!M95</f>
        <v>0.05</v>
      </c>
      <c r="O97" s="2">
        <f>Raw_schedule!N95</f>
        <v>0.05</v>
      </c>
      <c r="P97" s="2">
        <f>Raw_schedule!O95</f>
        <v>0.05</v>
      </c>
      <c r="Q97" s="2">
        <f>Raw_schedule!P95</f>
        <v>0.05</v>
      </c>
      <c r="R97" s="2">
        <f>Raw_schedule!Q95</f>
        <v>0.03</v>
      </c>
      <c r="S97" s="2">
        <f>Raw_schedule!R95</f>
        <v>0.03</v>
      </c>
      <c r="T97" s="2">
        <f>Raw_schedule!S95</f>
        <v>0.03</v>
      </c>
      <c r="U97" s="2">
        <f>Raw_schedule!T95</f>
        <v>0.03</v>
      </c>
      <c r="V97" s="2">
        <f>Raw_schedule!U95</f>
        <v>0.03</v>
      </c>
      <c r="W97" s="2">
        <f>Raw_schedule!V95</f>
        <v>0.03</v>
      </c>
      <c r="X97" s="2">
        <f>Raw_schedule!W95</f>
        <v>0.03</v>
      </c>
      <c r="Y97" s="2">
        <f>Raw_schedule!X95</f>
        <v>0.03</v>
      </c>
      <c r="Z97" s="2">
        <f>Raw_schedule!Y95</f>
        <v>0.03</v>
      </c>
      <c r="AA97" s="2">
        <f>Raw_schedule!Z95</f>
        <v>0.03</v>
      </c>
      <c r="AB97" s="2">
        <f>Raw_schedule!AA95</f>
        <v>0.03</v>
      </c>
    </row>
    <row r="98" spans="1:28" x14ac:dyDescent="0.25">
      <c r="A98" s="39" t="str">
        <f>Raw_schedule!B96</f>
        <v>DHW Sch</v>
      </c>
      <c r="B98" s="39" t="str">
        <f>Raw_schedule!A96</f>
        <v>School</v>
      </c>
      <c r="C98" s="2" t="str">
        <f>Raw_schedule!C96</f>
        <v>AllOtherDays (Through 8/16)</v>
      </c>
      <c r="D98" s="2"/>
      <c r="E98" s="2">
        <f>Raw_schedule!D96</f>
        <v>0</v>
      </c>
      <c r="F98" s="2">
        <f>Raw_schedule!E96</f>
        <v>0</v>
      </c>
      <c r="G98" s="2">
        <f>Raw_schedule!F96</f>
        <v>0</v>
      </c>
      <c r="H98" s="2">
        <f>Raw_schedule!G96</f>
        <v>0</v>
      </c>
      <c r="I98" s="2">
        <f>Raw_schedule!H96</f>
        <v>0</v>
      </c>
      <c r="J98" s="2">
        <f>Raw_schedule!I96</f>
        <v>0</v>
      </c>
      <c r="K98" s="2">
        <f>Raw_schedule!J96</f>
        <v>0</v>
      </c>
      <c r="L98" s="2">
        <f>Raw_schedule!K96</f>
        <v>0</v>
      </c>
      <c r="M98" s="2">
        <f>Raw_schedule!L96</f>
        <v>0</v>
      </c>
      <c r="N98" s="2">
        <f>Raw_schedule!M96</f>
        <v>0</v>
      </c>
      <c r="O98" s="2">
        <f>Raw_schedule!N96</f>
        <v>0</v>
      </c>
      <c r="P98" s="2">
        <f>Raw_schedule!O96</f>
        <v>0</v>
      </c>
      <c r="Q98" s="2">
        <f>Raw_schedule!P96</f>
        <v>0</v>
      </c>
      <c r="R98" s="2">
        <f>Raw_schedule!Q96</f>
        <v>0</v>
      </c>
      <c r="S98" s="2">
        <f>Raw_schedule!R96</f>
        <v>0</v>
      </c>
      <c r="T98" s="2">
        <f>Raw_schedule!S96</f>
        <v>0</v>
      </c>
      <c r="U98" s="2">
        <f>Raw_schedule!T96</f>
        <v>0</v>
      </c>
      <c r="V98" s="2">
        <f>Raw_schedule!U96</f>
        <v>0</v>
      </c>
      <c r="W98" s="2">
        <f>Raw_schedule!V96</f>
        <v>0</v>
      </c>
      <c r="X98" s="2">
        <f>Raw_schedule!W96</f>
        <v>0</v>
      </c>
      <c r="Y98" s="2">
        <f>Raw_schedule!X96</f>
        <v>0</v>
      </c>
      <c r="Z98" s="2">
        <f>Raw_schedule!Y96</f>
        <v>0</v>
      </c>
      <c r="AA98" s="2">
        <f>Raw_schedule!Z96</f>
        <v>0</v>
      </c>
      <c r="AB98" s="2">
        <f>Raw_schedule!AA96</f>
        <v>0</v>
      </c>
    </row>
    <row r="99" spans="1:28" x14ac:dyDescent="0.25">
      <c r="A99" s="39" t="str">
        <f>Raw_schedule!B97</f>
        <v>DHW Sch</v>
      </c>
      <c r="B99" s="39" t="str">
        <f>Raw_schedule!A97</f>
        <v>School</v>
      </c>
      <c r="C99" s="2" t="str">
        <f>Raw_schedule!C97</f>
        <v>AllOtherDays (Through 12/11)</v>
      </c>
      <c r="D99" s="2"/>
      <c r="E99" s="2">
        <f>Raw_schedule!D97</f>
        <v>0.03</v>
      </c>
      <c r="F99" s="2">
        <f>Raw_schedule!E97</f>
        <v>0.03</v>
      </c>
      <c r="G99" s="2">
        <f>Raw_schedule!F97</f>
        <v>0.03</v>
      </c>
      <c r="H99" s="2">
        <f>Raw_schedule!G97</f>
        <v>0.03</v>
      </c>
      <c r="I99" s="2">
        <f>Raw_schedule!H97</f>
        <v>0.03</v>
      </c>
      <c r="J99" s="2">
        <f>Raw_schedule!I97</f>
        <v>0.03</v>
      </c>
      <c r="K99" s="2">
        <f>Raw_schedule!J97</f>
        <v>0.03</v>
      </c>
      <c r="L99" s="2">
        <f>Raw_schedule!K97</f>
        <v>0.03</v>
      </c>
      <c r="M99" s="2">
        <f>Raw_schedule!L97</f>
        <v>0.03</v>
      </c>
      <c r="N99" s="2">
        <f>Raw_schedule!M97</f>
        <v>0.05</v>
      </c>
      <c r="O99" s="2">
        <f>Raw_schedule!N97</f>
        <v>0.05</v>
      </c>
      <c r="P99" s="2">
        <f>Raw_schedule!O97</f>
        <v>0.05</v>
      </c>
      <c r="Q99" s="2">
        <f>Raw_schedule!P97</f>
        <v>0.05</v>
      </c>
      <c r="R99" s="2">
        <f>Raw_schedule!Q97</f>
        <v>0.03</v>
      </c>
      <c r="S99" s="2">
        <f>Raw_schedule!R97</f>
        <v>0.03</v>
      </c>
      <c r="T99" s="2">
        <f>Raw_schedule!S97</f>
        <v>0.03</v>
      </c>
      <c r="U99" s="2">
        <f>Raw_schedule!T97</f>
        <v>0.03</v>
      </c>
      <c r="V99" s="2">
        <f>Raw_schedule!U97</f>
        <v>0.03</v>
      </c>
      <c r="W99" s="2">
        <f>Raw_schedule!V97</f>
        <v>0.03</v>
      </c>
      <c r="X99" s="2">
        <f>Raw_schedule!W97</f>
        <v>0.03</v>
      </c>
      <c r="Y99" s="2">
        <f>Raw_schedule!X97</f>
        <v>0.03</v>
      </c>
      <c r="Z99" s="2">
        <f>Raw_schedule!Y97</f>
        <v>0.03</v>
      </c>
      <c r="AA99" s="2">
        <f>Raw_schedule!Z97</f>
        <v>0.03</v>
      </c>
      <c r="AB99" s="2">
        <f>Raw_schedule!AA97</f>
        <v>0.03</v>
      </c>
    </row>
    <row r="100" spans="1:28" x14ac:dyDescent="0.25">
      <c r="A100" s="39" t="str">
        <f>Raw_schedule!B98</f>
        <v>DHW Sch</v>
      </c>
      <c r="B100" s="39" t="str">
        <f>Raw_schedule!A98</f>
        <v>School</v>
      </c>
      <c r="C100" s="2" t="str">
        <f>Raw_schedule!C98</f>
        <v>AllOtherDays (Through 12/31)</v>
      </c>
      <c r="D100" s="2"/>
      <c r="E100" s="2">
        <f>Raw_schedule!D98</f>
        <v>0</v>
      </c>
      <c r="F100" s="2">
        <f>Raw_schedule!E98</f>
        <v>0</v>
      </c>
      <c r="G100" s="2">
        <f>Raw_schedule!F98</f>
        <v>0</v>
      </c>
      <c r="H100" s="2">
        <f>Raw_schedule!G98</f>
        <v>0</v>
      </c>
      <c r="I100" s="2">
        <f>Raw_schedule!H98</f>
        <v>0</v>
      </c>
      <c r="J100" s="2">
        <f>Raw_schedule!I98</f>
        <v>0</v>
      </c>
      <c r="K100" s="2">
        <f>Raw_schedule!J98</f>
        <v>0</v>
      </c>
      <c r="L100" s="2">
        <f>Raw_schedule!K98</f>
        <v>0</v>
      </c>
      <c r="M100" s="2">
        <f>Raw_schedule!L98</f>
        <v>0</v>
      </c>
      <c r="N100" s="2">
        <f>Raw_schedule!M98</f>
        <v>0</v>
      </c>
      <c r="O100" s="2">
        <f>Raw_schedule!N98</f>
        <v>0</v>
      </c>
      <c r="P100" s="2">
        <f>Raw_schedule!O98</f>
        <v>0</v>
      </c>
      <c r="Q100" s="2">
        <f>Raw_schedule!P98</f>
        <v>0</v>
      </c>
      <c r="R100" s="2">
        <f>Raw_schedule!Q98</f>
        <v>0</v>
      </c>
      <c r="S100" s="2">
        <f>Raw_schedule!R98</f>
        <v>0</v>
      </c>
      <c r="T100" s="2">
        <f>Raw_schedule!S98</f>
        <v>0</v>
      </c>
      <c r="U100" s="2">
        <f>Raw_schedule!T98</f>
        <v>0</v>
      </c>
      <c r="V100" s="2">
        <f>Raw_schedule!U98</f>
        <v>0</v>
      </c>
      <c r="W100" s="2">
        <f>Raw_schedule!V98</f>
        <v>0</v>
      </c>
      <c r="X100" s="2">
        <f>Raw_schedule!W98</f>
        <v>0</v>
      </c>
      <c r="Y100" s="2">
        <f>Raw_schedule!X98</f>
        <v>0</v>
      </c>
      <c r="Z100" s="2">
        <f>Raw_schedule!Y98</f>
        <v>0</v>
      </c>
      <c r="AA100" s="2">
        <f>Raw_schedule!Z98</f>
        <v>0</v>
      </c>
      <c r="AB100" s="2">
        <f>Raw_schedule!AA98</f>
        <v>0</v>
      </c>
    </row>
    <row r="101" spans="1:28" x14ac:dyDescent="0.25">
      <c r="A101" s="39" t="str">
        <f>Raw_schedule!B99</f>
        <v>DHW Sch</v>
      </c>
      <c r="B101" s="39" t="str">
        <f>Raw_schedule!A99</f>
        <v>School</v>
      </c>
      <c r="C101" s="2" t="str">
        <f>Raw_schedule!C99</f>
        <v>Saturdays (Through 4/3)</v>
      </c>
      <c r="D101" s="2"/>
      <c r="E101" s="2">
        <f>Raw_schedule!D99</f>
        <v>0.03</v>
      </c>
      <c r="F101" s="2">
        <f>Raw_schedule!E99</f>
        <v>0.03</v>
      </c>
      <c r="G101" s="2">
        <f>Raw_schedule!F99</f>
        <v>0.03</v>
      </c>
      <c r="H101" s="2">
        <f>Raw_schedule!G99</f>
        <v>0.03</v>
      </c>
      <c r="I101" s="2">
        <f>Raw_schedule!H99</f>
        <v>0.03</v>
      </c>
      <c r="J101" s="2">
        <f>Raw_schedule!I99</f>
        <v>0.03</v>
      </c>
      <c r="K101" s="2">
        <f>Raw_schedule!J99</f>
        <v>0.03</v>
      </c>
      <c r="L101" s="2">
        <f>Raw_schedule!K99</f>
        <v>0.03</v>
      </c>
      <c r="M101" s="2">
        <f>Raw_schedule!L99</f>
        <v>0.03</v>
      </c>
      <c r="N101" s="2">
        <f>Raw_schedule!M99</f>
        <v>0.05</v>
      </c>
      <c r="O101" s="2">
        <f>Raw_schedule!N99</f>
        <v>0.05</v>
      </c>
      <c r="P101" s="2">
        <f>Raw_schedule!O99</f>
        <v>0.05</v>
      </c>
      <c r="Q101" s="2">
        <f>Raw_schedule!P99</f>
        <v>0.05</v>
      </c>
      <c r="R101" s="2">
        <f>Raw_schedule!Q99</f>
        <v>0.03</v>
      </c>
      <c r="S101" s="2">
        <f>Raw_schedule!R99</f>
        <v>0.03</v>
      </c>
      <c r="T101" s="2">
        <f>Raw_schedule!S99</f>
        <v>0.03</v>
      </c>
      <c r="U101" s="2">
        <f>Raw_schedule!T99</f>
        <v>0.03</v>
      </c>
      <c r="V101" s="2">
        <f>Raw_schedule!U99</f>
        <v>0.03</v>
      </c>
      <c r="W101" s="2">
        <f>Raw_schedule!V99</f>
        <v>0.03</v>
      </c>
      <c r="X101" s="2">
        <f>Raw_schedule!W99</f>
        <v>0.03</v>
      </c>
      <c r="Y101" s="2">
        <f>Raw_schedule!X99</f>
        <v>0.03</v>
      </c>
      <c r="Z101" s="2">
        <f>Raw_schedule!Y99</f>
        <v>0.03</v>
      </c>
      <c r="AA101" s="2">
        <f>Raw_schedule!Z99</f>
        <v>0.03</v>
      </c>
      <c r="AB101" s="2">
        <f>Raw_schedule!AA99</f>
        <v>0.03</v>
      </c>
    </row>
    <row r="102" spans="1:28" x14ac:dyDescent="0.25">
      <c r="A102" s="39" t="str">
        <f>Raw_schedule!B100</f>
        <v>DHW Sch</v>
      </c>
      <c r="B102" s="39" t="str">
        <f>Raw_schedule!A100</f>
        <v>School</v>
      </c>
      <c r="C102" s="2" t="str">
        <f>Raw_schedule!C100</f>
        <v>Saturdays (Through 5/22)</v>
      </c>
      <c r="D102" s="2"/>
      <c r="E102" s="2">
        <f>Raw_schedule!D100</f>
        <v>0.03</v>
      </c>
      <c r="F102" s="2">
        <f>Raw_schedule!E100</f>
        <v>0.03</v>
      </c>
      <c r="G102" s="2">
        <f>Raw_schedule!F100</f>
        <v>0.03</v>
      </c>
      <c r="H102" s="2">
        <f>Raw_schedule!G100</f>
        <v>0.03</v>
      </c>
      <c r="I102" s="2">
        <f>Raw_schedule!H100</f>
        <v>0.03</v>
      </c>
      <c r="J102" s="2">
        <f>Raw_schedule!I100</f>
        <v>0.03</v>
      </c>
      <c r="K102" s="2">
        <f>Raw_schedule!J100</f>
        <v>0.03</v>
      </c>
      <c r="L102" s="2">
        <f>Raw_schedule!K100</f>
        <v>0.03</v>
      </c>
      <c r="M102" s="2">
        <f>Raw_schedule!L100</f>
        <v>0.03</v>
      </c>
      <c r="N102" s="2">
        <f>Raw_schedule!M100</f>
        <v>0.05</v>
      </c>
      <c r="O102" s="2">
        <f>Raw_schedule!N100</f>
        <v>0.05</v>
      </c>
      <c r="P102" s="2">
        <f>Raw_schedule!O100</f>
        <v>0.05</v>
      </c>
      <c r="Q102" s="2">
        <f>Raw_schedule!P100</f>
        <v>0.05</v>
      </c>
      <c r="R102" s="2">
        <f>Raw_schedule!Q100</f>
        <v>0.03</v>
      </c>
      <c r="S102" s="2">
        <f>Raw_schedule!R100</f>
        <v>0.03</v>
      </c>
      <c r="T102" s="2">
        <f>Raw_schedule!S100</f>
        <v>0.03</v>
      </c>
      <c r="U102" s="2">
        <f>Raw_schedule!T100</f>
        <v>0.03</v>
      </c>
      <c r="V102" s="2">
        <f>Raw_schedule!U100</f>
        <v>0.03</v>
      </c>
      <c r="W102" s="2">
        <f>Raw_schedule!V100</f>
        <v>0.03</v>
      </c>
      <c r="X102" s="2">
        <f>Raw_schedule!W100</f>
        <v>0.03</v>
      </c>
      <c r="Y102" s="2">
        <f>Raw_schedule!X100</f>
        <v>0.03</v>
      </c>
      <c r="Z102" s="2">
        <f>Raw_schedule!Y100</f>
        <v>0.03</v>
      </c>
      <c r="AA102" s="2">
        <f>Raw_schedule!Z100</f>
        <v>0.03</v>
      </c>
      <c r="AB102" s="2">
        <f>Raw_schedule!AA100</f>
        <v>0.03</v>
      </c>
    </row>
    <row r="103" spans="1:28" x14ac:dyDescent="0.25">
      <c r="A103" s="39" t="str">
        <f>Raw_schedule!B101</f>
        <v>DHW Sch</v>
      </c>
      <c r="B103" s="39" t="str">
        <f>Raw_schedule!A101</f>
        <v>School</v>
      </c>
      <c r="C103" s="2" t="str">
        <f>Raw_schedule!C101</f>
        <v>Saturdays (Through 8/7)</v>
      </c>
      <c r="D103" s="2"/>
      <c r="E103" s="2">
        <f>Raw_schedule!D101</f>
        <v>0.03</v>
      </c>
      <c r="F103" s="2">
        <f>Raw_schedule!E101</f>
        <v>0.03</v>
      </c>
      <c r="G103" s="2">
        <f>Raw_schedule!F101</f>
        <v>0.03</v>
      </c>
      <c r="H103" s="2">
        <f>Raw_schedule!G101</f>
        <v>0.03</v>
      </c>
      <c r="I103" s="2">
        <f>Raw_schedule!H101</f>
        <v>0.03</v>
      </c>
      <c r="J103" s="2">
        <f>Raw_schedule!I101</f>
        <v>0.03</v>
      </c>
      <c r="K103" s="2">
        <f>Raw_schedule!J101</f>
        <v>0.03</v>
      </c>
      <c r="L103" s="2">
        <f>Raw_schedule!K101</f>
        <v>0.03</v>
      </c>
      <c r="M103" s="2">
        <f>Raw_schedule!L101</f>
        <v>0.03</v>
      </c>
      <c r="N103" s="2">
        <f>Raw_schedule!M101</f>
        <v>0.05</v>
      </c>
      <c r="O103" s="2">
        <f>Raw_schedule!N101</f>
        <v>0.05</v>
      </c>
      <c r="P103" s="2">
        <f>Raw_schedule!O101</f>
        <v>0.05</v>
      </c>
      <c r="Q103" s="2">
        <f>Raw_schedule!P101</f>
        <v>0.05</v>
      </c>
      <c r="R103" s="2">
        <f>Raw_schedule!Q101</f>
        <v>0.03</v>
      </c>
      <c r="S103" s="2">
        <f>Raw_schedule!R101</f>
        <v>0.03</v>
      </c>
      <c r="T103" s="2">
        <f>Raw_schedule!S101</f>
        <v>0.03</v>
      </c>
      <c r="U103" s="2">
        <f>Raw_schedule!T101</f>
        <v>0.03</v>
      </c>
      <c r="V103" s="2">
        <f>Raw_schedule!U101</f>
        <v>0.03</v>
      </c>
      <c r="W103" s="2">
        <f>Raw_schedule!V101</f>
        <v>0.03</v>
      </c>
      <c r="X103" s="2">
        <f>Raw_schedule!W101</f>
        <v>0.03</v>
      </c>
      <c r="Y103" s="2">
        <f>Raw_schedule!X101</f>
        <v>0.03</v>
      </c>
      <c r="Z103" s="2">
        <f>Raw_schedule!Y101</f>
        <v>0.03</v>
      </c>
      <c r="AA103" s="2">
        <f>Raw_schedule!Z101</f>
        <v>0.03</v>
      </c>
      <c r="AB103" s="2">
        <f>Raw_schedule!AA101</f>
        <v>0.03</v>
      </c>
    </row>
    <row r="104" spans="1:28" x14ac:dyDescent="0.25">
      <c r="A104" s="39" t="str">
        <f>Raw_schedule!B102</f>
        <v>DHW Sch</v>
      </c>
      <c r="B104" s="39" t="str">
        <f>Raw_schedule!A102</f>
        <v>School</v>
      </c>
      <c r="C104" s="2" t="str">
        <f>Raw_schedule!C102</f>
        <v>Saturdays (Through 12/11)</v>
      </c>
      <c r="D104" s="2"/>
      <c r="E104" s="2">
        <f>Raw_schedule!D102</f>
        <v>0.03</v>
      </c>
      <c r="F104" s="2">
        <f>Raw_schedule!E102</f>
        <v>0.03</v>
      </c>
      <c r="G104" s="2">
        <f>Raw_schedule!F102</f>
        <v>0.03</v>
      </c>
      <c r="H104" s="2">
        <f>Raw_schedule!G102</f>
        <v>0.03</v>
      </c>
      <c r="I104" s="2">
        <f>Raw_schedule!H102</f>
        <v>0.03</v>
      </c>
      <c r="J104" s="2">
        <f>Raw_schedule!I102</f>
        <v>0.03</v>
      </c>
      <c r="K104" s="2">
        <f>Raw_schedule!J102</f>
        <v>0.03</v>
      </c>
      <c r="L104" s="2">
        <f>Raw_schedule!K102</f>
        <v>0.03</v>
      </c>
      <c r="M104" s="2">
        <f>Raw_schedule!L102</f>
        <v>0.03</v>
      </c>
      <c r="N104" s="2">
        <f>Raw_schedule!M102</f>
        <v>0.05</v>
      </c>
      <c r="O104" s="2">
        <f>Raw_schedule!N102</f>
        <v>0.05</v>
      </c>
      <c r="P104" s="2">
        <f>Raw_schedule!O102</f>
        <v>0.05</v>
      </c>
      <c r="Q104" s="2">
        <f>Raw_schedule!P102</f>
        <v>0.05</v>
      </c>
      <c r="R104" s="2">
        <f>Raw_schedule!Q102</f>
        <v>0.03</v>
      </c>
      <c r="S104" s="2">
        <f>Raw_schedule!R102</f>
        <v>0.03</v>
      </c>
      <c r="T104" s="2">
        <f>Raw_schedule!S102</f>
        <v>0.03</v>
      </c>
      <c r="U104" s="2">
        <f>Raw_schedule!T102</f>
        <v>0.03</v>
      </c>
      <c r="V104" s="2">
        <f>Raw_schedule!U102</f>
        <v>0.03</v>
      </c>
      <c r="W104" s="2">
        <f>Raw_schedule!V102</f>
        <v>0.03</v>
      </c>
      <c r="X104" s="2">
        <f>Raw_schedule!W102</f>
        <v>0.03</v>
      </c>
      <c r="Y104" s="2">
        <f>Raw_schedule!X102</f>
        <v>0.03</v>
      </c>
      <c r="Z104" s="2">
        <f>Raw_schedule!Y102</f>
        <v>0.03</v>
      </c>
      <c r="AA104" s="2">
        <f>Raw_schedule!Z102</f>
        <v>0.03</v>
      </c>
      <c r="AB104" s="2">
        <f>Raw_schedule!AA102</f>
        <v>0.03</v>
      </c>
    </row>
    <row r="105" spans="1:28" x14ac:dyDescent="0.25">
      <c r="A105" s="39" t="str">
        <f>Raw_schedule!B103</f>
        <v>DHW Sch</v>
      </c>
      <c r="B105" s="39" t="str">
        <f>Raw_schedule!A103</f>
        <v>School</v>
      </c>
      <c r="C105" s="2" t="str">
        <f>Raw_schedule!C103</f>
        <v>Weekdays (Through 4/3)</v>
      </c>
      <c r="D105" s="2"/>
      <c r="E105" s="2">
        <f>Raw_schedule!D103</f>
        <v>0.05</v>
      </c>
      <c r="F105" s="2">
        <f>Raw_schedule!E103</f>
        <v>0.05</v>
      </c>
      <c r="G105" s="2">
        <f>Raw_schedule!F103</f>
        <v>0.05</v>
      </c>
      <c r="H105" s="2">
        <f>Raw_schedule!G103</f>
        <v>0.05</v>
      </c>
      <c r="I105" s="2">
        <f>Raw_schedule!H103</f>
        <v>0.05</v>
      </c>
      <c r="J105" s="2">
        <f>Raw_schedule!I103</f>
        <v>0.05</v>
      </c>
      <c r="K105" s="2">
        <f>Raw_schedule!J103</f>
        <v>0.05</v>
      </c>
      <c r="L105" s="2">
        <f>Raw_schedule!K103</f>
        <v>0.1</v>
      </c>
      <c r="M105" s="2">
        <f>Raw_schedule!L103</f>
        <v>0.34</v>
      </c>
      <c r="N105" s="2">
        <f>Raw_schedule!M103</f>
        <v>0.6</v>
      </c>
      <c r="O105" s="2">
        <f>Raw_schedule!N103</f>
        <v>0.63</v>
      </c>
      <c r="P105" s="2">
        <f>Raw_schedule!O103</f>
        <v>0.72</v>
      </c>
      <c r="Q105" s="2">
        <f>Raw_schedule!P103</f>
        <v>0.79</v>
      </c>
      <c r="R105" s="2">
        <f>Raw_schedule!Q103</f>
        <v>0.83</v>
      </c>
      <c r="S105" s="2">
        <f>Raw_schedule!R103</f>
        <v>0.61</v>
      </c>
      <c r="T105" s="2">
        <f>Raw_schedule!S103</f>
        <v>0.65</v>
      </c>
      <c r="U105" s="2">
        <f>Raw_schedule!T103</f>
        <v>0.1</v>
      </c>
      <c r="V105" s="2">
        <f>Raw_schedule!U103</f>
        <v>0.1</v>
      </c>
      <c r="W105" s="2">
        <f>Raw_schedule!V103</f>
        <v>0.19</v>
      </c>
      <c r="X105" s="2">
        <f>Raw_schedule!W103</f>
        <v>0.25</v>
      </c>
      <c r="Y105" s="2">
        <f>Raw_schedule!X103</f>
        <v>0.22</v>
      </c>
      <c r="Z105" s="2">
        <f>Raw_schedule!Y103</f>
        <v>0.22</v>
      </c>
      <c r="AA105" s="2">
        <f>Raw_schedule!Z103</f>
        <v>0.12</v>
      </c>
      <c r="AB105" s="2">
        <f>Raw_schedule!AA103</f>
        <v>0.09</v>
      </c>
    </row>
    <row r="106" spans="1:28" x14ac:dyDescent="0.25">
      <c r="A106" s="39" t="str">
        <f>Raw_schedule!B104</f>
        <v>DHW Sch</v>
      </c>
      <c r="B106" s="39" t="str">
        <f>Raw_schedule!A104</f>
        <v>School</v>
      </c>
      <c r="C106" s="2" t="str">
        <f>Raw_schedule!C104</f>
        <v>Weekdays (Through 5/22)</v>
      </c>
      <c r="D106" s="2"/>
      <c r="E106" s="2">
        <f>Raw_schedule!D104</f>
        <v>0.05</v>
      </c>
      <c r="F106" s="2">
        <f>Raw_schedule!E104</f>
        <v>0.05</v>
      </c>
      <c r="G106" s="2">
        <f>Raw_schedule!F104</f>
        <v>0.05</v>
      </c>
      <c r="H106" s="2">
        <f>Raw_schedule!G104</f>
        <v>0.05</v>
      </c>
      <c r="I106" s="2">
        <f>Raw_schedule!H104</f>
        <v>0.05</v>
      </c>
      <c r="J106" s="2">
        <f>Raw_schedule!I104</f>
        <v>0.05</v>
      </c>
      <c r="K106" s="2">
        <f>Raw_schedule!J104</f>
        <v>0.05</v>
      </c>
      <c r="L106" s="2">
        <f>Raw_schedule!K104</f>
        <v>0.1</v>
      </c>
      <c r="M106" s="2">
        <f>Raw_schedule!L104</f>
        <v>0.34</v>
      </c>
      <c r="N106" s="2">
        <f>Raw_schedule!M104</f>
        <v>0.6</v>
      </c>
      <c r="O106" s="2">
        <f>Raw_schedule!N104</f>
        <v>0.63</v>
      </c>
      <c r="P106" s="2">
        <f>Raw_schedule!O104</f>
        <v>0.72</v>
      </c>
      <c r="Q106" s="2">
        <f>Raw_schedule!P104</f>
        <v>0.79</v>
      </c>
      <c r="R106" s="2">
        <f>Raw_schedule!Q104</f>
        <v>0.83</v>
      </c>
      <c r="S106" s="2">
        <f>Raw_schedule!R104</f>
        <v>0.61</v>
      </c>
      <c r="T106" s="2">
        <f>Raw_schedule!S104</f>
        <v>0.65</v>
      </c>
      <c r="U106" s="2">
        <f>Raw_schedule!T104</f>
        <v>0.1</v>
      </c>
      <c r="V106" s="2">
        <f>Raw_schedule!U104</f>
        <v>0.1</v>
      </c>
      <c r="W106" s="2">
        <f>Raw_schedule!V104</f>
        <v>0.19</v>
      </c>
      <c r="X106" s="2">
        <f>Raw_schedule!W104</f>
        <v>0.25</v>
      </c>
      <c r="Y106" s="2">
        <f>Raw_schedule!X104</f>
        <v>0.22</v>
      </c>
      <c r="Z106" s="2">
        <f>Raw_schedule!Y104</f>
        <v>0.22</v>
      </c>
      <c r="AA106" s="2">
        <f>Raw_schedule!Z104</f>
        <v>0.12</v>
      </c>
      <c r="AB106" s="2">
        <f>Raw_schedule!AA104</f>
        <v>0.09</v>
      </c>
    </row>
    <row r="107" spans="1:28" x14ac:dyDescent="0.25">
      <c r="A107" s="39" t="str">
        <f>Raw_schedule!B105</f>
        <v>DHW Sch</v>
      </c>
      <c r="B107" s="39" t="str">
        <f>Raw_schedule!A105</f>
        <v>School</v>
      </c>
      <c r="C107" s="2" t="str">
        <f>Raw_schedule!C105</f>
        <v>Weekdays (Through 8/7)</v>
      </c>
      <c r="D107" s="2"/>
      <c r="E107" s="2">
        <f>Raw_schedule!D105</f>
        <v>0.05</v>
      </c>
      <c r="F107" s="2">
        <f>Raw_schedule!E105</f>
        <v>0.05</v>
      </c>
      <c r="G107" s="2">
        <f>Raw_schedule!F105</f>
        <v>0.05</v>
      </c>
      <c r="H107" s="2">
        <f>Raw_schedule!G105</f>
        <v>0.05</v>
      </c>
      <c r="I107" s="2">
        <f>Raw_schedule!H105</f>
        <v>0.05</v>
      </c>
      <c r="J107" s="2">
        <f>Raw_schedule!I105</f>
        <v>0.05</v>
      </c>
      <c r="K107" s="2">
        <f>Raw_schedule!J105</f>
        <v>0.05</v>
      </c>
      <c r="L107" s="2">
        <f>Raw_schedule!K105</f>
        <v>0.1</v>
      </c>
      <c r="M107" s="2">
        <f>Raw_schedule!L105</f>
        <v>0.34</v>
      </c>
      <c r="N107" s="2">
        <f>Raw_schedule!M105</f>
        <v>0.6</v>
      </c>
      <c r="O107" s="2">
        <f>Raw_schedule!N105</f>
        <v>0.63</v>
      </c>
      <c r="P107" s="2">
        <f>Raw_schedule!O105</f>
        <v>0.72</v>
      </c>
      <c r="Q107" s="2">
        <f>Raw_schedule!P105</f>
        <v>0.79</v>
      </c>
      <c r="R107" s="2">
        <f>Raw_schedule!Q105</f>
        <v>0.83</v>
      </c>
      <c r="S107" s="2">
        <f>Raw_schedule!R105</f>
        <v>0.61</v>
      </c>
      <c r="T107" s="2">
        <f>Raw_schedule!S105</f>
        <v>0.65</v>
      </c>
      <c r="U107" s="2">
        <f>Raw_schedule!T105</f>
        <v>0.1</v>
      </c>
      <c r="V107" s="2">
        <f>Raw_schedule!U105</f>
        <v>0.1</v>
      </c>
      <c r="W107" s="2">
        <f>Raw_schedule!V105</f>
        <v>0.19</v>
      </c>
      <c r="X107" s="2">
        <f>Raw_schedule!W105</f>
        <v>0.25</v>
      </c>
      <c r="Y107" s="2">
        <f>Raw_schedule!X105</f>
        <v>0.22</v>
      </c>
      <c r="Z107" s="2">
        <f>Raw_schedule!Y105</f>
        <v>0.22</v>
      </c>
      <c r="AA107" s="2">
        <f>Raw_schedule!Z105</f>
        <v>0.12</v>
      </c>
      <c r="AB107" s="2">
        <f>Raw_schedule!AA105</f>
        <v>0.09</v>
      </c>
    </row>
    <row r="108" spans="1:28" x14ac:dyDescent="0.25">
      <c r="A108" s="39" t="str">
        <f>Raw_schedule!B106</f>
        <v>DHW Sch</v>
      </c>
      <c r="B108" s="39" t="str">
        <f>Raw_schedule!A106</f>
        <v>School</v>
      </c>
      <c r="C108" s="2" t="str">
        <f>Raw_schedule!C106</f>
        <v>Weekdays (Through 12/11)</v>
      </c>
      <c r="D108" s="2"/>
      <c r="E108" s="2">
        <f>Raw_schedule!D106</f>
        <v>0.05</v>
      </c>
      <c r="F108" s="2">
        <f>Raw_schedule!E106</f>
        <v>0.05</v>
      </c>
      <c r="G108" s="2">
        <f>Raw_schedule!F106</f>
        <v>0.05</v>
      </c>
      <c r="H108" s="2">
        <f>Raw_schedule!G106</f>
        <v>0.05</v>
      </c>
      <c r="I108" s="2">
        <f>Raw_schedule!H106</f>
        <v>0.05</v>
      </c>
      <c r="J108" s="2">
        <f>Raw_schedule!I106</f>
        <v>0.05</v>
      </c>
      <c r="K108" s="2">
        <f>Raw_schedule!J106</f>
        <v>0.05</v>
      </c>
      <c r="L108" s="2">
        <f>Raw_schedule!K106</f>
        <v>0.1</v>
      </c>
      <c r="M108" s="2">
        <f>Raw_schedule!L106</f>
        <v>0.34</v>
      </c>
      <c r="N108" s="2">
        <f>Raw_schedule!M106</f>
        <v>0.6</v>
      </c>
      <c r="O108" s="2">
        <f>Raw_schedule!N106</f>
        <v>0.63</v>
      </c>
      <c r="P108" s="2">
        <f>Raw_schedule!O106</f>
        <v>0.72</v>
      </c>
      <c r="Q108" s="2">
        <f>Raw_schedule!P106</f>
        <v>0.79</v>
      </c>
      <c r="R108" s="2">
        <f>Raw_schedule!Q106</f>
        <v>0.83</v>
      </c>
      <c r="S108" s="2">
        <f>Raw_schedule!R106</f>
        <v>0.61</v>
      </c>
      <c r="T108" s="2">
        <f>Raw_schedule!S106</f>
        <v>0.65</v>
      </c>
      <c r="U108" s="2">
        <f>Raw_schedule!T106</f>
        <v>0.1</v>
      </c>
      <c r="V108" s="2">
        <f>Raw_schedule!U106</f>
        <v>0.1</v>
      </c>
      <c r="W108" s="2">
        <f>Raw_schedule!V106</f>
        <v>0.19</v>
      </c>
      <c r="X108" s="2">
        <f>Raw_schedule!W106</f>
        <v>0.25</v>
      </c>
      <c r="Y108" s="2">
        <f>Raw_schedule!X106</f>
        <v>0.22</v>
      </c>
      <c r="Z108" s="2">
        <f>Raw_schedule!Y106</f>
        <v>0.22</v>
      </c>
      <c r="AA108" s="2">
        <f>Raw_schedule!Z106</f>
        <v>0.12</v>
      </c>
      <c r="AB108" s="2">
        <f>Raw_schedule!AA106</f>
        <v>0.09</v>
      </c>
    </row>
    <row r="109" spans="1:28" x14ac:dyDescent="0.25">
      <c r="A109" s="39" t="str">
        <f>Raw_schedule!B107</f>
        <v>Elec Equip Sch</v>
      </c>
      <c r="B109" s="39" t="str">
        <f>Raw_schedule!A107</f>
        <v>School</v>
      </c>
      <c r="C109" s="2" t="str">
        <f>Raw_schedule!C107</f>
        <v>AllOtherDays (Through 1/11)</v>
      </c>
      <c r="D109" s="2"/>
      <c r="E109" s="2">
        <f>Raw_schedule!D107</f>
        <v>0</v>
      </c>
      <c r="F109" s="2">
        <f>Raw_schedule!E107</f>
        <v>0</v>
      </c>
      <c r="G109" s="2">
        <f>Raw_schedule!F107</f>
        <v>0</v>
      </c>
      <c r="H109" s="2">
        <f>Raw_schedule!G107</f>
        <v>0</v>
      </c>
      <c r="I109" s="2">
        <f>Raw_schedule!H107</f>
        <v>0</v>
      </c>
      <c r="J109" s="2">
        <f>Raw_schedule!I107</f>
        <v>0</v>
      </c>
      <c r="K109" s="2">
        <f>Raw_schedule!J107</f>
        <v>0</v>
      </c>
      <c r="L109" s="2">
        <f>Raw_schedule!K107</f>
        <v>0</v>
      </c>
      <c r="M109" s="2">
        <f>Raw_schedule!L107</f>
        <v>0</v>
      </c>
      <c r="N109" s="2">
        <f>Raw_schedule!M107</f>
        <v>0</v>
      </c>
      <c r="O109" s="2">
        <f>Raw_schedule!N107</f>
        <v>0</v>
      </c>
      <c r="P109" s="2">
        <f>Raw_schedule!O107</f>
        <v>0</v>
      </c>
      <c r="Q109" s="2">
        <f>Raw_schedule!P107</f>
        <v>0</v>
      </c>
      <c r="R109" s="2">
        <f>Raw_schedule!Q107</f>
        <v>0</v>
      </c>
      <c r="S109" s="2">
        <f>Raw_schedule!R107</f>
        <v>0</v>
      </c>
      <c r="T109" s="2">
        <f>Raw_schedule!S107</f>
        <v>0</v>
      </c>
      <c r="U109" s="2">
        <f>Raw_schedule!T107</f>
        <v>0</v>
      </c>
      <c r="V109" s="2">
        <f>Raw_schedule!U107</f>
        <v>0</v>
      </c>
      <c r="W109" s="2">
        <f>Raw_schedule!V107</f>
        <v>0</v>
      </c>
      <c r="X109" s="2">
        <f>Raw_schedule!W107</f>
        <v>0</v>
      </c>
      <c r="Y109" s="2">
        <f>Raw_schedule!X107</f>
        <v>0</v>
      </c>
      <c r="Z109" s="2">
        <f>Raw_schedule!Y107</f>
        <v>0</v>
      </c>
      <c r="AA109" s="2">
        <f>Raw_schedule!Z107</f>
        <v>0</v>
      </c>
      <c r="AB109" s="2">
        <f>Raw_schedule!AA107</f>
        <v>0</v>
      </c>
    </row>
    <row r="110" spans="1:28" x14ac:dyDescent="0.25">
      <c r="A110" s="39" t="str">
        <f>Raw_schedule!B108</f>
        <v>Elec Equip Sch</v>
      </c>
      <c r="B110" s="39" t="str">
        <f>Raw_schedule!A108</f>
        <v>School</v>
      </c>
      <c r="C110" s="2" t="str">
        <f>Raw_schedule!C108</f>
        <v>AllOtherDays (Through 4/3)</v>
      </c>
      <c r="D110" s="2"/>
      <c r="E110" s="2">
        <f>Raw_schedule!D108</f>
        <v>0.05</v>
      </c>
      <c r="F110" s="2">
        <f>Raw_schedule!E108</f>
        <v>0.05</v>
      </c>
      <c r="G110" s="2">
        <f>Raw_schedule!F108</f>
        <v>0.05</v>
      </c>
      <c r="H110" s="2">
        <f>Raw_schedule!G108</f>
        <v>0.05</v>
      </c>
      <c r="I110" s="2">
        <f>Raw_schedule!H108</f>
        <v>0.05</v>
      </c>
      <c r="J110" s="2">
        <f>Raw_schedule!I108</f>
        <v>0.05</v>
      </c>
      <c r="K110" s="2">
        <f>Raw_schedule!J108</f>
        <v>0.05</v>
      </c>
      <c r="L110" s="2">
        <f>Raw_schedule!K108</f>
        <v>0.05</v>
      </c>
      <c r="M110" s="2">
        <f>Raw_schedule!L108</f>
        <v>0.05</v>
      </c>
      <c r="N110" s="2">
        <f>Raw_schedule!M108</f>
        <v>0.05</v>
      </c>
      <c r="O110" s="2">
        <f>Raw_schedule!N108</f>
        <v>0.05</v>
      </c>
      <c r="P110" s="2">
        <f>Raw_schedule!O108</f>
        <v>0.05</v>
      </c>
      <c r="Q110" s="2">
        <f>Raw_schedule!P108</f>
        <v>0.05</v>
      </c>
      <c r="R110" s="2">
        <f>Raw_schedule!Q108</f>
        <v>0.05</v>
      </c>
      <c r="S110" s="2">
        <f>Raw_schedule!R108</f>
        <v>0.05</v>
      </c>
      <c r="T110" s="2">
        <f>Raw_schedule!S108</f>
        <v>0.05</v>
      </c>
      <c r="U110" s="2">
        <f>Raw_schedule!T108</f>
        <v>0.05</v>
      </c>
      <c r="V110" s="2">
        <f>Raw_schedule!U108</f>
        <v>0.05</v>
      </c>
      <c r="W110" s="2">
        <f>Raw_schedule!V108</f>
        <v>0.05</v>
      </c>
      <c r="X110" s="2">
        <f>Raw_schedule!W108</f>
        <v>0.05</v>
      </c>
      <c r="Y110" s="2">
        <f>Raw_schedule!X108</f>
        <v>0.05</v>
      </c>
      <c r="Z110" s="2">
        <f>Raw_schedule!Y108</f>
        <v>0.05</v>
      </c>
      <c r="AA110" s="2">
        <f>Raw_schedule!Z108</f>
        <v>0.05</v>
      </c>
      <c r="AB110" s="2">
        <f>Raw_schedule!AA108</f>
        <v>0.05</v>
      </c>
    </row>
    <row r="111" spans="1:28" x14ac:dyDescent="0.25">
      <c r="A111" s="39" t="str">
        <f>Raw_schedule!B109</f>
        <v>Elec Equip Sch</v>
      </c>
      <c r="B111" s="39" t="str">
        <f>Raw_schedule!A109</f>
        <v>School</v>
      </c>
      <c r="C111" s="2" t="str">
        <f>Raw_schedule!C109</f>
        <v>AllOtherDays (Through 4/12)</v>
      </c>
      <c r="D111" s="2"/>
      <c r="E111" s="2">
        <f>Raw_schedule!D109</f>
        <v>0</v>
      </c>
      <c r="F111" s="2">
        <f>Raw_schedule!E109</f>
        <v>0</v>
      </c>
      <c r="G111" s="2">
        <f>Raw_schedule!F109</f>
        <v>0</v>
      </c>
      <c r="H111" s="2">
        <f>Raw_schedule!G109</f>
        <v>0</v>
      </c>
      <c r="I111" s="2">
        <f>Raw_schedule!H109</f>
        <v>0</v>
      </c>
      <c r="J111" s="2">
        <f>Raw_schedule!I109</f>
        <v>0</v>
      </c>
      <c r="K111" s="2">
        <f>Raw_schedule!J109</f>
        <v>0</v>
      </c>
      <c r="L111" s="2">
        <f>Raw_schedule!K109</f>
        <v>0</v>
      </c>
      <c r="M111" s="2">
        <f>Raw_schedule!L109</f>
        <v>0</v>
      </c>
      <c r="N111" s="2">
        <f>Raw_schedule!M109</f>
        <v>0</v>
      </c>
      <c r="O111" s="2">
        <f>Raw_schedule!N109</f>
        <v>0</v>
      </c>
      <c r="P111" s="2">
        <f>Raw_schedule!O109</f>
        <v>0</v>
      </c>
      <c r="Q111" s="2">
        <f>Raw_schedule!P109</f>
        <v>0</v>
      </c>
      <c r="R111" s="2">
        <f>Raw_schedule!Q109</f>
        <v>0</v>
      </c>
      <c r="S111" s="2">
        <f>Raw_schedule!R109</f>
        <v>0</v>
      </c>
      <c r="T111" s="2">
        <f>Raw_schedule!S109</f>
        <v>0</v>
      </c>
      <c r="U111" s="2">
        <f>Raw_schedule!T109</f>
        <v>0</v>
      </c>
      <c r="V111" s="2">
        <f>Raw_schedule!U109</f>
        <v>0</v>
      </c>
      <c r="W111" s="2">
        <f>Raw_schedule!V109</f>
        <v>0</v>
      </c>
      <c r="X111" s="2">
        <f>Raw_schedule!W109</f>
        <v>0</v>
      </c>
      <c r="Y111" s="2">
        <f>Raw_schedule!X109</f>
        <v>0</v>
      </c>
      <c r="Z111" s="2">
        <f>Raw_schedule!Y109</f>
        <v>0</v>
      </c>
      <c r="AA111" s="2">
        <f>Raw_schedule!Z109</f>
        <v>0</v>
      </c>
      <c r="AB111" s="2">
        <f>Raw_schedule!AA109</f>
        <v>0</v>
      </c>
    </row>
    <row r="112" spans="1:28" x14ac:dyDescent="0.25">
      <c r="A112" s="39" t="str">
        <f>Raw_schedule!B110</f>
        <v>Elec Equip Sch</v>
      </c>
      <c r="B112" s="39" t="str">
        <f>Raw_schedule!A110</f>
        <v>School</v>
      </c>
      <c r="C112" s="2" t="str">
        <f>Raw_schedule!C110</f>
        <v>AllOtherDays (Through 5/22)</v>
      </c>
      <c r="D112" s="2"/>
      <c r="E112" s="2">
        <f>Raw_schedule!D110</f>
        <v>0.05</v>
      </c>
      <c r="F112" s="2">
        <f>Raw_schedule!E110</f>
        <v>0.05</v>
      </c>
      <c r="G112" s="2">
        <f>Raw_schedule!F110</f>
        <v>0.05</v>
      </c>
      <c r="H112" s="2">
        <f>Raw_schedule!G110</f>
        <v>0.05</v>
      </c>
      <c r="I112" s="2">
        <f>Raw_schedule!H110</f>
        <v>0.05</v>
      </c>
      <c r="J112" s="2">
        <f>Raw_schedule!I110</f>
        <v>0.05</v>
      </c>
      <c r="K112" s="2">
        <f>Raw_schedule!J110</f>
        <v>0.05</v>
      </c>
      <c r="L112" s="2">
        <f>Raw_schedule!K110</f>
        <v>0.05</v>
      </c>
      <c r="M112" s="2">
        <f>Raw_schedule!L110</f>
        <v>0.05</v>
      </c>
      <c r="N112" s="2">
        <f>Raw_schedule!M110</f>
        <v>0.05</v>
      </c>
      <c r="O112" s="2">
        <f>Raw_schedule!N110</f>
        <v>0.05</v>
      </c>
      <c r="P112" s="2">
        <f>Raw_schedule!O110</f>
        <v>0.05</v>
      </c>
      <c r="Q112" s="2">
        <f>Raw_schedule!P110</f>
        <v>0.05</v>
      </c>
      <c r="R112" s="2">
        <f>Raw_schedule!Q110</f>
        <v>0.05</v>
      </c>
      <c r="S112" s="2">
        <f>Raw_schedule!R110</f>
        <v>0.05</v>
      </c>
      <c r="T112" s="2">
        <f>Raw_schedule!S110</f>
        <v>0.05</v>
      </c>
      <c r="U112" s="2">
        <f>Raw_schedule!T110</f>
        <v>0.05</v>
      </c>
      <c r="V112" s="2">
        <f>Raw_schedule!U110</f>
        <v>0.05</v>
      </c>
      <c r="W112" s="2">
        <f>Raw_schedule!V110</f>
        <v>0.05</v>
      </c>
      <c r="X112" s="2">
        <f>Raw_schedule!W110</f>
        <v>0.05</v>
      </c>
      <c r="Y112" s="2">
        <f>Raw_schedule!X110</f>
        <v>0.05</v>
      </c>
      <c r="Z112" s="2">
        <f>Raw_schedule!Y110</f>
        <v>0.05</v>
      </c>
      <c r="AA112" s="2">
        <f>Raw_schedule!Z110</f>
        <v>0.05</v>
      </c>
      <c r="AB112" s="2">
        <f>Raw_schedule!AA110</f>
        <v>0.05</v>
      </c>
    </row>
    <row r="113" spans="1:28" x14ac:dyDescent="0.25">
      <c r="A113" s="39" t="str">
        <f>Raw_schedule!B111</f>
        <v>Elec Equip Sch</v>
      </c>
      <c r="B113" s="39" t="str">
        <f>Raw_schedule!A111</f>
        <v>School</v>
      </c>
      <c r="C113" s="2" t="str">
        <f>Raw_schedule!C111</f>
        <v>AllOtherDays (Through 5/31)</v>
      </c>
      <c r="D113" s="2"/>
      <c r="E113" s="2">
        <f>Raw_schedule!D111</f>
        <v>0</v>
      </c>
      <c r="F113" s="2">
        <f>Raw_schedule!E111</f>
        <v>0</v>
      </c>
      <c r="G113" s="2">
        <f>Raw_schedule!F111</f>
        <v>0</v>
      </c>
      <c r="H113" s="2">
        <f>Raw_schedule!G111</f>
        <v>0</v>
      </c>
      <c r="I113" s="2">
        <f>Raw_schedule!H111</f>
        <v>0</v>
      </c>
      <c r="J113" s="2">
        <f>Raw_schedule!I111</f>
        <v>0</v>
      </c>
      <c r="K113" s="2">
        <f>Raw_schedule!J111</f>
        <v>0</v>
      </c>
      <c r="L113" s="2">
        <f>Raw_schedule!K111</f>
        <v>0</v>
      </c>
      <c r="M113" s="2">
        <f>Raw_schedule!L111</f>
        <v>0</v>
      </c>
      <c r="N113" s="2">
        <f>Raw_schedule!M111</f>
        <v>0</v>
      </c>
      <c r="O113" s="2">
        <f>Raw_schedule!N111</f>
        <v>0</v>
      </c>
      <c r="P113" s="2">
        <f>Raw_schedule!O111</f>
        <v>0</v>
      </c>
      <c r="Q113" s="2">
        <f>Raw_schedule!P111</f>
        <v>0</v>
      </c>
      <c r="R113" s="2">
        <f>Raw_schedule!Q111</f>
        <v>0</v>
      </c>
      <c r="S113" s="2">
        <f>Raw_schedule!R111</f>
        <v>0</v>
      </c>
      <c r="T113" s="2">
        <f>Raw_schedule!S111</f>
        <v>0</v>
      </c>
      <c r="U113" s="2">
        <f>Raw_schedule!T111</f>
        <v>0</v>
      </c>
      <c r="V113" s="2">
        <f>Raw_schedule!U111</f>
        <v>0</v>
      </c>
      <c r="W113" s="2">
        <f>Raw_schedule!V111</f>
        <v>0</v>
      </c>
      <c r="X113" s="2">
        <f>Raw_schedule!W111</f>
        <v>0</v>
      </c>
      <c r="Y113" s="2">
        <f>Raw_schedule!X111</f>
        <v>0</v>
      </c>
      <c r="Z113" s="2">
        <f>Raw_schedule!Y111</f>
        <v>0</v>
      </c>
      <c r="AA113" s="2">
        <f>Raw_schedule!Z111</f>
        <v>0</v>
      </c>
      <c r="AB113" s="2">
        <f>Raw_schedule!AA111</f>
        <v>0</v>
      </c>
    </row>
    <row r="114" spans="1:28" x14ac:dyDescent="0.25">
      <c r="A114" s="39" t="str">
        <f>Raw_schedule!B112</f>
        <v>Elec Equip Sch</v>
      </c>
      <c r="B114" s="39" t="str">
        <f>Raw_schedule!A112</f>
        <v>School</v>
      </c>
      <c r="C114" s="2" t="str">
        <f>Raw_schedule!C112</f>
        <v>AllOtherDays (Through 8/7)</v>
      </c>
      <c r="D114" s="2"/>
      <c r="E114" s="2">
        <f>Raw_schedule!D112</f>
        <v>0.05</v>
      </c>
      <c r="F114" s="2">
        <f>Raw_schedule!E112</f>
        <v>0.05</v>
      </c>
      <c r="G114" s="2">
        <f>Raw_schedule!F112</f>
        <v>0.05</v>
      </c>
      <c r="H114" s="2">
        <f>Raw_schedule!G112</f>
        <v>0.05</v>
      </c>
      <c r="I114" s="2">
        <f>Raw_schedule!H112</f>
        <v>0.05</v>
      </c>
      <c r="J114" s="2">
        <f>Raw_schedule!I112</f>
        <v>0.05</v>
      </c>
      <c r="K114" s="2">
        <f>Raw_schedule!J112</f>
        <v>0.05</v>
      </c>
      <c r="L114" s="2">
        <f>Raw_schedule!K112</f>
        <v>0.05</v>
      </c>
      <c r="M114" s="2">
        <f>Raw_schedule!L112</f>
        <v>0.05</v>
      </c>
      <c r="N114" s="2">
        <f>Raw_schedule!M112</f>
        <v>0.05</v>
      </c>
      <c r="O114" s="2">
        <f>Raw_schedule!N112</f>
        <v>0.05</v>
      </c>
      <c r="P114" s="2">
        <f>Raw_schedule!O112</f>
        <v>0.05</v>
      </c>
      <c r="Q114" s="2">
        <f>Raw_schedule!P112</f>
        <v>0.05</v>
      </c>
      <c r="R114" s="2">
        <f>Raw_schedule!Q112</f>
        <v>0.05</v>
      </c>
      <c r="S114" s="2">
        <f>Raw_schedule!R112</f>
        <v>0.05</v>
      </c>
      <c r="T114" s="2">
        <f>Raw_schedule!S112</f>
        <v>0.05</v>
      </c>
      <c r="U114" s="2">
        <f>Raw_schedule!T112</f>
        <v>0.05</v>
      </c>
      <c r="V114" s="2">
        <f>Raw_schedule!U112</f>
        <v>0.05</v>
      </c>
      <c r="W114" s="2">
        <f>Raw_schedule!V112</f>
        <v>0.05</v>
      </c>
      <c r="X114" s="2">
        <f>Raw_schedule!W112</f>
        <v>0.05</v>
      </c>
      <c r="Y114" s="2">
        <f>Raw_schedule!X112</f>
        <v>0.05</v>
      </c>
      <c r="Z114" s="2">
        <f>Raw_schedule!Y112</f>
        <v>0.05</v>
      </c>
      <c r="AA114" s="2">
        <f>Raw_schedule!Z112</f>
        <v>0.05</v>
      </c>
      <c r="AB114" s="2">
        <f>Raw_schedule!AA112</f>
        <v>0.05</v>
      </c>
    </row>
    <row r="115" spans="1:28" x14ac:dyDescent="0.25">
      <c r="A115" s="39" t="str">
        <f>Raw_schedule!B113</f>
        <v>Elec Equip Sch</v>
      </c>
      <c r="B115" s="39" t="str">
        <f>Raw_schedule!A113</f>
        <v>School</v>
      </c>
      <c r="C115" s="2" t="str">
        <f>Raw_schedule!C113</f>
        <v>AllOtherDays (Through 8/16)</v>
      </c>
      <c r="D115" s="2"/>
      <c r="E115" s="2">
        <f>Raw_schedule!D113</f>
        <v>0</v>
      </c>
      <c r="F115" s="2">
        <f>Raw_schedule!E113</f>
        <v>0</v>
      </c>
      <c r="G115" s="2">
        <f>Raw_schedule!F113</f>
        <v>0</v>
      </c>
      <c r="H115" s="2">
        <f>Raw_schedule!G113</f>
        <v>0</v>
      </c>
      <c r="I115" s="2">
        <f>Raw_schedule!H113</f>
        <v>0</v>
      </c>
      <c r="J115" s="2">
        <f>Raw_schedule!I113</f>
        <v>0</v>
      </c>
      <c r="K115" s="2">
        <f>Raw_schedule!J113</f>
        <v>0</v>
      </c>
      <c r="L115" s="2">
        <f>Raw_schedule!K113</f>
        <v>0</v>
      </c>
      <c r="M115" s="2">
        <f>Raw_schedule!L113</f>
        <v>0</v>
      </c>
      <c r="N115" s="2">
        <f>Raw_schedule!M113</f>
        <v>0</v>
      </c>
      <c r="O115" s="2">
        <f>Raw_schedule!N113</f>
        <v>0</v>
      </c>
      <c r="P115" s="2">
        <f>Raw_schedule!O113</f>
        <v>0</v>
      </c>
      <c r="Q115" s="2">
        <f>Raw_schedule!P113</f>
        <v>0</v>
      </c>
      <c r="R115" s="2">
        <f>Raw_schedule!Q113</f>
        <v>0</v>
      </c>
      <c r="S115" s="2">
        <f>Raw_schedule!R113</f>
        <v>0</v>
      </c>
      <c r="T115" s="2">
        <f>Raw_schedule!S113</f>
        <v>0</v>
      </c>
      <c r="U115" s="2">
        <f>Raw_schedule!T113</f>
        <v>0</v>
      </c>
      <c r="V115" s="2">
        <f>Raw_schedule!U113</f>
        <v>0</v>
      </c>
      <c r="W115" s="2">
        <f>Raw_schedule!V113</f>
        <v>0</v>
      </c>
      <c r="X115" s="2">
        <f>Raw_schedule!W113</f>
        <v>0</v>
      </c>
      <c r="Y115" s="2">
        <f>Raw_schedule!X113</f>
        <v>0</v>
      </c>
      <c r="Z115" s="2">
        <f>Raw_schedule!Y113</f>
        <v>0</v>
      </c>
      <c r="AA115" s="2">
        <f>Raw_schedule!Z113</f>
        <v>0</v>
      </c>
      <c r="AB115" s="2">
        <f>Raw_schedule!AA113</f>
        <v>0</v>
      </c>
    </row>
    <row r="116" spans="1:28" x14ac:dyDescent="0.25">
      <c r="A116" s="39" t="str">
        <f>Raw_schedule!B114</f>
        <v>Elec Equip Sch</v>
      </c>
      <c r="B116" s="39" t="str">
        <f>Raw_schedule!A114</f>
        <v>School</v>
      </c>
      <c r="C116" s="2" t="str">
        <f>Raw_schedule!C114</f>
        <v>AllOtherDays (Through 12/11)</v>
      </c>
      <c r="D116" s="2"/>
      <c r="E116" s="2">
        <f>Raw_schedule!D114</f>
        <v>0.05</v>
      </c>
      <c r="F116" s="2">
        <f>Raw_schedule!E114</f>
        <v>0.05</v>
      </c>
      <c r="G116" s="2">
        <f>Raw_schedule!F114</f>
        <v>0.05</v>
      </c>
      <c r="H116" s="2">
        <f>Raw_schedule!G114</f>
        <v>0.05</v>
      </c>
      <c r="I116" s="2">
        <f>Raw_schedule!H114</f>
        <v>0.05</v>
      </c>
      <c r="J116" s="2">
        <f>Raw_schedule!I114</f>
        <v>0.05</v>
      </c>
      <c r="K116" s="2">
        <f>Raw_schedule!J114</f>
        <v>0.05</v>
      </c>
      <c r="L116" s="2">
        <f>Raw_schedule!K114</f>
        <v>0.05</v>
      </c>
      <c r="M116" s="2">
        <f>Raw_schedule!L114</f>
        <v>0.05</v>
      </c>
      <c r="N116" s="2">
        <f>Raw_schedule!M114</f>
        <v>0.05</v>
      </c>
      <c r="O116" s="2">
        <f>Raw_schedule!N114</f>
        <v>0.05</v>
      </c>
      <c r="P116" s="2">
        <f>Raw_schedule!O114</f>
        <v>0.05</v>
      </c>
      <c r="Q116" s="2">
        <f>Raw_schedule!P114</f>
        <v>0.05</v>
      </c>
      <c r="R116" s="2">
        <f>Raw_schedule!Q114</f>
        <v>0.05</v>
      </c>
      <c r="S116" s="2">
        <f>Raw_schedule!R114</f>
        <v>0.05</v>
      </c>
      <c r="T116" s="2">
        <f>Raw_schedule!S114</f>
        <v>0.05</v>
      </c>
      <c r="U116" s="2">
        <f>Raw_schedule!T114</f>
        <v>0.05</v>
      </c>
      <c r="V116" s="2">
        <f>Raw_schedule!U114</f>
        <v>0.05</v>
      </c>
      <c r="W116" s="2">
        <f>Raw_schedule!V114</f>
        <v>0.05</v>
      </c>
      <c r="X116" s="2">
        <f>Raw_schedule!W114</f>
        <v>0.05</v>
      </c>
      <c r="Y116" s="2">
        <f>Raw_schedule!X114</f>
        <v>0.05</v>
      </c>
      <c r="Z116" s="2">
        <f>Raw_schedule!Y114</f>
        <v>0.05</v>
      </c>
      <c r="AA116" s="2">
        <f>Raw_schedule!Z114</f>
        <v>0.05</v>
      </c>
      <c r="AB116" s="2">
        <f>Raw_schedule!AA114</f>
        <v>0.05</v>
      </c>
    </row>
    <row r="117" spans="1:28" x14ac:dyDescent="0.25">
      <c r="A117" s="39" t="str">
        <f>Raw_schedule!B115</f>
        <v>Elec Equip Sch</v>
      </c>
      <c r="B117" s="39" t="str">
        <f>Raw_schedule!A115</f>
        <v>School</v>
      </c>
      <c r="C117" s="2" t="str">
        <f>Raw_schedule!C115</f>
        <v>AllOtherDays (Through 12/31)</v>
      </c>
      <c r="D117" s="2"/>
      <c r="E117" s="2">
        <f>Raw_schedule!D115</f>
        <v>0</v>
      </c>
      <c r="F117" s="2">
        <f>Raw_schedule!E115</f>
        <v>0</v>
      </c>
      <c r="G117" s="2">
        <f>Raw_schedule!F115</f>
        <v>0</v>
      </c>
      <c r="H117" s="2">
        <f>Raw_schedule!G115</f>
        <v>0</v>
      </c>
      <c r="I117" s="2">
        <f>Raw_schedule!H115</f>
        <v>0</v>
      </c>
      <c r="J117" s="2">
        <f>Raw_schedule!I115</f>
        <v>0</v>
      </c>
      <c r="K117" s="2">
        <f>Raw_schedule!J115</f>
        <v>0</v>
      </c>
      <c r="L117" s="2">
        <f>Raw_schedule!K115</f>
        <v>0</v>
      </c>
      <c r="M117" s="2">
        <f>Raw_schedule!L115</f>
        <v>0</v>
      </c>
      <c r="N117" s="2">
        <f>Raw_schedule!M115</f>
        <v>0</v>
      </c>
      <c r="O117" s="2">
        <f>Raw_schedule!N115</f>
        <v>0</v>
      </c>
      <c r="P117" s="2">
        <f>Raw_schedule!O115</f>
        <v>0</v>
      </c>
      <c r="Q117" s="2">
        <f>Raw_schedule!P115</f>
        <v>0</v>
      </c>
      <c r="R117" s="2">
        <f>Raw_schedule!Q115</f>
        <v>0</v>
      </c>
      <c r="S117" s="2">
        <f>Raw_schedule!R115</f>
        <v>0</v>
      </c>
      <c r="T117" s="2">
        <f>Raw_schedule!S115</f>
        <v>0</v>
      </c>
      <c r="U117" s="2">
        <f>Raw_schedule!T115</f>
        <v>0</v>
      </c>
      <c r="V117" s="2">
        <f>Raw_schedule!U115</f>
        <v>0</v>
      </c>
      <c r="W117" s="2">
        <f>Raw_schedule!V115</f>
        <v>0</v>
      </c>
      <c r="X117" s="2">
        <f>Raw_schedule!W115</f>
        <v>0</v>
      </c>
      <c r="Y117" s="2">
        <f>Raw_schedule!X115</f>
        <v>0</v>
      </c>
      <c r="Z117" s="2">
        <f>Raw_schedule!Y115</f>
        <v>0</v>
      </c>
      <c r="AA117" s="2">
        <f>Raw_schedule!Z115</f>
        <v>0</v>
      </c>
      <c r="AB117" s="2">
        <f>Raw_schedule!AA115</f>
        <v>0</v>
      </c>
    </row>
    <row r="118" spans="1:28" x14ac:dyDescent="0.25">
      <c r="A118" s="39" t="str">
        <f>Raw_schedule!B116</f>
        <v>Elec Equip Sch</v>
      </c>
      <c r="B118" s="39" t="str">
        <f>Raw_schedule!A116</f>
        <v>School</v>
      </c>
      <c r="C118" s="2" t="str">
        <f>Raw_schedule!C116</f>
        <v>Saturdays (Through 4/3)</v>
      </c>
      <c r="D118" s="2"/>
      <c r="E118" s="2">
        <f>Raw_schedule!D116</f>
        <v>0.05</v>
      </c>
      <c r="F118" s="2">
        <f>Raw_schedule!E116</f>
        <v>0.05</v>
      </c>
      <c r="G118" s="2">
        <f>Raw_schedule!F116</f>
        <v>0.05</v>
      </c>
      <c r="H118" s="2">
        <f>Raw_schedule!G116</f>
        <v>0.05</v>
      </c>
      <c r="I118" s="2">
        <f>Raw_schedule!H116</f>
        <v>0.05</v>
      </c>
      <c r="J118" s="2">
        <f>Raw_schedule!I116</f>
        <v>0.05</v>
      </c>
      <c r="K118" s="2">
        <f>Raw_schedule!J116</f>
        <v>0.05</v>
      </c>
      <c r="L118" s="2">
        <f>Raw_schedule!K116</f>
        <v>0.05</v>
      </c>
      <c r="M118" s="2">
        <f>Raw_schedule!L116</f>
        <v>0.15</v>
      </c>
      <c r="N118" s="2">
        <f>Raw_schedule!M116</f>
        <v>0.15</v>
      </c>
      <c r="O118" s="2">
        <f>Raw_schedule!N116</f>
        <v>0.15</v>
      </c>
      <c r="P118" s="2">
        <f>Raw_schedule!O116</f>
        <v>0.15</v>
      </c>
      <c r="Q118" s="2">
        <f>Raw_schedule!P116</f>
        <v>0.15</v>
      </c>
      <c r="R118" s="2">
        <f>Raw_schedule!Q116</f>
        <v>0.05</v>
      </c>
      <c r="S118" s="2">
        <f>Raw_schedule!R116</f>
        <v>0.05</v>
      </c>
      <c r="T118" s="2">
        <f>Raw_schedule!S116</f>
        <v>0.05</v>
      </c>
      <c r="U118" s="2">
        <f>Raw_schedule!T116</f>
        <v>0.05</v>
      </c>
      <c r="V118" s="2">
        <f>Raw_schedule!U116</f>
        <v>0.05</v>
      </c>
      <c r="W118" s="2">
        <f>Raw_schedule!V116</f>
        <v>0.05</v>
      </c>
      <c r="X118" s="2">
        <f>Raw_schedule!W116</f>
        <v>0.05</v>
      </c>
      <c r="Y118" s="2">
        <f>Raw_schedule!X116</f>
        <v>0.05</v>
      </c>
      <c r="Z118" s="2">
        <f>Raw_schedule!Y116</f>
        <v>0.05</v>
      </c>
      <c r="AA118" s="2">
        <f>Raw_schedule!Z116</f>
        <v>0.05</v>
      </c>
      <c r="AB118" s="2">
        <f>Raw_schedule!AA116</f>
        <v>0.05</v>
      </c>
    </row>
    <row r="119" spans="1:28" x14ac:dyDescent="0.25">
      <c r="A119" s="39" t="str">
        <f>Raw_schedule!B117</f>
        <v>Elec Equip Sch</v>
      </c>
      <c r="B119" s="39" t="str">
        <f>Raw_schedule!A117</f>
        <v>School</v>
      </c>
      <c r="C119" s="2" t="str">
        <f>Raw_schedule!C117</f>
        <v>Saturdays (Through 5/22)</v>
      </c>
      <c r="D119" s="2"/>
      <c r="E119" s="2">
        <f>Raw_schedule!D117</f>
        <v>0.05</v>
      </c>
      <c r="F119" s="2">
        <f>Raw_schedule!E117</f>
        <v>0.05</v>
      </c>
      <c r="G119" s="2">
        <f>Raw_schedule!F117</f>
        <v>0.05</v>
      </c>
      <c r="H119" s="2">
        <f>Raw_schedule!G117</f>
        <v>0.05</v>
      </c>
      <c r="I119" s="2">
        <f>Raw_schedule!H117</f>
        <v>0.05</v>
      </c>
      <c r="J119" s="2">
        <f>Raw_schedule!I117</f>
        <v>0.05</v>
      </c>
      <c r="K119" s="2">
        <f>Raw_schedule!J117</f>
        <v>0.05</v>
      </c>
      <c r="L119" s="2">
        <f>Raw_schedule!K117</f>
        <v>0.05</v>
      </c>
      <c r="M119" s="2">
        <f>Raw_schedule!L117</f>
        <v>0.15</v>
      </c>
      <c r="N119" s="2">
        <f>Raw_schedule!M117</f>
        <v>0.15</v>
      </c>
      <c r="O119" s="2">
        <f>Raw_schedule!N117</f>
        <v>0.15</v>
      </c>
      <c r="P119" s="2">
        <f>Raw_schedule!O117</f>
        <v>0.15</v>
      </c>
      <c r="Q119" s="2">
        <f>Raw_schedule!P117</f>
        <v>0.15</v>
      </c>
      <c r="R119" s="2">
        <f>Raw_schedule!Q117</f>
        <v>0.05</v>
      </c>
      <c r="S119" s="2">
        <f>Raw_schedule!R117</f>
        <v>0.05</v>
      </c>
      <c r="T119" s="2">
        <f>Raw_schedule!S117</f>
        <v>0.05</v>
      </c>
      <c r="U119" s="2">
        <f>Raw_schedule!T117</f>
        <v>0.05</v>
      </c>
      <c r="V119" s="2">
        <f>Raw_schedule!U117</f>
        <v>0.05</v>
      </c>
      <c r="W119" s="2">
        <f>Raw_schedule!V117</f>
        <v>0.05</v>
      </c>
      <c r="X119" s="2">
        <f>Raw_schedule!W117</f>
        <v>0.05</v>
      </c>
      <c r="Y119" s="2">
        <f>Raw_schedule!X117</f>
        <v>0.05</v>
      </c>
      <c r="Z119" s="2">
        <f>Raw_schedule!Y117</f>
        <v>0.05</v>
      </c>
      <c r="AA119" s="2">
        <f>Raw_schedule!Z117</f>
        <v>0.05</v>
      </c>
      <c r="AB119" s="2">
        <f>Raw_schedule!AA117</f>
        <v>0.05</v>
      </c>
    </row>
    <row r="120" spans="1:28" x14ac:dyDescent="0.25">
      <c r="A120" s="39" t="str">
        <f>Raw_schedule!B118</f>
        <v>Elec Equip Sch</v>
      </c>
      <c r="B120" s="39" t="str">
        <f>Raw_schedule!A118</f>
        <v>School</v>
      </c>
      <c r="C120" s="2" t="str">
        <f>Raw_schedule!C118</f>
        <v>Saturdays (Through 8/7)</v>
      </c>
      <c r="D120" s="2"/>
      <c r="E120" s="2">
        <f>Raw_schedule!D118</f>
        <v>0.05</v>
      </c>
      <c r="F120" s="2">
        <f>Raw_schedule!E118</f>
        <v>0.05</v>
      </c>
      <c r="G120" s="2">
        <f>Raw_schedule!F118</f>
        <v>0.05</v>
      </c>
      <c r="H120" s="2">
        <f>Raw_schedule!G118</f>
        <v>0.05</v>
      </c>
      <c r="I120" s="2">
        <f>Raw_schedule!H118</f>
        <v>0.05</v>
      </c>
      <c r="J120" s="2">
        <f>Raw_schedule!I118</f>
        <v>0.05</v>
      </c>
      <c r="K120" s="2">
        <f>Raw_schedule!J118</f>
        <v>0.05</v>
      </c>
      <c r="L120" s="2">
        <f>Raw_schedule!K118</f>
        <v>0.05</v>
      </c>
      <c r="M120" s="2">
        <f>Raw_schedule!L118</f>
        <v>0.15</v>
      </c>
      <c r="N120" s="2">
        <f>Raw_schedule!M118</f>
        <v>0.15</v>
      </c>
      <c r="O120" s="2">
        <f>Raw_schedule!N118</f>
        <v>0.15</v>
      </c>
      <c r="P120" s="2">
        <f>Raw_schedule!O118</f>
        <v>0.15</v>
      </c>
      <c r="Q120" s="2">
        <f>Raw_schedule!P118</f>
        <v>0.15</v>
      </c>
      <c r="R120" s="2">
        <f>Raw_schedule!Q118</f>
        <v>0.05</v>
      </c>
      <c r="S120" s="2">
        <f>Raw_schedule!R118</f>
        <v>0.05</v>
      </c>
      <c r="T120" s="2">
        <f>Raw_schedule!S118</f>
        <v>0.05</v>
      </c>
      <c r="U120" s="2">
        <f>Raw_schedule!T118</f>
        <v>0.05</v>
      </c>
      <c r="V120" s="2">
        <f>Raw_schedule!U118</f>
        <v>0.05</v>
      </c>
      <c r="W120" s="2">
        <f>Raw_schedule!V118</f>
        <v>0.05</v>
      </c>
      <c r="X120" s="2">
        <f>Raw_schedule!W118</f>
        <v>0.05</v>
      </c>
      <c r="Y120" s="2">
        <f>Raw_schedule!X118</f>
        <v>0.05</v>
      </c>
      <c r="Z120" s="2">
        <f>Raw_schedule!Y118</f>
        <v>0.05</v>
      </c>
      <c r="AA120" s="2">
        <f>Raw_schedule!Z118</f>
        <v>0.05</v>
      </c>
      <c r="AB120" s="2">
        <f>Raw_schedule!AA118</f>
        <v>0.05</v>
      </c>
    </row>
    <row r="121" spans="1:28" x14ac:dyDescent="0.25">
      <c r="A121" s="39" t="str">
        <f>Raw_schedule!B119</f>
        <v>Elec Equip Sch</v>
      </c>
      <c r="B121" s="39" t="str">
        <f>Raw_schedule!A119</f>
        <v>School</v>
      </c>
      <c r="C121" s="2" t="str">
        <f>Raw_schedule!C119</f>
        <v>Saturdays (Through 12/11)</v>
      </c>
      <c r="D121" s="2"/>
      <c r="E121" s="2">
        <f>Raw_schedule!D119</f>
        <v>0.05</v>
      </c>
      <c r="F121" s="2">
        <f>Raw_schedule!E119</f>
        <v>0.05</v>
      </c>
      <c r="G121" s="2">
        <f>Raw_schedule!F119</f>
        <v>0.05</v>
      </c>
      <c r="H121" s="2">
        <f>Raw_schedule!G119</f>
        <v>0.05</v>
      </c>
      <c r="I121" s="2">
        <f>Raw_schedule!H119</f>
        <v>0.05</v>
      </c>
      <c r="J121" s="2">
        <f>Raw_schedule!I119</f>
        <v>0.05</v>
      </c>
      <c r="K121" s="2">
        <f>Raw_schedule!J119</f>
        <v>0.05</v>
      </c>
      <c r="L121" s="2">
        <f>Raw_schedule!K119</f>
        <v>0.05</v>
      </c>
      <c r="M121" s="2">
        <f>Raw_schedule!L119</f>
        <v>0.15</v>
      </c>
      <c r="N121" s="2">
        <f>Raw_schedule!M119</f>
        <v>0.15</v>
      </c>
      <c r="O121" s="2">
        <f>Raw_schedule!N119</f>
        <v>0.15</v>
      </c>
      <c r="P121" s="2">
        <f>Raw_schedule!O119</f>
        <v>0.15</v>
      </c>
      <c r="Q121" s="2">
        <f>Raw_schedule!P119</f>
        <v>0.15</v>
      </c>
      <c r="R121" s="2">
        <f>Raw_schedule!Q119</f>
        <v>0.05</v>
      </c>
      <c r="S121" s="2">
        <f>Raw_schedule!R119</f>
        <v>0.05</v>
      </c>
      <c r="T121" s="2">
        <f>Raw_schedule!S119</f>
        <v>0.05</v>
      </c>
      <c r="U121" s="2">
        <f>Raw_schedule!T119</f>
        <v>0.05</v>
      </c>
      <c r="V121" s="2">
        <f>Raw_schedule!U119</f>
        <v>0.05</v>
      </c>
      <c r="W121" s="2">
        <f>Raw_schedule!V119</f>
        <v>0.05</v>
      </c>
      <c r="X121" s="2">
        <f>Raw_schedule!W119</f>
        <v>0.05</v>
      </c>
      <c r="Y121" s="2">
        <f>Raw_schedule!X119</f>
        <v>0.05</v>
      </c>
      <c r="Z121" s="2">
        <f>Raw_schedule!Y119</f>
        <v>0.05</v>
      </c>
      <c r="AA121" s="2">
        <f>Raw_schedule!Z119</f>
        <v>0.05</v>
      </c>
      <c r="AB121" s="2">
        <f>Raw_schedule!AA119</f>
        <v>0.05</v>
      </c>
    </row>
    <row r="122" spans="1:28" x14ac:dyDescent="0.25">
      <c r="A122" s="39" t="str">
        <f>Raw_schedule!B120</f>
        <v>Elec Equip Sch</v>
      </c>
      <c r="B122" s="39" t="str">
        <f>Raw_schedule!A120</f>
        <v>School</v>
      </c>
      <c r="C122" s="2" t="str">
        <f>Raw_schedule!C120</f>
        <v>Weekdays (Through 4/3)</v>
      </c>
      <c r="D122" s="2"/>
      <c r="E122" s="2">
        <f>Raw_schedule!D120</f>
        <v>0.05</v>
      </c>
      <c r="F122" s="2">
        <f>Raw_schedule!E120</f>
        <v>0.05</v>
      </c>
      <c r="G122" s="2">
        <f>Raw_schedule!F120</f>
        <v>0.05</v>
      </c>
      <c r="H122" s="2">
        <f>Raw_schedule!G120</f>
        <v>0.05</v>
      </c>
      <c r="I122" s="2">
        <f>Raw_schedule!H120</f>
        <v>0.05</v>
      </c>
      <c r="J122" s="2">
        <f>Raw_schedule!I120</f>
        <v>0.05</v>
      </c>
      <c r="K122" s="2">
        <f>Raw_schedule!J120</f>
        <v>0.05</v>
      </c>
      <c r="L122" s="2">
        <f>Raw_schedule!K120</f>
        <v>0.3</v>
      </c>
      <c r="M122" s="2">
        <f>Raw_schedule!L120</f>
        <v>0.85</v>
      </c>
      <c r="N122" s="2">
        <f>Raw_schedule!M120</f>
        <v>0.95</v>
      </c>
      <c r="O122" s="2">
        <f>Raw_schedule!N120</f>
        <v>0.95</v>
      </c>
      <c r="P122" s="2">
        <f>Raw_schedule!O120</f>
        <v>0.95</v>
      </c>
      <c r="Q122" s="2">
        <f>Raw_schedule!P120</f>
        <v>0.8</v>
      </c>
      <c r="R122" s="2">
        <f>Raw_schedule!Q120</f>
        <v>0.8</v>
      </c>
      <c r="S122" s="2">
        <f>Raw_schedule!R120</f>
        <v>0.8</v>
      </c>
      <c r="T122" s="2">
        <f>Raw_schedule!S120</f>
        <v>0.7</v>
      </c>
      <c r="U122" s="2">
        <f>Raw_schedule!T120</f>
        <v>0.5</v>
      </c>
      <c r="V122" s="2">
        <f>Raw_schedule!U120</f>
        <v>0.5</v>
      </c>
      <c r="W122" s="2">
        <f>Raw_schedule!V120</f>
        <v>0.35</v>
      </c>
      <c r="X122" s="2">
        <f>Raw_schedule!W120</f>
        <v>0.35</v>
      </c>
      <c r="Y122" s="2">
        <f>Raw_schedule!X120</f>
        <v>0.35</v>
      </c>
      <c r="Z122" s="2">
        <f>Raw_schedule!Y120</f>
        <v>0.3</v>
      </c>
      <c r="AA122" s="2">
        <f>Raw_schedule!Z120</f>
        <v>0.05</v>
      </c>
      <c r="AB122" s="2">
        <f>Raw_schedule!AA120</f>
        <v>0.05</v>
      </c>
    </row>
    <row r="123" spans="1:28" x14ac:dyDescent="0.25">
      <c r="A123" s="39" t="str">
        <f>Raw_schedule!B121</f>
        <v>Elec Equip Sch</v>
      </c>
      <c r="B123" s="39" t="str">
        <f>Raw_schedule!A121</f>
        <v>School</v>
      </c>
      <c r="C123" s="2" t="str">
        <f>Raw_schedule!C121</f>
        <v>Weekdays (Through 5/22)</v>
      </c>
      <c r="D123" s="2"/>
      <c r="E123" s="2">
        <f>Raw_schedule!D121</f>
        <v>0.05</v>
      </c>
      <c r="F123" s="2">
        <f>Raw_schedule!E121</f>
        <v>0.05</v>
      </c>
      <c r="G123" s="2">
        <f>Raw_schedule!F121</f>
        <v>0.05</v>
      </c>
      <c r="H123" s="2">
        <f>Raw_schedule!G121</f>
        <v>0.05</v>
      </c>
      <c r="I123" s="2">
        <f>Raw_schedule!H121</f>
        <v>0.05</v>
      </c>
      <c r="J123" s="2">
        <f>Raw_schedule!I121</f>
        <v>0.05</v>
      </c>
      <c r="K123" s="2">
        <f>Raw_schedule!J121</f>
        <v>0.05</v>
      </c>
      <c r="L123" s="2">
        <f>Raw_schedule!K121</f>
        <v>0.3</v>
      </c>
      <c r="M123" s="2">
        <f>Raw_schedule!L121</f>
        <v>0.85</v>
      </c>
      <c r="N123" s="2">
        <f>Raw_schedule!M121</f>
        <v>0.95</v>
      </c>
      <c r="O123" s="2">
        <f>Raw_schedule!N121</f>
        <v>0.95</v>
      </c>
      <c r="P123" s="2">
        <f>Raw_schedule!O121</f>
        <v>0.95</v>
      </c>
      <c r="Q123" s="2">
        <f>Raw_schedule!P121</f>
        <v>0.8</v>
      </c>
      <c r="R123" s="2">
        <f>Raw_schedule!Q121</f>
        <v>0.8</v>
      </c>
      <c r="S123" s="2">
        <f>Raw_schedule!R121</f>
        <v>0.8</v>
      </c>
      <c r="T123" s="2">
        <f>Raw_schedule!S121</f>
        <v>0.7</v>
      </c>
      <c r="U123" s="2">
        <f>Raw_schedule!T121</f>
        <v>0.5</v>
      </c>
      <c r="V123" s="2">
        <f>Raw_schedule!U121</f>
        <v>0.5</v>
      </c>
      <c r="W123" s="2">
        <f>Raw_schedule!V121</f>
        <v>0.35</v>
      </c>
      <c r="X123" s="2">
        <f>Raw_schedule!W121</f>
        <v>0.35</v>
      </c>
      <c r="Y123" s="2">
        <f>Raw_schedule!X121</f>
        <v>0.35</v>
      </c>
      <c r="Z123" s="2">
        <f>Raw_schedule!Y121</f>
        <v>0.3</v>
      </c>
      <c r="AA123" s="2">
        <f>Raw_schedule!Z121</f>
        <v>0.05</v>
      </c>
      <c r="AB123" s="2">
        <f>Raw_schedule!AA121</f>
        <v>0.05</v>
      </c>
    </row>
    <row r="124" spans="1:28" x14ac:dyDescent="0.25">
      <c r="A124" s="39" t="str">
        <f>Raw_schedule!B122</f>
        <v>Elec Equip Sch</v>
      </c>
      <c r="B124" s="39" t="str">
        <f>Raw_schedule!A122</f>
        <v>School</v>
      </c>
      <c r="C124" s="2" t="str">
        <f>Raw_schedule!C122</f>
        <v>Weekdays (Through 8/7)</v>
      </c>
      <c r="D124" s="2"/>
      <c r="E124" s="2">
        <f>Raw_schedule!D122</f>
        <v>0.05</v>
      </c>
      <c r="F124" s="2">
        <f>Raw_schedule!E122</f>
        <v>0.05</v>
      </c>
      <c r="G124" s="2">
        <f>Raw_schedule!F122</f>
        <v>0.05</v>
      </c>
      <c r="H124" s="2">
        <f>Raw_schedule!G122</f>
        <v>0.05</v>
      </c>
      <c r="I124" s="2">
        <f>Raw_schedule!H122</f>
        <v>0.05</v>
      </c>
      <c r="J124" s="2">
        <f>Raw_schedule!I122</f>
        <v>0.05</v>
      </c>
      <c r="K124" s="2">
        <f>Raw_schedule!J122</f>
        <v>0.05</v>
      </c>
      <c r="L124" s="2">
        <f>Raw_schedule!K122</f>
        <v>0.3</v>
      </c>
      <c r="M124" s="2">
        <f>Raw_schedule!L122</f>
        <v>0.85</v>
      </c>
      <c r="N124" s="2">
        <f>Raw_schedule!M122</f>
        <v>0.95</v>
      </c>
      <c r="O124" s="2">
        <f>Raw_schedule!N122</f>
        <v>0.95</v>
      </c>
      <c r="P124" s="2">
        <f>Raw_schedule!O122</f>
        <v>0.95</v>
      </c>
      <c r="Q124" s="2">
        <f>Raw_schedule!P122</f>
        <v>0.8</v>
      </c>
      <c r="R124" s="2">
        <f>Raw_schedule!Q122</f>
        <v>0.8</v>
      </c>
      <c r="S124" s="2">
        <f>Raw_schedule!R122</f>
        <v>0.8</v>
      </c>
      <c r="T124" s="2">
        <f>Raw_schedule!S122</f>
        <v>0.7</v>
      </c>
      <c r="U124" s="2">
        <f>Raw_schedule!T122</f>
        <v>0.5</v>
      </c>
      <c r="V124" s="2">
        <f>Raw_schedule!U122</f>
        <v>0.5</v>
      </c>
      <c r="W124" s="2">
        <f>Raw_schedule!V122</f>
        <v>0.35</v>
      </c>
      <c r="X124" s="2">
        <f>Raw_schedule!W122</f>
        <v>0.35</v>
      </c>
      <c r="Y124" s="2">
        <f>Raw_schedule!X122</f>
        <v>0.35</v>
      </c>
      <c r="Z124" s="2">
        <f>Raw_schedule!Y122</f>
        <v>0.3</v>
      </c>
      <c r="AA124" s="2">
        <f>Raw_schedule!Z122</f>
        <v>0.05</v>
      </c>
      <c r="AB124" s="2">
        <f>Raw_schedule!AA122</f>
        <v>0.05</v>
      </c>
    </row>
    <row r="125" spans="1:28" x14ac:dyDescent="0.25">
      <c r="A125" s="39" t="str">
        <f>Raw_schedule!B123</f>
        <v>Elec Equip Sch</v>
      </c>
      <c r="B125" s="39" t="str">
        <f>Raw_schedule!A123</f>
        <v>School</v>
      </c>
      <c r="C125" s="2" t="str">
        <f>Raw_schedule!C123</f>
        <v>Weekdays (Through 12/11)</v>
      </c>
      <c r="D125" s="2"/>
      <c r="E125" s="2">
        <f>Raw_schedule!D123</f>
        <v>0.05</v>
      </c>
      <c r="F125" s="2">
        <f>Raw_schedule!E123</f>
        <v>0.05</v>
      </c>
      <c r="G125" s="2">
        <f>Raw_schedule!F123</f>
        <v>0.05</v>
      </c>
      <c r="H125" s="2">
        <f>Raw_schedule!G123</f>
        <v>0.05</v>
      </c>
      <c r="I125" s="2">
        <f>Raw_schedule!H123</f>
        <v>0.05</v>
      </c>
      <c r="J125" s="2">
        <f>Raw_schedule!I123</f>
        <v>0.05</v>
      </c>
      <c r="K125" s="2">
        <f>Raw_schedule!J123</f>
        <v>0.05</v>
      </c>
      <c r="L125" s="2">
        <f>Raw_schedule!K123</f>
        <v>0.3</v>
      </c>
      <c r="M125" s="2">
        <f>Raw_schedule!L123</f>
        <v>0.85</v>
      </c>
      <c r="N125" s="2">
        <f>Raw_schedule!M123</f>
        <v>0.95</v>
      </c>
      <c r="O125" s="2">
        <f>Raw_schedule!N123</f>
        <v>0.95</v>
      </c>
      <c r="P125" s="2">
        <f>Raw_schedule!O123</f>
        <v>0.95</v>
      </c>
      <c r="Q125" s="2">
        <f>Raw_schedule!P123</f>
        <v>0.8</v>
      </c>
      <c r="R125" s="2">
        <f>Raw_schedule!Q123</f>
        <v>0.8</v>
      </c>
      <c r="S125" s="2">
        <f>Raw_schedule!R123</f>
        <v>0.8</v>
      </c>
      <c r="T125" s="2">
        <f>Raw_schedule!S123</f>
        <v>0.7</v>
      </c>
      <c r="U125" s="2">
        <f>Raw_schedule!T123</f>
        <v>0.5</v>
      </c>
      <c r="V125" s="2">
        <f>Raw_schedule!U123</f>
        <v>0.5</v>
      </c>
      <c r="W125" s="2">
        <f>Raw_schedule!V123</f>
        <v>0.35</v>
      </c>
      <c r="X125" s="2">
        <f>Raw_schedule!W123</f>
        <v>0.35</v>
      </c>
      <c r="Y125" s="2">
        <f>Raw_schedule!X123</f>
        <v>0.35</v>
      </c>
      <c r="Z125" s="2">
        <f>Raw_schedule!Y123</f>
        <v>0.3</v>
      </c>
      <c r="AA125" s="2">
        <f>Raw_schedule!Z123</f>
        <v>0.05</v>
      </c>
      <c r="AB125" s="2">
        <f>Raw_schedule!AA123</f>
        <v>0.05</v>
      </c>
    </row>
    <row r="126" spans="1:28" x14ac:dyDescent="0.25">
      <c r="A126" s="39" t="str">
        <f>Raw_schedule!B124</f>
        <v>Heating Setpoint Schedule</v>
      </c>
      <c r="B126" s="39" t="str">
        <f>Raw_schedule!A124</f>
        <v>School</v>
      </c>
      <c r="C126" s="2" t="str">
        <f>Raw_schedule!C124</f>
        <v>AllOtherDays (Through 1/11)</v>
      </c>
      <c r="D126" s="2"/>
      <c r="E126" s="2">
        <f>Raw_schedule!D124</f>
        <v>60.08</v>
      </c>
      <c r="F126" s="2">
        <f>Raw_schedule!E124</f>
        <v>60.08</v>
      </c>
      <c r="G126" s="2">
        <f>Raw_schedule!F124</f>
        <v>60.08</v>
      </c>
      <c r="H126" s="2">
        <f>Raw_schedule!G124</f>
        <v>60.08</v>
      </c>
      <c r="I126" s="2">
        <f>Raw_schedule!H124</f>
        <v>60.08</v>
      </c>
      <c r="J126" s="2">
        <f>Raw_schedule!I124</f>
        <v>60.08</v>
      </c>
      <c r="K126" s="2">
        <f>Raw_schedule!J124</f>
        <v>60.08</v>
      </c>
      <c r="L126" s="2">
        <f>Raw_schedule!K124</f>
        <v>60.08</v>
      </c>
      <c r="M126" s="2">
        <f>Raw_schedule!L124</f>
        <v>60.08</v>
      </c>
      <c r="N126" s="2">
        <f>Raw_schedule!M124</f>
        <v>60.08</v>
      </c>
      <c r="O126" s="2">
        <f>Raw_schedule!N124</f>
        <v>60.08</v>
      </c>
      <c r="P126" s="2">
        <f>Raw_schedule!O124</f>
        <v>60.08</v>
      </c>
      <c r="Q126" s="2">
        <f>Raw_schedule!P124</f>
        <v>60.08</v>
      </c>
      <c r="R126" s="2">
        <f>Raw_schedule!Q124</f>
        <v>60.08</v>
      </c>
      <c r="S126" s="2">
        <f>Raw_schedule!R124</f>
        <v>60.08</v>
      </c>
      <c r="T126" s="2">
        <f>Raw_schedule!S124</f>
        <v>60.08</v>
      </c>
      <c r="U126" s="2">
        <f>Raw_schedule!T124</f>
        <v>60.08</v>
      </c>
      <c r="V126" s="2">
        <f>Raw_schedule!U124</f>
        <v>60.08</v>
      </c>
      <c r="W126" s="2">
        <f>Raw_schedule!V124</f>
        <v>60.08</v>
      </c>
      <c r="X126" s="2">
        <f>Raw_schedule!W124</f>
        <v>60.08</v>
      </c>
      <c r="Y126" s="2">
        <f>Raw_schedule!X124</f>
        <v>60.08</v>
      </c>
      <c r="Z126" s="2">
        <f>Raw_schedule!Y124</f>
        <v>60.08</v>
      </c>
      <c r="AA126" s="2">
        <f>Raw_schedule!Z124</f>
        <v>60.08</v>
      </c>
      <c r="AB126" s="2">
        <f>Raw_schedule!AA124</f>
        <v>60.08</v>
      </c>
    </row>
    <row r="127" spans="1:28" x14ac:dyDescent="0.25">
      <c r="A127" s="39" t="str">
        <f>Raw_schedule!B125</f>
        <v>Heating Setpoint Schedule</v>
      </c>
      <c r="B127" s="39" t="str">
        <f>Raw_schedule!A125</f>
        <v>School</v>
      </c>
      <c r="C127" s="2" t="str">
        <f>Raw_schedule!C125</f>
        <v>AllOtherDays (Through 4/3)</v>
      </c>
      <c r="D127" s="2"/>
      <c r="E127" s="2">
        <f>Raw_schedule!D125</f>
        <v>60.08</v>
      </c>
      <c r="F127" s="2">
        <f>Raw_schedule!E125</f>
        <v>60.08</v>
      </c>
      <c r="G127" s="2">
        <f>Raw_schedule!F125</f>
        <v>60.08</v>
      </c>
      <c r="H127" s="2">
        <f>Raw_schedule!G125</f>
        <v>60.08</v>
      </c>
      <c r="I127" s="2">
        <f>Raw_schedule!H125</f>
        <v>60.08</v>
      </c>
      <c r="J127" s="2">
        <f>Raw_schedule!I125</f>
        <v>60.08</v>
      </c>
      <c r="K127" s="2">
        <f>Raw_schedule!J125</f>
        <v>60.08</v>
      </c>
      <c r="L127" s="2">
        <f>Raw_schedule!K125</f>
        <v>60.08</v>
      </c>
      <c r="M127" s="2">
        <f>Raw_schedule!L125</f>
        <v>60.08</v>
      </c>
      <c r="N127" s="2">
        <f>Raw_schedule!M125</f>
        <v>60.08</v>
      </c>
      <c r="O127" s="2">
        <f>Raw_schedule!N125</f>
        <v>60.08</v>
      </c>
      <c r="P127" s="2">
        <f>Raw_schedule!O125</f>
        <v>60.08</v>
      </c>
      <c r="Q127" s="2">
        <f>Raw_schedule!P125</f>
        <v>60.08</v>
      </c>
      <c r="R127" s="2">
        <f>Raw_schedule!Q125</f>
        <v>60.08</v>
      </c>
      <c r="S127" s="2">
        <f>Raw_schedule!R125</f>
        <v>60.08</v>
      </c>
      <c r="T127" s="2">
        <f>Raw_schedule!S125</f>
        <v>60.08</v>
      </c>
      <c r="U127" s="2">
        <f>Raw_schedule!T125</f>
        <v>60.08</v>
      </c>
      <c r="V127" s="2">
        <f>Raw_schedule!U125</f>
        <v>60.08</v>
      </c>
      <c r="W127" s="2">
        <f>Raw_schedule!V125</f>
        <v>60.08</v>
      </c>
      <c r="X127" s="2">
        <f>Raw_schedule!W125</f>
        <v>60.08</v>
      </c>
      <c r="Y127" s="2">
        <f>Raw_schedule!X125</f>
        <v>60.08</v>
      </c>
      <c r="Z127" s="2">
        <f>Raw_schedule!Y125</f>
        <v>60.08</v>
      </c>
      <c r="AA127" s="2">
        <f>Raw_schedule!Z125</f>
        <v>60.08</v>
      </c>
      <c r="AB127" s="2">
        <f>Raw_schedule!AA125</f>
        <v>60.08</v>
      </c>
    </row>
    <row r="128" spans="1:28" x14ac:dyDescent="0.25">
      <c r="A128" s="39" t="str">
        <f>Raw_schedule!B126</f>
        <v>Heating Setpoint Schedule</v>
      </c>
      <c r="B128" s="39" t="str">
        <f>Raw_schedule!A126</f>
        <v>School</v>
      </c>
      <c r="C128" s="2" t="str">
        <f>Raw_schedule!C126</f>
        <v>AllOtherDays (Through 4/12)</v>
      </c>
      <c r="D128" s="2"/>
      <c r="E128" s="2">
        <f>Raw_schedule!D126</f>
        <v>60.08</v>
      </c>
      <c r="F128" s="2">
        <f>Raw_schedule!E126</f>
        <v>60.08</v>
      </c>
      <c r="G128" s="2">
        <f>Raw_schedule!F126</f>
        <v>60.08</v>
      </c>
      <c r="H128" s="2">
        <f>Raw_schedule!G126</f>
        <v>60.08</v>
      </c>
      <c r="I128" s="2">
        <f>Raw_schedule!H126</f>
        <v>60.08</v>
      </c>
      <c r="J128" s="2">
        <f>Raw_schedule!I126</f>
        <v>60.08</v>
      </c>
      <c r="K128" s="2">
        <f>Raw_schedule!J126</f>
        <v>60.08</v>
      </c>
      <c r="L128" s="2">
        <f>Raw_schedule!K126</f>
        <v>60.08</v>
      </c>
      <c r="M128" s="2">
        <f>Raw_schedule!L126</f>
        <v>60.08</v>
      </c>
      <c r="N128" s="2">
        <f>Raw_schedule!M126</f>
        <v>60.08</v>
      </c>
      <c r="O128" s="2">
        <f>Raw_schedule!N126</f>
        <v>60.08</v>
      </c>
      <c r="P128" s="2">
        <f>Raw_schedule!O126</f>
        <v>60.08</v>
      </c>
      <c r="Q128" s="2">
        <f>Raw_schedule!P126</f>
        <v>60.08</v>
      </c>
      <c r="R128" s="2">
        <f>Raw_schedule!Q126</f>
        <v>60.08</v>
      </c>
      <c r="S128" s="2">
        <f>Raw_schedule!R126</f>
        <v>60.08</v>
      </c>
      <c r="T128" s="2">
        <f>Raw_schedule!S126</f>
        <v>60.08</v>
      </c>
      <c r="U128" s="2">
        <f>Raw_schedule!T126</f>
        <v>60.08</v>
      </c>
      <c r="V128" s="2">
        <f>Raw_schedule!U126</f>
        <v>60.08</v>
      </c>
      <c r="W128" s="2">
        <f>Raw_schedule!V126</f>
        <v>60.08</v>
      </c>
      <c r="X128" s="2">
        <f>Raw_schedule!W126</f>
        <v>60.08</v>
      </c>
      <c r="Y128" s="2">
        <f>Raw_schedule!X126</f>
        <v>60.08</v>
      </c>
      <c r="Z128" s="2">
        <f>Raw_schedule!Y126</f>
        <v>60.08</v>
      </c>
      <c r="AA128" s="2">
        <f>Raw_schedule!Z126</f>
        <v>60.08</v>
      </c>
      <c r="AB128" s="2">
        <f>Raw_schedule!AA126</f>
        <v>60.08</v>
      </c>
    </row>
    <row r="129" spans="1:28" x14ac:dyDescent="0.25">
      <c r="A129" s="39" t="str">
        <f>Raw_schedule!B127</f>
        <v>Heating Setpoint Schedule</v>
      </c>
      <c r="B129" s="39" t="str">
        <f>Raw_schedule!A127</f>
        <v>School</v>
      </c>
      <c r="C129" s="2" t="str">
        <f>Raw_schedule!C127</f>
        <v>AllOtherDays (Through 5/22)</v>
      </c>
      <c r="D129" s="2"/>
      <c r="E129" s="2">
        <f>Raw_schedule!D127</f>
        <v>60.08</v>
      </c>
      <c r="F129" s="2">
        <f>Raw_schedule!E127</f>
        <v>60.08</v>
      </c>
      <c r="G129" s="2">
        <f>Raw_schedule!F127</f>
        <v>60.08</v>
      </c>
      <c r="H129" s="2">
        <f>Raw_schedule!G127</f>
        <v>60.08</v>
      </c>
      <c r="I129" s="2">
        <f>Raw_schedule!H127</f>
        <v>60.08</v>
      </c>
      <c r="J129" s="2">
        <f>Raw_schedule!I127</f>
        <v>60.08</v>
      </c>
      <c r="K129" s="2">
        <f>Raw_schedule!J127</f>
        <v>60.08</v>
      </c>
      <c r="L129" s="2">
        <f>Raw_schedule!K127</f>
        <v>60.08</v>
      </c>
      <c r="M129" s="2">
        <f>Raw_schedule!L127</f>
        <v>60.08</v>
      </c>
      <c r="N129" s="2">
        <f>Raw_schedule!M127</f>
        <v>60.08</v>
      </c>
      <c r="O129" s="2">
        <f>Raw_schedule!N127</f>
        <v>60.08</v>
      </c>
      <c r="P129" s="2">
        <f>Raw_schedule!O127</f>
        <v>60.08</v>
      </c>
      <c r="Q129" s="2">
        <f>Raw_schedule!P127</f>
        <v>60.08</v>
      </c>
      <c r="R129" s="2">
        <f>Raw_schedule!Q127</f>
        <v>60.08</v>
      </c>
      <c r="S129" s="2">
        <f>Raw_schedule!R127</f>
        <v>60.08</v>
      </c>
      <c r="T129" s="2">
        <f>Raw_schedule!S127</f>
        <v>60.08</v>
      </c>
      <c r="U129" s="2">
        <f>Raw_schedule!T127</f>
        <v>60.08</v>
      </c>
      <c r="V129" s="2">
        <f>Raw_schedule!U127</f>
        <v>60.08</v>
      </c>
      <c r="W129" s="2">
        <f>Raw_schedule!V127</f>
        <v>60.08</v>
      </c>
      <c r="X129" s="2">
        <f>Raw_schedule!W127</f>
        <v>60.08</v>
      </c>
      <c r="Y129" s="2">
        <f>Raw_schedule!X127</f>
        <v>60.08</v>
      </c>
      <c r="Z129" s="2">
        <f>Raw_schedule!Y127</f>
        <v>60.08</v>
      </c>
      <c r="AA129" s="2">
        <f>Raw_schedule!Z127</f>
        <v>60.08</v>
      </c>
      <c r="AB129" s="2">
        <f>Raw_schedule!AA127</f>
        <v>60.08</v>
      </c>
    </row>
    <row r="130" spans="1:28" x14ac:dyDescent="0.25">
      <c r="A130" s="39" t="str">
        <f>Raw_schedule!B128</f>
        <v>Heating Setpoint Schedule</v>
      </c>
      <c r="B130" s="39" t="str">
        <f>Raw_schedule!A128</f>
        <v>School</v>
      </c>
      <c r="C130" s="2" t="str">
        <f>Raw_schedule!C128</f>
        <v>AllOtherDays (Through 5/31)</v>
      </c>
      <c r="D130" s="2"/>
      <c r="E130" s="2">
        <f>Raw_schedule!D128</f>
        <v>60.08</v>
      </c>
      <c r="F130" s="2">
        <f>Raw_schedule!E128</f>
        <v>60.08</v>
      </c>
      <c r="G130" s="2">
        <f>Raw_schedule!F128</f>
        <v>60.08</v>
      </c>
      <c r="H130" s="2">
        <f>Raw_schedule!G128</f>
        <v>60.08</v>
      </c>
      <c r="I130" s="2">
        <f>Raw_schedule!H128</f>
        <v>60.08</v>
      </c>
      <c r="J130" s="2">
        <f>Raw_schedule!I128</f>
        <v>60.08</v>
      </c>
      <c r="K130" s="2">
        <f>Raw_schedule!J128</f>
        <v>60.08</v>
      </c>
      <c r="L130" s="2">
        <f>Raw_schedule!K128</f>
        <v>60.08</v>
      </c>
      <c r="M130" s="2">
        <f>Raw_schedule!L128</f>
        <v>60.08</v>
      </c>
      <c r="N130" s="2">
        <f>Raw_schedule!M128</f>
        <v>60.08</v>
      </c>
      <c r="O130" s="2">
        <f>Raw_schedule!N128</f>
        <v>60.08</v>
      </c>
      <c r="P130" s="2">
        <f>Raw_schedule!O128</f>
        <v>60.08</v>
      </c>
      <c r="Q130" s="2">
        <f>Raw_schedule!P128</f>
        <v>60.08</v>
      </c>
      <c r="R130" s="2">
        <f>Raw_schedule!Q128</f>
        <v>60.08</v>
      </c>
      <c r="S130" s="2">
        <f>Raw_schedule!R128</f>
        <v>60.08</v>
      </c>
      <c r="T130" s="2">
        <f>Raw_schedule!S128</f>
        <v>60.08</v>
      </c>
      <c r="U130" s="2">
        <f>Raw_schedule!T128</f>
        <v>60.08</v>
      </c>
      <c r="V130" s="2">
        <f>Raw_schedule!U128</f>
        <v>60.08</v>
      </c>
      <c r="W130" s="2">
        <f>Raw_schedule!V128</f>
        <v>60.08</v>
      </c>
      <c r="X130" s="2">
        <f>Raw_schedule!W128</f>
        <v>60.08</v>
      </c>
      <c r="Y130" s="2">
        <f>Raw_schedule!X128</f>
        <v>60.08</v>
      </c>
      <c r="Z130" s="2">
        <f>Raw_schedule!Y128</f>
        <v>60.08</v>
      </c>
      <c r="AA130" s="2">
        <f>Raw_schedule!Z128</f>
        <v>60.08</v>
      </c>
      <c r="AB130" s="2">
        <f>Raw_schedule!AA128</f>
        <v>60.08</v>
      </c>
    </row>
    <row r="131" spans="1:28" x14ac:dyDescent="0.25">
      <c r="A131" s="39" t="str">
        <f>Raw_schedule!B129</f>
        <v>Heating Setpoint Schedule</v>
      </c>
      <c r="B131" s="39" t="str">
        <f>Raw_schedule!A129</f>
        <v>School</v>
      </c>
      <c r="C131" s="2" t="str">
        <f>Raw_schedule!C129</f>
        <v>AllOtherDays (Through 8/7)</v>
      </c>
      <c r="D131" s="2"/>
      <c r="E131" s="2">
        <f>Raw_schedule!D129</f>
        <v>60.08</v>
      </c>
      <c r="F131" s="2">
        <f>Raw_schedule!E129</f>
        <v>60.08</v>
      </c>
      <c r="G131" s="2">
        <f>Raw_schedule!F129</f>
        <v>60.08</v>
      </c>
      <c r="H131" s="2">
        <f>Raw_schedule!G129</f>
        <v>60.08</v>
      </c>
      <c r="I131" s="2">
        <f>Raw_schedule!H129</f>
        <v>60.08</v>
      </c>
      <c r="J131" s="2">
        <f>Raw_schedule!I129</f>
        <v>60.08</v>
      </c>
      <c r="K131" s="2">
        <f>Raw_schedule!J129</f>
        <v>60.08</v>
      </c>
      <c r="L131" s="2">
        <f>Raw_schedule!K129</f>
        <v>60.08</v>
      </c>
      <c r="M131" s="2">
        <f>Raw_schedule!L129</f>
        <v>60.08</v>
      </c>
      <c r="N131" s="2">
        <f>Raw_schedule!M129</f>
        <v>60.08</v>
      </c>
      <c r="O131" s="2">
        <f>Raw_schedule!N129</f>
        <v>60.08</v>
      </c>
      <c r="P131" s="2">
        <f>Raw_schedule!O129</f>
        <v>60.08</v>
      </c>
      <c r="Q131" s="2">
        <f>Raw_schedule!P129</f>
        <v>60.08</v>
      </c>
      <c r="R131" s="2">
        <f>Raw_schedule!Q129</f>
        <v>60.08</v>
      </c>
      <c r="S131" s="2">
        <f>Raw_schedule!R129</f>
        <v>60.08</v>
      </c>
      <c r="T131" s="2">
        <f>Raw_schedule!S129</f>
        <v>60.08</v>
      </c>
      <c r="U131" s="2">
        <f>Raw_schedule!T129</f>
        <v>60.08</v>
      </c>
      <c r="V131" s="2">
        <f>Raw_schedule!U129</f>
        <v>60.08</v>
      </c>
      <c r="W131" s="2">
        <f>Raw_schedule!V129</f>
        <v>60.08</v>
      </c>
      <c r="X131" s="2">
        <f>Raw_schedule!W129</f>
        <v>60.08</v>
      </c>
      <c r="Y131" s="2">
        <f>Raw_schedule!X129</f>
        <v>60.08</v>
      </c>
      <c r="Z131" s="2">
        <f>Raw_schedule!Y129</f>
        <v>60.08</v>
      </c>
      <c r="AA131" s="2">
        <f>Raw_schedule!Z129</f>
        <v>60.08</v>
      </c>
      <c r="AB131" s="2">
        <f>Raw_schedule!AA129</f>
        <v>60.08</v>
      </c>
    </row>
    <row r="132" spans="1:28" x14ac:dyDescent="0.25">
      <c r="A132" s="39" t="str">
        <f>Raw_schedule!B130</f>
        <v>Heating Setpoint Schedule</v>
      </c>
      <c r="B132" s="39" t="str">
        <f>Raw_schedule!A130</f>
        <v>School</v>
      </c>
      <c r="C132" s="2" t="str">
        <f>Raw_schedule!C130</f>
        <v>AllOtherDays (Through 8/16)</v>
      </c>
      <c r="D132" s="2"/>
      <c r="E132" s="2">
        <f>Raw_schedule!D130</f>
        <v>60.08</v>
      </c>
      <c r="F132" s="2">
        <f>Raw_schedule!E130</f>
        <v>60.08</v>
      </c>
      <c r="G132" s="2">
        <f>Raw_schedule!F130</f>
        <v>60.08</v>
      </c>
      <c r="H132" s="2">
        <f>Raw_schedule!G130</f>
        <v>60.08</v>
      </c>
      <c r="I132" s="2">
        <f>Raw_schedule!H130</f>
        <v>60.08</v>
      </c>
      <c r="J132" s="2">
        <f>Raw_schedule!I130</f>
        <v>60.08</v>
      </c>
      <c r="K132" s="2">
        <f>Raw_schedule!J130</f>
        <v>60.08</v>
      </c>
      <c r="L132" s="2">
        <f>Raw_schedule!K130</f>
        <v>60.08</v>
      </c>
      <c r="M132" s="2">
        <f>Raw_schedule!L130</f>
        <v>60.08</v>
      </c>
      <c r="N132" s="2">
        <f>Raw_schedule!M130</f>
        <v>60.08</v>
      </c>
      <c r="O132" s="2">
        <f>Raw_schedule!N130</f>
        <v>60.08</v>
      </c>
      <c r="P132" s="2">
        <f>Raw_schedule!O130</f>
        <v>60.08</v>
      </c>
      <c r="Q132" s="2">
        <f>Raw_schedule!P130</f>
        <v>60.08</v>
      </c>
      <c r="R132" s="2">
        <f>Raw_schedule!Q130</f>
        <v>60.08</v>
      </c>
      <c r="S132" s="2">
        <f>Raw_schedule!R130</f>
        <v>60.08</v>
      </c>
      <c r="T132" s="2">
        <f>Raw_schedule!S130</f>
        <v>60.08</v>
      </c>
      <c r="U132" s="2">
        <f>Raw_schedule!T130</f>
        <v>60.08</v>
      </c>
      <c r="V132" s="2">
        <f>Raw_schedule!U130</f>
        <v>60.08</v>
      </c>
      <c r="W132" s="2">
        <f>Raw_schedule!V130</f>
        <v>60.08</v>
      </c>
      <c r="X132" s="2">
        <f>Raw_schedule!W130</f>
        <v>60.08</v>
      </c>
      <c r="Y132" s="2">
        <f>Raw_schedule!X130</f>
        <v>60.08</v>
      </c>
      <c r="Z132" s="2">
        <f>Raw_schedule!Y130</f>
        <v>60.08</v>
      </c>
      <c r="AA132" s="2">
        <f>Raw_schedule!Z130</f>
        <v>60.08</v>
      </c>
      <c r="AB132" s="2">
        <f>Raw_schedule!AA130</f>
        <v>60.08</v>
      </c>
    </row>
    <row r="133" spans="1:28" x14ac:dyDescent="0.25">
      <c r="A133" s="39" t="str">
        <f>Raw_schedule!B131</f>
        <v>Heating Setpoint Schedule</v>
      </c>
      <c r="B133" s="39" t="str">
        <f>Raw_schedule!A131</f>
        <v>School</v>
      </c>
      <c r="C133" s="2" t="str">
        <f>Raw_schedule!C131</f>
        <v>AllOtherDays (Through 12/11)</v>
      </c>
      <c r="D133" s="2"/>
      <c r="E133" s="2">
        <f>Raw_schedule!D131</f>
        <v>60.08</v>
      </c>
      <c r="F133" s="2">
        <f>Raw_schedule!E131</f>
        <v>60.08</v>
      </c>
      <c r="G133" s="2">
        <f>Raw_schedule!F131</f>
        <v>60.08</v>
      </c>
      <c r="H133" s="2">
        <f>Raw_schedule!G131</f>
        <v>60.08</v>
      </c>
      <c r="I133" s="2">
        <f>Raw_schedule!H131</f>
        <v>60.08</v>
      </c>
      <c r="J133" s="2">
        <f>Raw_schedule!I131</f>
        <v>60.08</v>
      </c>
      <c r="K133" s="2">
        <f>Raw_schedule!J131</f>
        <v>60.08</v>
      </c>
      <c r="L133" s="2">
        <f>Raw_schedule!K131</f>
        <v>60.08</v>
      </c>
      <c r="M133" s="2">
        <f>Raw_schedule!L131</f>
        <v>60.08</v>
      </c>
      <c r="N133" s="2">
        <f>Raw_schedule!M131</f>
        <v>60.08</v>
      </c>
      <c r="O133" s="2">
        <f>Raw_schedule!N131</f>
        <v>60.08</v>
      </c>
      <c r="P133" s="2">
        <f>Raw_schedule!O131</f>
        <v>60.08</v>
      </c>
      <c r="Q133" s="2">
        <f>Raw_schedule!P131</f>
        <v>60.08</v>
      </c>
      <c r="R133" s="2">
        <f>Raw_schedule!Q131</f>
        <v>60.08</v>
      </c>
      <c r="S133" s="2">
        <f>Raw_schedule!R131</f>
        <v>60.08</v>
      </c>
      <c r="T133" s="2">
        <f>Raw_schedule!S131</f>
        <v>60.08</v>
      </c>
      <c r="U133" s="2">
        <f>Raw_schedule!T131</f>
        <v>60.08</v>
      </c>
      <c r="V133" s="2">
        <f>Raw_schedule!U131</f>
        <v>60.08</v>
      </c>
      <c r="W133" s="2">
        <f>Raw_schedule!V131</f>
        <v>60.08</v>
      </c>
      <c r="X133" s="2">
        <f>Raw_schedule!W131</f>
        <v>60.08</v>
      </c>
      <c r="Y133" s="2">
        <f>Raw_schedule!X131</f>
        <v>60.08</v>
      </c>
      <c r="Z133" s="2">
        <f>Raw_schedule!Y131</f>
        <v>60.08</v>
      </c>
      <c r="AA133" s="2">
        <f>Raw_schedule!Z131</f>
        <v>60.08</v>
      </c>
      <c r="AB133" s="2">
        <f>Raw_schedule!AA131</f>
        <v>60.08</v>
      </c>
    </row>
    <row r="134" spans="1:28" x14ac:dyDescent="0.25">
      <c r="A134" s="39" t="str">
        <f>Raw_schedule!B132</f>
        <v>Heating Setpoint Schedule</v>
      </c>
      <c r="B134" s="39" t="str">
        <f>Raw_schedule!A132</f>
        <v>School</v>
      </c>
      <c r="C134" s="2" t="str">
        <f>Raw_schedule!C132</f>
        <v>AllOtherDays (Through 12/31)</v>
      </c>
      <c r="D134" s="2"/>
      <c r="E134" s="2">
        <f>Raw_schedule!D132</f>
        <v>60.08</v>
      </c>
      <c r="F134" s="2">
        <f>Raw_schedule!E132</f>
        <v>60.08</v>
      </c>
      <c r="G134" s="2">
        <f>Raw_schedule!F132</f>
        <v>60.08</v>
      </c>
      <c r="H134" s="2">
        <f>Raw_schedule!G132</f>
        <v>60.08</v>
      </c>
      <c r="I134" s="2">
        <f>Raw_schedule!H132</f>
        <v>60.08</v>
      </c>
      <c r="J134" s="2">
        <f>Raw_schedule!I132</f>
        <v>60.08</v>
      </c>
      <c r="K134" s="2">
        <f>Raw_schedule!J132</f>
        <v>60.08</v>
      </c>
      <c r="L134" s="2">
        <f>Raw_schedule!K132</f>
        <v>60.08</v>
      </c>
      <c r="M134" s="2">
        <f>Raw_schedule!L132</f>
        <v>60.08</v>
      </c>
      <c r="N134" s="2">
        <f>Raw_schedule!M132</f>
        <v>60.08</v>
      </c>
      <c r="O134" s="2">
        <f>Raw_schedule!N132</f>
        <v>60.08</v>
      </c>
      <c r="P134" s="2">
        <f>Raw_schedule!O132</f>
        <v>60.08</v>
      </c>
      <c r="Q134" s="2">
        <f>Raw_schedule!P132</f>
        <v>60.08</v>
      </c>
      <c r="R134" s="2">
        <f>Raw_schedule!Q132</f>
        <v>60.08</v>
      </c>
      <c r="S134" s="2">
        <f>Raw_schedule!R132</f>
        <v>60.08</v>
      </c>
      <c r="T134" s="2">
        <f>Raw_schedule!S132</f>
        <v>60.08</v>
      </c>
      <c r="U134" s="2">
        <f>Raw_schedule!T132</f>
        <v>60.08</v>
      </c>
      <c r="V134" s="2">
        <f>Raw_schedule!U132</f>
        <v>60.08</v>
      </c>
      <c r="W134" s="2">
        <f>Raw_schedule!V132</f>
        <v>60.08</v>
      </c>
      <c r="X134" s="2">
        <f>Raw_schedule!W132</f>
        <v>60.08</v>
      </c>
      <c r="Y134" s="2">
        <f>Raw_schedule!X132</f>
        <v>60.08</v>
      </c>
      <c r="Z134" s="2">
        <f>Raw_schedule!Y132</f>
        <v>60.08</v>
      </c>
      <c r="AA134" s="2">
        <f>Raw_schedule!Z132</f>
        <v>60.08</v>
      </c>
      <c r="AB134" s="2">
        <f>Raw_schedule!AA132</f>
        <v>60.08</v>
      </c>
    </row>
    <row r="135" spans="1:28" x14ac:dyDescent="0.25">
      <c r="A135" s="39" t="str">
        <f>Raw_schedule!B133</f>
        <v>Heating Setpoint Schedule</v>
      </c>
      <c r="B135" s="39" t="str">
        <f>Raw_schedule!A133</f>
        <v>School</v>
      </c>
      <c r="C135" s="2" t="str">
        <f>Raw_schedule!C133</f>
        <v>Saturdays (Through 4/3)</v>
      </c>
      <c r="D135" s="2"/>
      <c r="E135" s="2">
        <f>Raw_schedule!D133</f>
        <v>60.08</v>
      </c>
      <c r="F135" s="2">
        <f>Raw_schedule!E133</f>
        <v>60.08</v>
      </c>
      <c r="G135" s="2">
        <f>Raw_schedule!F133</f>
        <v>60.08</v>
      </c>
      <c r="H135" s="2">
        <f>Raw_schedule!G133</f>
        <v>60.08</v>
      </c>
      <c r="I135" s="2">
        <f>Raw_schedule!H133</f>
        <v>60.08</v>
      </c>
      <c r="J135" s="2">
        <f>Raw_schedule!I133</f>
        <v>60.08</v>
      </c>
      <c r="K135" s="2">
        <f>Raw_schedule!J133</f>
        <v>60.08</v>
      </c>
      <c r="L135" s="2">
        <f>Raw_schedule!K133</f>
        <v>69.98</v>
      </c>
      <c r="M135" s="2">
        <f>Raw_schedule!L133</f>
        <v>69.98</v>
      </c>
      <c r="N135" s="2">
        <f>Raw_schedule!M133</f>
        <v>69.98</v>
      </c>
      <c r="O135" s="2">
        <f>Raw_schedule!N133</f>
        <v>69.98</v>
      </c>
      <c r="P135" s="2">
        <f>Raw_schedule!O133</f>
        <v>69.98</v>
      </c>
      <c r="Q135" s="2">
        <f>Raw_schedule!P133</f>
        <v>69.98</v>
      </c>
      <c r="R135" s="2">
        <f>Raw_schedule!Q133</f>
        <v>60.08</v>
      </c>
      <c r="S135" s="2">
        <f>Raw_schedule!R133</f>
        <v>60.08</v>
      </c>
      <c r="T135" s="2">
        <f>Raw_schedule!S133</f>
        <v>60.08</v>
      </c>
      <c r="U135" s="2">
        <f>Raw_schedule!T133</f>
        <v>60.08</v>
      </c>
      <c r="V135" s="2">
        <f>Raw_schedule!U133</f>
        <v>60.08</v>
      </c>
      <c r="W135" s="2">
        <f>Raw_schedule!V133</f>
        <v>60.08</v>
      </c>
      <c r="X135" s="2">
        <f>Raw_schedule!W133</f>
        <v>60.08</v>
      </c>
      <c r="Y135" s="2">
        <f>Raw_schedule!X133</f>
        <v>60.08</v>
      </c>
      <c r="Z135" s="2">
        <f>Raw_schedule!Y133</f>
        <v>60.08</v>
      </c>
      <c r="AA135" s="2">
        <f>Raw_schedule!Z133</f>
        <v>60.08</v>
      </c>
      <c r="AB135" s="2">
        <f>Raw_schedule!AA133</f>
        <v>60.08</v>
      </c>
    </row>
    <row r="136" spans="1:28" x14ac:dyDescent="0.25">
      <c r="A136" s="39" t="str">
        <f>Raw_schedule!B134</f>
        <v>Heating Setpoint Schedule</v>
      </c>
      <c r="B136" s="39" t="str">
        <f>Raw_schedule!A134</f>
        <v>School</v>
      </c>
      <c r="C136" s="2" t="str">
        <f>Raw_schedule!C134</f>
        <v>Saturdays (Through 5/22)</v>
      </c>
      <c r="D136" s="2"/>
      <c r="E136" s="2">
        <f>Raw_schedule!D134</f>
        <v>60.08</v>
      </c>
      <c r="F136" s="2">
        <f>Raw_schedule!E134</f>
        <v>60.08</v>
      </c>
      <c r="G136" s="2">
        <f>Raw_schedule!F134</f>
        <v>60.08</v>
      </c>
      <c r="H136" s="2">
        <f>Raw_schedule!G134</f>
        <v>60.08</v>
      </c>
      <c r="I136" s="2">
        <f>Raw_schedule!H134</f>
        <v>60.08</v>
      </c>
      <c r="J136" s="2">
        <f>Raw_schedule!I134</f>
        <v>60.08</v>
      </c>
      <c r="K136" s="2">
        <f>Raw_schedule!J134</f>
        <v>60.08</v>
      </c>
      <c r="L136" s="2">
        <f>Raw_schedule!K134</f>
        <v>69.98</v>
      </c>
      <c r="M136" s="2">
        <f>Raw_schedule!L134</f>
        <v>69.98</v>
      </c>
      <c r="N136" s="2">
        <f>Raw_schedule!M134</f>
        <v>69.98</v>
      </c>
      <c r="O136" s="2">
        <f>Raw_schedule!N134</f>
        <v>69.98</v>
      </c>
      <c r="P136" s="2">
        <f>Raw_schedule!O134</f>
        <v>69.98</v>
      </c>
      <c r="Q136" s="2">
        <f>Raw_schedule!P134</f>
        <v>69.98</v>
      </c>
      <c r="R136" s="2">
        <f>Raw_schedule!Q134</f>
        <v>60.08</v>
      </c>
      <c r="S136" s="2">
        <f>Raw_schedule!R134</f>
        <v>60.08</v>
      </c>
      <c r="T136" s="2">
        <f>Raw_schedule!S134</f>
        <v>60.08</v>
      </c>
      <c r="U136" s="2">
        <f>Raw_schedule!T134</f>
        <v>60.08</v>
      </c>
      <c r="V136" s="2">
        <f>Raw_schedule!U134</f>
        <v>60.08</v>
      </c>
      <c r="W136" s="2">
        <f>Raw_schedule!V134</f>
        <v>60.08</v>
      </c>
      <c r="X136" s="2">
        <f>Raw_schedule!W134</f>
        <v>60.08</v>
      </c>
      <c r="Y136" s="2">
        <f>Raw_schedule!X134</f>
        <v>60.08</v>
      </c>
      <c r="Z136" s="2">
        <f>Raw_schedule!Y134</f>
        <v>60.08</v>
      </c>
      <c r="AA136" s="2">
        <f>Raw_schedule!Z134</f>
        <v>60.08</v>
      </c>
      <c r="AB136" s="2">
        <f>Raw_schedule!AA134</f>
        <v>60.08</v>
      </c>
    </row>
    <row r="137" spans="1:28" x14ac:dyDescent="0.25">
      <c r="A137" s="39" t="str">
        <f>Raw_schedule!B135</f>
        <v>Heating Setpoint Schedule</v>
      </c>
      <c r="B137" s="39" t="str">
        <f>Raw_schedule!A135</f>
        <v>School</v>
      </c>
      <c r="C137" s="2" t="str">
        <f>Raw_schedule!C135</f>
        <v>Saturdays (Through 8/7)</v>
      </c>
      <c r="D137" s="2"/>
      <c r="E137" s="2">
        <f>Raw_schedule!D135</f>
        <v>60.08</v>
      </c>
      <c r="F137" s="2">
        <f>Raw_schedule!E135</f>
        <v>60.08</v>
      </c>
      <c r="G137" s="2">
        <f>Raw_schedule!F135</f>
        <v>60.08</v>
      </c>
      <c r="H137" s="2">
        <f>Raw_schedule!G135</f>
        <v>60.08</v>
      </c>
      <c r="I137" s="2">
        <f>Raw_schedule!H135</f>
        <v>60.08</v>
      </c>
      <c r="J137" s="2">
        <f>Raw_schedule!I135</f>
        <v>60.08</v>
      </c>
      <c r="K137" s="2">
        <f>Raw_schedule!J135</f>
        <v>60.08</v>
      </c>
      <c r="L137" s="2">
        <f>Raw_schedule!K135</f>
        <v>69.98</v>
      </c>
      <c r="M137" s="2">
        <f>Raw_schedule!L135</f>
        <v>69.98</v>
      </c>
      <c r="N137" s="2">
        <f>Raw_schedule!M135</f>
        <v>69.98</v>
      </c>
      <c r="O137" s="2">
        <f>Raw_schedule!N135</f>
        <v>69.98</v>
      </c>
      <c r="P137" s="2">
        <f>Raw_schedule!O135</f>
        <v>69.98</v>
      </c>
      <c r="Q137" s="2">
        <f>Raw_schedule!P135</f>
        <v>69.98</v>
      </c>
      <c r="R137" s="2">
        <f>Raw_schedule!Q135</f>
        <v>60.08</v>
      </c>
      <c r="S137" s="2">
        <f>Raw_schedule!R135</f>
        <v>60.08</v>
      </c>
      <c r="T137" s="2">
        <f>Raw_schedule!S135</f>
        <v>60.08</v>
      </c>
      <c r="U137" s="2">
        <f>Raw_schedule!T135</f>
        <v>60.08</v>
      </c>
      <c r="V137" s="2">
        <f>Raw_schedule!U135</f>
        <v>60.08</v>
      </c>
      <c r="W137" s="2">
        <f>Raw_schedule!V135</f>
        <v>60.08</v>
      </c>
      <c r="X137" s="2">
        <f>Raw_schedule!W135</f>
        <v>60.08</v>
      </c>
      <c r="Y137" s="2">
        <f>Raw_schedule!X135</f>
        <v>60.08</v>
      </c>
      <c r="Z137" s="2">
        <f>Raw_schedule!Y135</f>
        <v>60.08</v>
      </c>
      <c r="AA137" s="2">
        <f>Raw_schedule!Z135</f>
        <v>60.08</v>
      </c>
      <c r="AB137" s="2">
        <f>Raw_schedule!AA135</f>
        <v>60.08</v>
      </c>
    </row>
    <row r="138" spans="1:28" x14ac:dyDescent="0.25">
      <c r="A138" s="39" t="str">
        <f>Raw_schedule!B136</f>
        <v>Heating Setpoint Schedule</v>
      </c>
      <c r="B138" s="39" t="str">
        <f>Raw_schedule!A136</f>
        <v>School</v>
      </c>
      <c r="C138" s="2" t="str">
        <f>Raw_schedule!C136</f>
        <v>Saturdays (Through 12/11)</v>
      </c>
      <c r="D138" s="2"/>
      <c r="E138" s="2">
        <f>Raw_schedule!D136</f>
        <v>60.08</v>
      </c>
      <c r="F138" s="2">
        <f>Raw_schedule!E136</f>
        <v>60.08</v>
      </c>
      <c r="G138" s="2">
        <f>Raw_schedule!F136</f>
        <v>60.08</v>
      </c>
      <c r="H138" s="2">
        <f>Raw_schedule!G136</f>
        <v>60.08</v>
      </c>
      <c r="I138" s="2">
        <f>Raw_schedule!H136</f>
        <v>60.08</v>
      </c>
      <c r="J138" s="2">
        <f>Raw_schedule!I136</f>
        <v>60.08</v>
      </c>
      <c r="K138" s="2">
        <f>Raw_schedule!J136</f>
        <v>60.08</v>
      </c>
      <c r="L138" s="2">
        <f>Raw_schedule!K136</f>
        <v>69.98</v>
      </c>
      <c r="M138" s="2">
        <f>Raw_schedule!L136</f>
        <v>69.98</v>
      </c>
      <c r="N138" s="2">
        <f>Raw_schedule!M136</f>
        <v>69.98</v>
      </c>
      <c r="O138" s="2">
        <f>Raw_schedule!N136</f>
        <v>69.98</v>
      </c>
      <c r="P138" s="2">
        <f>Raw_schedule!O136</f>
        <v>69.98</v>
      </c>
      <c r="Q138" s="2">
        <f>Raw_schedule!P136</f>
        <v>69.98</v>
      </c>
      <c r="R138" s="2">
        <f>Raw_schedule!Q136</f>
        <v>60.08</v>
      </c>
      <c r="S138" s="2">
        <f>Raw_schedule!R136</f>
        <v>60.08</v>
      </c>
      <c r="T138" s="2">
        <f>Raw_schedule!S136</f>
        <v>60.08</v>
      </c>
      <c r="U138" s="2">
        <f>Raw_schedule!T136</f>
        <v>60.08</v>
      </c>
      <c r="V138" s="2">
        <f>Raw_schedule!U136</f>
        <v>60.08</v>
      </c>
      <c r="W138" s="2">
        <f>Raw_schedule!V136</f>
        <v>60.08</v>
      </c>
      <c r="X138" s="2">
        <f>Raw_schedule!W136</f>
        <v>60.08</v>
      </c>
      <c r="Y138" s="2">
        <f>Raw_schedule!X136</f>
        <v>60.08</v>
      </c>
      <c r="Z138" s="2">
        <f>Raw_schedule!Y136</f>
        <v>60.08</v>
      </c>
      <c r="AA138" s="2">
        <f>Raw_schedule!Z136</f>
        <v>60.08</v>
      </c>
      <c r="AB138" s="2">
        <f>Raw_schedule!AA136</f>
        <v>60.08</v>
      </c>
    </row>
    <row r="139" spans="1:28" x14ac:dyDescent="0.25">
      <c r="A139" s="39" t="str">
        <f>Raw_schedule!B137</f>
        <v>Heating Setpoint Schedule</v>
      </c>
      <c r="B139" s="39" t="str">
        <f>Raw_schedule!A137</f>
        <v>School</v>
      </c>
      <c r="C139" s="2" t="str">
        <f>Raw_schedule!C137</f>
        <v>Weekdays (Through 4/3)</v>
      </c>
      <c r="D139" s="2"/>
      <c r="E139" s="2">
        <f>Raw_schedule!D137</f>
        <v>60.08</v>
      </c>
      <c r="F139" s="2">
        <f>Raw_schedule!E137</f>
        <v>60.08</v>
      </c>
      <c r="G139" s="2">
        <f>Raw_schedule!F137</f>
        <v>60.08</v>
      </c>
      <c r="H139" s="2">
        <f>Raw_schedule!G137</f>
        <v>60.08</v>
      </c>
      <c r="I139" s="2">
        <f>Raw_schedule!H137</f>
        <v>60.08</v>
      </c>
      <c r="J139" s="2">
        <f>Raw_schedule!I137</f>
        <v>60.08</v>
      </c>
      <c r="K139" s="2">
        <f>Raw_schedule!J137</f>
        <v>69.98</v>
      </c>
      <c r="L139" s="2">
        <f>Raw_schedule!K137</f>
        <v>69.98</v>
      </c>
      <c r="M139" s="2">
        <f>Raw_schedule!L137</f>
        <v>69.98</v>
      </c>
      <c r="N139" s="2">
        <f>Raw_schedule!M137</f>
        <v>69.98</v>
      </c>
      <c r="O139" s="2">
        <f>Raw_schedule!N137</f>
        <v>69.98</v>
      </c>
      <c r="P139" s="2">
        <f>Raw_schedule!O137</f>
        <v>69.98</v>
      </c>
      <c r="Q139" s="2">
        <f>Raw_schedule!P137</f>
        <v>69.98</v>
      </c>
      <c r="R139" s="2">
        <f>Raw_schedule!Q137</f>
        <v>69.98</v>
      </c>
      <c r="S139" s="2">
        <f>Raw_schedule!R137</f>
        <v>69.98</v>
      </c>
      <c r="T139" s="2">
        <f>Raw_schedule!S137</f>
        <v>69.98</v>
      </c>
      <c r="U139" s="2">
        <f>Raw_schedule!T137</f>
        <v>69.98</v>
      </c>
      <c r="V139" s="2">
        <f>Raw_schedule!U137</f>
        <v>69.98</v>
      </c>
      <c r="W139" s="2">
        <f>Raw_schedule!V137</f>
        <v>69.98</v>
      </c>
      <c r="X139" s="2">
        <f>Raw_schedule!W137</f>
        <v>69.98</v>
      </c>
      <c r="Y139" s="2">
        <f>Raw_schedule!X137</f>
        <v>69.98</v>
      </c>
      <c r="Z139" s="2">
        <f>Raw_schedule!Y137</f>
        <v>69.98</v>
      </c>
      <c r="AA139" s="2">
        <f>Raw_schedule!Z137</f>
        <v>60.08</v>
      </c>
      <c r="AB139" s="2">
        <f>Raw_schedule!AA137</f>
        <v>60.08</v>
      </c>
    </row>
    <row r="140" spans="1:28" x14ac:dyDescent="0.25">
      <c r="A140" s="39" t="str">
        <f>Raw_schedule!B138</f>
        <v>Heating Setpoint Schedule</v>
      </c>
      <c r="B140" s="39" t="str">
        <f>Raw_schedule!A138</f>
        <v>School</v>
      </c>
      <c r="C140" s="2" t="str">
        <f>Raw_schedule!C138</f>
        <v>Weekdays (Through 5/22)</v>
      </c>
      <c r="D140" s="2"/>
      <c r="E140" s="2">
        <f>Raw_schedule!D138</f>
        <v>60.08</v>
      </c>
      <c r="F140" s="2">
        <f>Raw_schedule!E138</f>
        <v>60.08</v>
      </c>
      <c r="G140" s="2">
        <f>Raw_schedule!F138</f>
        <v>60.08</v>
      </c>
      <c r="H140" s="2">
        <f>Raw_schedule!G138</f>
        <v>60.08</v>
      </c>
      <c r="I140" s="2">
        <f>Raw_schedule!H138</f>
        <v>60.08</v>
      </c>
      <c r="J140" s="2">
        <f>Raw_schedule!I138</f>
        <v>60.08</v>
      </c>
      <c r="K140" s="2">
        <f>Raw_schedule!J138</f>
        <v>69.98</v>
      </c>
      <c r="L140" s="2">
        <f>Raw_schedule!K138</f>
        <v>69.98</v>
      </c>
      <c r="M140" s="2">
        <f>Raw_schedule!L138</f>
        <v>69.98</v>
      </c>
      <c r="N140" s="2">
        <f>Raw_schedule!M138</f>
        <v>69.98</v>
      </c>
      <c r="O140" s="2">
        <f>Raw_schedule!N138</f>
        <v>69.98</v>
      </c>
      <c r="P140" s="2">
        <f>Raw_schedule!O138</f>
        <v>69.98</v>
      </c>
      <c r="Q140" s="2">
        <f>Raw_schedule!P138</f>
        <v>69.98</v>
      </c>
      <c r="R140" s="2">
        <f>Raw_schedule!Q138</f>
        <v>69.98</v>
      </c>
      <c r="S140" s="2">
        <f>Raw_schedule!R138</f>
        <v>69.98</v>
      </c>
      <c r="T140" s="2">
        <f>Raw_schedule!S138</f>
        <v>69.98</v>
      </c>
      <c r="U140" s="2">
        <f>Raw_schedule!T138</f>
        <v>69.98</v>
      </c>
      <c r="V140" s="2">
        <f>Raw_schedule!U138</f>
        <v>69.98</v>
      </c>
      <c r="W140" s="2">
        <f>Raw_schedule!V138</f>
        <v>69.98</v>
      </c>
      <c r="X140" s="2">
        <f>Raw_schedule!W138</f>
        <v>69.98</v>
      </c>
      <c r="Y140" s="2">
        <f>Raw_schedule!X138</f>
        <v>69.98</v>
      </c>
      <c r="Z140" s="2">
        <f>Raw_schedule!Y138</f>
        <v>69.98</v>
      </c>
      <c r="AA140" s="2">
        <f>Raw_schedule!Z138</f>
        <v>60.08</v>
      </c>
      <c r="AB140" s="2">
        <f>Raw_schedule!AA138</f>
        <v>60.08</v>
      </c>
    </row>
    <row r="141" spans="1:28" x14ac:dyDescent="0.25">
      <c r="A141" s="39" t="str">
        <f>Raw_schedule!B139</f>
        <v>Heating Setpoint Schedule</v>
      </c>
      <c r="B141" s="39" t="str">
        <f>Raw_schedule!A139</f>
        <v>School</v>
      </c>
      <c r="C141" s="2" t="str">
        <f>Raw_schedule!C139</f>
        <v>Weekdays (Through 8/7)</v>
      </c>
      <c r="D141" s="2"/>
      <c r="E141" s="2">
        <f>Raw_schedule!D139</f>
        <v>60.08</v>
      </c>
      <c r="F141" s="2">
        <f>Raw_schedule!E139</f>
        <v>60.08</v>
      </c>
      <c r="G141" s="2">
        <f>Raw_schedule!F139</f>
        <v>60.08</v>
      </c>
      <c r="H141" s="2">
        <f>Raw_schedule!G139</f>
        <v>60.08</v>
      </c>
      <c r="I141" s="2">
        <f>Raw_schedule!H139</f>
        <v>60.08</v>
      </c>
      <c r="J141" s="2">
        <f>Raw_schedule!I139</f>
        <v>60.08</v>
      </c>
      <c r="K141" s="2">
        <f>Raw_schedule!J139</f>
        <v>69.98</v>
      </c>
      <c r="L141" s="2">
        <f>Raw_schedule!K139</f>
        <v>69.98</v>
      </c>
      <c r="M141" s="2">
        <f>Raw_schedule!L139</f>
        <v>69.98</v>
      </c>
      <c r="N141" s="2">
        <f>Raw_schedule!M139</f>
        <v>69.98</v>
      </c>
      <c r="O141" s="2">
        <f>Raw_schedule!N139</f>
        <v>69.98</v>
      </c>
      <c r="P141" s="2">
        <f>Raw_schedule!O139</f>
        <v>69.98</v>
      </c>
      <c r="Q141" s="2">
        <f>Raw_schedule!P139</f>
        <v>69.98</v>
      </c>
      <c r="R141" s="2">
        <f>Raw_schedule!Q139</f>
        <v>69.98</v>
      </c>
      <c r="S141" s="2">
        <f>Raw_schedule!R139</f>
        <v>69.98</v>
      </c>
      <c r="T141" s="2">
        <f>Raw_schedule!S139</f>
        <v>69.98</v>
      </c>
      <c r="U141" s="2">
        <f>Raw_schedule!T139</f>
        <v>69.98</v>
      </c>
      <c r="V141" s="2">
        <f>Raw_schedule!U139</f>
        <v>69.98</v>
      </c>
      <c r="W141" s="2">
        <f>Raw_schedule!V139</f>
        <v>69.98</v>
      </c>
      <c r="X141" s="2">
        <f>Raw_schedule!W139</f>
        <v>69.98</v>
      </c>
      <c r="Y141" s="2">
        <f>Raw_schedule!X139</f>
        <v>69.98</v>
      </c>
      <c r="Z141" s="2">
        <f>Raw_schedule!Y139</f>
        <v>69.98</v>
      </c>
      <c r="AA141" s="2">
        <f>Raw_schedule!Z139</f>
        <v>60.08</v>
      </c>
      <c r="AB141" s="2">
        <f>Raw_schedule!AA139</f>
        <v>60.08</v>
      </c>
    </row>
    <row r="142" spans="1:28" x14ac:dyDescent="0.25">
      <c r="A142" s="39" t="str">
        <f>Raw_schedule!B140</f>
        <v>Heating Setpoint Schedule</v>
      </c>
      <c r="B142" s="39" t="str">
        <f>Raw_schedule!A140</f>
        <v>School</v>
      </c>
      <c r="C142" s="2" t="str">
        <f>Raw_schedule!C140</f>
        <v>Weekdays (Through 12/11)</v>
      </c>
      <c r="D142" s="2"/>
      <c r="E142" s="2">
        <f>Raw_schedule!D140</f>
        <v>60.08</v>
      </c>
      <c r="F142" s="2">
        <f>Raw_schedule!E140</f>
        <v>60.08</v>
      </c>
      <c r="G142" s="2">
        <f>Raw_schedule!F140</f>
        <v>60.08</v>
      </c>
      <c r="H142" s="2">
        <f>Raw_schedule!G140</f>
        <v>60.08</v>
      </c>
      <c r="I142" s="2">
        <f>Raw_schedule!H140</f>
        <v>60.08</v>
      </c>
      <c r="J142" s="2">
        <f>Raw_schedule!I140</f>
        <v>60.08</v>
      </c>
      <c r="K142" s="2">
        <f>Raw_schedule!J140</f>
        <v>69.98</v>
      </c>
      <c r="L142" s="2">
        <f>Raw_schedule!K140</f>
        <v>69.98</v>
      </c>
      <c r="M142" s="2">
        <f>Raw_schedule!L140</f>
        <v>69.98</v>
      </c>
      <c r="N142" s="2">
        <f>Raw_schedule!M140</f>
        <v>69.98</v>
      </c>
      <c r="O142" s="2">
        <f>Raw_schedule!N140</f>
        <v>69.98</v>
      </c>
      <c r="P142" s="2">
        <f>Raw_schedule!O140</f>
        <v>69.98</v>
      </c>
      <c r="Q142" s="2">
        <f>Raw_schedule!P140</f>
        <v>69.98</v>
      </c>
      <c r="R142" s="2">
        <f>Raw_schedule!Q140</f>
        <v>69.98</v>
      </c>
      <c r="S142" s="2">
        <f>Raw_schedule!R140</f>
        <v>69.98</v>
      </c>
      <c r="T142" s="2">
        <f>Raw_schedule!S140</f>
        <v>69.98</v>
      </c>
      <c r="U142" s="2">
        <f>Raw_schedule!T140</f>
        <v>69.98</v>
      </c>
      <c r="V142" s="2">
        <f>Raw_schedule!U140</f>
        <v>69.98</v>
      </c>
      <c r="W142" s="2">
        <f>Raw_schedule!V140</f>
        <v>69.98</v>
      </c>
      <c r="X142" s="2">
        <f>Raw_schedule!W140</f>
        <v>69.98</v>
      </c>
      <c r="Y142" s="2">
        <f>Raw_schedule!X140</f>
        <v>69.98</v>
      </c>
      <c r="Z142" s="2">
        <f>Raw_schedule!Y140</f>
        <v>69.98</v>
      </c>
      <c r="AA142" s="2">
        <f>Raw_schedule!Z140</f>
        <v>60.08</v>
      </c>
      <c r="AB142" s="2">
        <f>Raw_schedule!AA140</f>
        <v>60.08</v>
      </c>
    </row>
    <row r="143" spans="1:28" x14ac:dyDescent="0.25">
      <c r="A143" s="39" t="str">
        <f>Raw_schedule!B141</f>
        <v>Infiltration Schedule</v>
      </c>
      <c r="B143" s="39" t="str">
        <f>Raw_schedule!A141</f>
        <v>School</v>
      </c>
      <c r="C143" s="2" t="str">
        <f>Raw_schedule!C141</f>
        <v>AllDays</v>
      </c>
      <c r="D143" s="2"/>
      <c r="E143" s="2">
        <f>Raw_schedule!D141</f>
        <v>1</v>
      </c>
      <c r="F143" s="2">
        <f>Raw_schedule!E141</f>
        <v>1</v>
      </c>
      <c r="G143" s="2">
        <f>Raw_schedule!F141</f>
        <v>1</v>
      </c>
      <c r="H143" s="2">
        <f>Raw_schedule!G141</f>
        <v>1</v>
      </c>
      <c r="I143" s="2">
        <f>Raw_schedule!H141</f>
        <v>1</v>
      </c>
      <c r="J143" s="2">
        <f>Raw_schedule!I141</f>
        <v>1</v>
      </c>
      <c r="K143" s="2">
        <f>Raw_schedule!J141</f>
        <v>1</v>
      </c>
      <c r="L143" s="2">
        <f>Raw_schedule!K141</f>
        <v>1</v>
      </c>
      <c r="M143" s="2">
        <f>Raw_schedule!L141</f>
        <v>1</v>
      </c>
      <c r="N143" s="2">
        <f>Raw_schedule!M141</f>
        <v>1</v>
      </c>
      <c r="O143" s="2">
        <f>Raw_schedule!N141</f>
        <v>1</v>
      </c>
      <c r="P143" s="2">
        <f>Raw_schedule!O141</f>
        <v>1</v>
      </c>
      <c r="Q143" s="2">
        <f>Raw_schedule!P141</f>
        <v>1</v>
      </c>
      <c r="R143" s="2">
        <f>Raw_schedule!Q141</f>
        <v>1</v>
      </c>
      <c r="S143" s="2">
        <f>Raw_schedule!R141</f>
        <v>1</v>
      </c>
      <c r="T143" s="2">
        <f>Raw_schedule!S141</f>
        <v>1</v>
      </c>
      <c r="U143" s="2">
        <f>Raw_schedule!T141</f>
        <v>1</v>
      </c>
      <c r="V143" s="2">
        <f>Raw_schedule!U141</f>
        <v>1</v>
      </c>
      <c r="W143" s="2">
        <f>Raw_schedule!V141</f>
        <v>1</v>
      </c>
      <c r="X143" s="2">
        <f>Raw_schedule!W141</f>
        <v>1</v>
      </c>
      <c r="Y143" s="2">
        <f>Raw_schedule!X141</f>
        <v>1</v>
      </c>
      <c r="Z143" s="2">
        <f>Raw_schedule!Y141</f>
        <v>1</v>
      </c>
      <c r="AA143" s="2">
        <f>Raw_schedule!Z141</f>
        <v>1</v>
      </c>
      <c r="AB143" s="2">
        <f>Raw_schedule!AA141</f>
        <v>1</v>
      </c>
    </row>
    <row r="144" spans="1:28" x14ac:dyDescent="0.25">
      <c r="A144" s="39" t="str">
        <f>Raw_schedule!B142</f>
        <v>Lighting Schedule</v>
      </c>
      <c r="B144" s="39" t="str">
        <f>Raw_schedule!A142</f>
        <v>School</v>
      </c>
      <c r="C144" s="2" t="str">
        <f>Raw_schedule!C142</f>
        <v>AllOtherDays (Through 1/11)</v>
      </c>
      <c r="D144" s="2"/>
      <c r="E144" s="2">
        <f>Raw_schedule!D142</f>
        <v>0</v>
      </c>
      <c r="F144" s="2">
        <f>Raw_schedule!E142</f>
        <v>0</v>
      </c>
      <c r="G144" s="2">
        <f>Raw_schedule!F142</f>
        <v>0</v>
      </c>
      <c r="H144" s="2">
        <f>Raw_schedule!G142</f>
        <v>0</v>
      </c>
      <c r="I144" s="2">
        <f>Raw_schedule!H142</f>
        <v>0</v>
      </c>
      <c r="J144" s="2">
        <f>Raw_schedule!I142</f>
        <v>0</v>
      </c>
      <c r="K144" s="2">
        <f>Raw_schedule!J142</f>
        <v>0</v>
      </c>
      <c r="L144" s="2">
        <f>Raw_schedule!K142</f>
        <v>0</v>
      </c>
      <c r="M144" s="2">
        <f>Raw_schedule!L142</f>
        <v>0</v>
      </c>
      <c r="N144" s="2">
        <f>Raw_schedule!M142</f>
        <v>0</v>
      </c>
      <c r="O144" s="2">
        <f>Raw_schedule!N142</f>
        <v>0</v>
      </c>
      <c r="P144" s="2">
        <f>Raw_schedule!O142</f>
        <v>0</v>
      </c>
      <c r="Q144" s="2">
        <f>Raw_schedule!P142</f>
        <v>0</v>
      </c>
      <c r="R144" s="2">
        <f>Raw_schedule!Q142</f>
        <v>0</v>
      </c>
      <c r="S144" s="2">
        <f>Raw_schedule!R142</f>
        <v>0</v>
      </c>
      <c r="T144" s="2">
        <f>Raw_schedule!S142</f>
        <v>0</v>
      </c>
      <c r="U144" s="2">
        <f>Raw_schedule!T142</f>
        <v>0</v>
      </c>
      <c r="V144" s="2">
        <f>Raw_schedule!U142</f>
        <v>0</v>
      </c>
      <c r="W144" s="2">
        <f>Raw_schedule!V142</f>
        <v>0</v>
      </c>
      <c r="X144" s="2">
        <f>Raw_schedule!W142</f>
        <v>0</v>
      </c>
      <c r="Y144" s="2">
        <f>Raw_schedule!X142</f>
        <v>0</v>
      </c>
      <c r="Z144" s="2">
        <f>Raw_schedule!Y142</f>
        <v>0</v>
      </c>
      <c r="AA144" s="2">
        <f>Raw_schedule!Z142</f>
        <v>0</v>
      </c>
      <c r="AB144" s="2">
        <f>Raw_schedule!AA142</f>
        <v>0</v>
      </c>
    </row>
    <row r="145" spans="1:28" x14ac:dyDescent="0.25">
      <c r="A145" s="39" t="str">
        <f>Raw_schedule!B143</f>
        <v>Lighting Schedule</v>
      </c>
      <c r="B145" s="39" t="str">
        <f>Raw_schedule!A143</f>
        <v>School</v>
      </c>
      <c r="C145" s="2" t="str">
        <f>Raw_schedule!C143</f>
        <v>AllOtherDays (Through 4/3)</v>
      </c>
      <c r="D145" s="2"/>
      <c r="E145" s="2">
        <f>Raw_schedule!D143</f>
        <v>0.05</v>
      </c>
      <c r="F145" s="2">
        <f>Raw_schedule!E143</f>
        <v>0.05</v>
      </c>
      <c r="G145" s="2">
        <f>Raw_schedule!F143</f>
        <v>0.05</v>
      </c>
      <c r="H145" s="2">
        <f>Raw_schedule!G143</f>
        <v>0.05</v>
      </c>
      <c r="I145" s="2">
        <f>Raw_schedule!H143</f>
        <v>0.05</v>
      </c>
      <c r="J145" s="2">
        <f>Raw_schedule!I143</f>
        <v>0.05</v>
      </c>
      <c r="K145" s="2">
        <f>Raw_schedule!J143</f>
        <v>0.05</v>
      </c>
      <c r="L145" s="2">
        <f>Raw_schedule!K143</f>
        <v>0.05</v>
      </c>
      <c r="M145" s="2">
        <f>Raw_schedule!L143</f>
        <v>0.05</v>
      </c>
      <c r="N145" s="2">
        <f>Raw_schedule!M143</f>
        <v>0.05</v>
      </c>
      <c r="O145" s="2">
        <f>Raw_schedule!N143</f>
        <v>0.05</v>
      </c>
      <c r="P145" s="2">
        <f>Raw_schedule!O143</f>
        <v>0.05</v>
      </c>
      <c r="Q145" s="2">
        <f>Raw_schedule!P143</f>
        <v>0.05</v>
      </c>
      <c r="R145" s="2">
        <f>Raw_schedule!Q143</f>
        <v>0.05</v>
      </c>
      <c r="S145" s="2">
        <f>Raw_schedule!R143</f>
        <v>0.05</v>
      </c>
      <c r="T145" s="2">
        <f>Raw_schedule!S143</f>
        <v>0.05</v>
      </c>
      <c r="U145" s="2">
        <f>Raw_schedule!T143</f>
        <v>0.05</v>
      </c>
      <c r="V145" s="2">
        <f>Raw_schedule!U143</f>
        <v>0.05</v>
      </c>
      <c r="W145" s="2">
        <f>Raw_schedule!V143</f>
        <v>0.05</v>
      </c>
      <c r="X145" s="2">
        <f>Raw_schedule!W143</f>
        <v>0.05</v>
      </c>
      <c r="Y145" s="2">
        <f>Raw_schedule!X143</f>
        <v>0.05</v>
      </c>
      <c r="Z145" s="2">
        <f>Raw_schedule!Y143</f>
        <v>0.05</v>
      </c>
      <c r="AA145" s="2">
        <f>Raw_schedule!Z143</f>
        <v>0.05</v>
      </c>
      <c r="AB145" s="2">
        <f>Raw_schedule!AA143</f>
        <v>0.05</v>
      </c>
    </row>
    <row r="146" spans="1:28" x14ac:dyDescent="0.25">
      <c r="A146" s="39" t="str">
        <f>Raw_schedule!B144</f>
        <v>Lighting Schedule</v>
      </c>
      <c r="B146" s="39" t="str">
        <f>Raw_schedule!A144</f>
        <v>School</v>
      </c>
      <c r="C146" s="2" t="str">
        <f>Raw_schedule!C144</f>
        <v>AllOtherDays (Through 4/12)</v>
      </c>
      <c r="D146" s="2"/>
      <c r="E146" s="2">
        <f>Raw_schedule!D144</f>
        <v>0</v>
      </c>
      <c r="F146" s="2">
        <f>Raw_schedule!E144</f>
        <v>0</v>
      </c>
      <c r="G146" s="2">
        <f>Raw_schedule!F144</f>
        <v>0</v>
      </c>
      <c r="H146" s="2">
        <f>Raw_schedule!G144</f>
        <v>0</v>
      </c>
      <c r="I146" s="2">
        <f>Raw_schedule!H144</f>
        <v>0</v>
      </c>
      <c r="J146" s="2">
        <f>Raw_schedule!I144</f>
        <v>0</v>
      </c>
      <c r="K146" s="2">
        <f>Raw_schedule!J144</f>
        <v>0</v>
      </c>
      <c r="L146" s="2">
        <f>Raw_schedule!K144</f>
        <v>0</v>
      </c>
      <c r="M146" s="2">
        <f>Raw_schedule!L144</f>
        <v>0</v>
      </c>
      <c r="N146" s="2">
        <f>Raw_schedule!M144</f>
        <v>0</v>
      </c>
      <c r="O146" s="2">
        <f>Raw_schedule!N144</f>
        <v>0</v>
      </c>
      <c r="P146" s="2">
        <f>Raw_schedule!O144</f>
        <v>0</v>
      </c>
      <c r="Q146" s="2">
        <f>Raw_schedule!P144</f>
        <v>0</v>
      </c>
      <c r="R146" s="2">
        <f>Raw_schedule!Q144</f>
        <v>0</v>
      </c>
      <c r="S146" s="2">
        <f>Raw_schedule!R144</f>
        <v>0</v>
      </c>
      <c r="T146" s="2">
        <f>Raw_schedule!S144</f>
        <v>0</v>
      </c>
      <c r="U146" s="2">
        <f>Raw_schedule!T144</f>
        <v>0</v>
      </c>
      <c r="V146" s="2">
        <f>Raw_schedule!U144</f>
        <v>0</v>
      </c>
      <c r="W146" s="2">
        <f>Raw_schedule!V144</f>
        <v>0</v>
      </c>
      <c r="X146" s="2">
        <f>Raw_schedule!W144</f>
        <v>0</v>
      </c>
      <c r="Y146" s="2">
        <f>Raw_schedule!X144</f>
        <v>0</v>
      </c>
      <c r="Z146" s="2">
        <f>Raw_schedule!Y144</f>
        <v>0</v>
      </c>
      <c r="AA146" s="2">
        <f>Raw_schedule!Z144</f>
        <v>0</v>
      </c>
      <c r="AB146" s="2">
        <f>Raw_schedule!AA144</f>
        <v>0</v>
      </c>
    </row>
    <row r="147" spans="1:28" x14ac:dyDescent="0.25">
      <c r="A147" s="39" t="str">
        <f>Raw_schedule!B145</f>
        <v>Lighting Schedule</v>
      </c>
      <c r="B147" s="39" t="str">
        <f>Raw_schedule!A145</f>
        <v>School</v>
      </c>
      <c r="C147" s="2" t="str">
        <f>Raw_schedule!C145</f>
        <v>AllOtherDays (Through 5/22)</v>
      </c>
      <c r="D147" s="2"/>
      <c r="E147" s="2">
        <f>Raw_schedule!D145</f>
        <v>0.05</v>
      </c>
      <c r="F147" s="2">
        <f>Raw_schedule!E145</f>
        <v>0.05</v>
      </c>
      <c r="G147" s="2">
        <f>Raw_schedule!F145</f>
        <v>0.05</v>
      </c>
      <c r="H147" s="2">
        <f>Raw_schedule!G145</f>
        <v>0.05</v>
      </c>
      <c r="I147" s="2">
        <f>Raw_schedule!H145</f>
        <v>0.05</v>
      </c>
      <c r="J147" s="2">
        <f>Raw_schedule!I145</f>
        <v>0.05</v>
      </c>
      <c r="K147" s="2">
        <f>Raw_schedule!J145</f>
        <v>0.05</v>
      </c>
      <c r="L147" s="2">
        <f>Raw_schedule!K145</f>
        <v>0.05</v>
      </c>
      <c r="M147" s="2">
        <f>Raw_schedule!L145</f>
        <v>0.05</v>
      </c>
      <c r="N147" s="2">
        <f>Raw_schedule!M145</f>
        <v>0.05</v>
      </c>
      <c r="O147" s="2">
        <f>Raw_schedule!N145</f>
        <v>0.05</v>
      </c>
      <c r="P147" s="2">
        <f>Raw_schedule!O145</f>
        <v>0.05</v>
      </c>
      <c r="Q147" s="2">
        <f>Raw_schedule!P145</f>
        <v>0.05</v>
      </c>
      <c r="R147" s="2">
        <f>Raw_schedule!Q145</f>
        <v>0.05</v>
      </c>
      <c r="S147" s="2">
        <f>Raw_schedule!R145</f>
        <v>0.05</v>
      </c>
      <c r="T147" s="2">
        <f>Raw_schedule!S145</f>
        <v>0.05</v>
      </c>
      <c r="U147" s="2">
        <f>Raw_schedule!T145</f>
        <v>0.05</v>
      </c>
      <c r="V147" s="2">
        <f>Raw_schedule!U145</f>
        <v>0.05</v>
      </c>
      <c r="W147" s="2">
        <f>Raw_schedule!V145</f>
        <v>0.05</v>
      </c>
      <c r="X147" s="2">
        <f>Raw_schedule!W145</f>
        <v>0.05</v>
      </c>
      <c r="Y147" s="2">
        <f>Raw_schedule!X145</f>
        <v>0.05</v>
      </c>
      <c r="Z147" s="2">
        <f>Raw_schedule!Y145</f>
        <v>0.05</v>
      </c>
      <c r="AA147" s="2">
        <f>Raw_schedule!Z145</f>
        <v>0.05</v>
      </c>
      <c r="AB147" s="2">
        <f>Raw_schedule!AA145</f>
        <v>0.05</v>
      </c>
    </row>
    <row r="148" spans="1:28" x14ac:dyDescent="0.25">
      <c r="A148" s="39" t="str">
        <f>Raw_schedule!B146</f>
        <v>Lighting Schedule</v>
      </c>
      <c r="B148" s="39" t="str">
        <f>Raw_schedule!A146</f>
        <v>School</v>
      </c>
      <c r="C148" s="2" t="str">
        <f>Raw_schedule!C146</f>
        <v>AllOtherDays (Through 5/31)</v>
      </c>
      <c r="D148" s="2"/>
      <c r="E148" s="2">
        <f>Raw_schedule!D146</f>
        <v>0</v>
      </c>
      <c r="F148" s="2">
        <f>Raw_schedule!E146</f>
        <v>0</v>
      </c>
      <c r="G148" s="2">
        <f>Raw_schedule!F146</f>
        <v>0</v>
      </c>
      <c r="H148" s="2">
        <f>Raw_schedule!G146</f>
        <v>0</v>
      </c>
      <c r="I148" s="2">
        <f>Raw_schedule!H146</f>
        <v>0</v>
      </c>
      <c r="J148" s="2">
        <f>Raw_schedule!I146</f>
        <v>0</v>
      </c>
      <c r="K148" s="2">
        <f>Raw_schedule!J146</f>
        <v>0</v>
      </c>
      <c r="L148" s="2">
        <f>Raw_schedule!K146</f>
        <v>0</v>
      </c>
      <c r="M148" s="2">
        <f>Raw_schedule!L146</f>
        <v>0</v>
      </c>
      <c r="N148" s="2">
        <f>Raw_schedule!M146</f>
        <v>0</v>
      </c>
      <c r="O148" s="2">
        <f>Raw_schedule!N146</f>
        <v>0</v>
      </c>
      <c r="P148" s="2">
        <f>Raw_schedule!O146</f>
        <v>0</v>
      </c>
      <c r="Q148" s="2">
        <f>Raw_schedule!P146</f>
        <v>0</v>
      </c>
      <c r="R148" s="2">
        <f>Raw_schedule!Q146</f>
        <v>0</v>
      </c>
      <c r="S148" s="2">
        <f>Raw_schedule!R146</f>
        <v>0</v>
      </c>
      <c r="T148" s="2">
        <f>Raw_schedule!S146</f>
        <v>0</v>
      </c>
      <c r="U148" s="2">
        <f>Raw_schedule!T146</f>
        <v>0</v>
      </c>
      <c r="V148" s="2">
        <f>Raw_schedule!U146</f>
        <v>0</v>
      </c>
      <c r="W148" s="2">
        <f>Raw_schedule!V146</f>
        <v>0</v>
      </c>
      <c r="X148" s="2">
        <f>Raw_schedule!W146</f>
        <v>0</v>
      </c>
      <c r="Y148" s="2">
        <f>Raw_schedule!X146</f>
        <v>0</v>
      </c>
      <c r="Z148" s="2">
        <f>Raw_schedule!Y146</f>
        <v>0</v>
      </c>
      <c r="AA148" s="2">
        <f>Raw_schedule!Z146</f>
        <v>0</v>
      </c>
      <c r="AB148" s="2">
        <f>Raw_schedule!AA146</f>
        <v>0</v>
      </c>
    </row>
    <row r="149" spans="1:28" x14ac:dyDescent="0.25">
      <c r="A149" s="39" t="str">
        <f>Raw_schedule!B147</f>
        <v>Lighting Schedule</v>
      </c>
      <c r="B149" s="39" t="str">
        <f>Raw_schedule!A147</f>
        <v>School</v>
      </c>
      <c r="C149" s="2" t="str">
        <f>Raw_schedule!C147</f>
        <v>AllOtherDays (Through 8/7)</v>
      </c>
      <c r="D149" s="2"/>
      <c r="E149" s="2">
        <f>Raw_schedule!D147</f>
        <v>0.05</v>
      </c>
      <c r="F149" s="2">
        <f>Raw_schedule!E147</f>
        <v>0.05</v>
      </c>
      <c r="G149" s="2">
        <f>Raw_schedule!F147</f>
        <v>0.05</v>
      </c>
      <c r="H149" s="2">
        <f>Raw_schedule!G147</f>
        <v>0.05</v>
      </c>
      <c r="I149" s="2">
        <f>Raw_schedule!H147</f>
        <v>0.05</v>
      </c>
      <c r="J149" s="2">
        <f>Raw_schedule!I147</f>
        <v>0.05</v>
      </c>
      <c r="K149" s="2">
        <f>Raw_schedule!J147</f>
        <v>0.05</v>
      </c>
      <c r="L149" s="2">
        <f>Raw_schedule!K147</f>
        <v>0.05</v>
      </c>
      <c r="M149" s="2">
        <f>Raw_schedule!L147</f>
        <v>0.05</v>
      </c>
      <c r="N149" s="2">
        <f>Raw_schedule!M147</f>
        <v>0.05</v>
      </c>
      <c r="O149" s="2">
        <f>Raw_schedule!N147</f>
        <v>0.05</v>
      </c>
      <c r="P149" s="2">
        <f>Raw_schedule!O147</f>
        <v>0.05</v>
      </c>
      <c r="Q149" s="2">
        <f>Raw_schedule!P147</f>
        <v>0.05</v>
      </c>
      <c r="R149" s="2">
        <f>Raw_schedule!Q147</f>
        <v>0.05</v>
      </c>
      <c r="S149" s="2">
        <f>Raw_schedule!R147</f>
        <v>0.05</v>
      </c>
      <c r="T149" s="2">
        <f>Raw_schedule!S147</f>
        <v>0.05</v>
      </c>
      <c r="U149" s="2">
        <f>Raw_schedule!T147</f>
        <v>0.05</v>
      </c>
      <c r="V149" s="2">
        <f>Raw_schedule!U147</f>
        <v>0.05</v>
      </c>
      <c r="W149" s="2">
        <f>Raw_schedule!V147</f>
        <v>0.05</v>
      </c>
      <c r="X149" s="2">
        <f>Raw_schedule!W147</f>
        <v>0.05</v>
      </c>
      <c r="Y149" s="2">
        <f>Raw_schedule!X147</f>
        <v>0.05</v>
      </c>
      <c r="Z149" s="2">
        <f>Raw_schedule!Y147</f>
        <v>0.05</v>
      </c>
      <c r="AA149" s="2">
        <f>Raw_schedule!Z147</f>
        <v>0.05</v>
      </c>
      <c r="AB149" s="2">
        <f>Raw_schedule!AA147</f>
        <v>0.05</v>
      </c>
    </row>
    <row r="150" spans="1:28" x14ac:dyDescent="0.25">
      <c r="A150" s="39" t="str">
        <f>Raw_schedule!B148</f>
        <v>Lighting Schedule</v>
      </c>
      <c r="B150" s="39" t="str">
        <f>Raw_schedule!A148</f>
        <v>School</v>
      </c>
      <c r="C150" s="2" t="str">
        <f>Raw_schedule!C148</f>
        <v>AllOtherDays (Through 8/16)</v>
      </c>
      <c r="D150" s="2"/>
      <c r="E150" s="2">
        <f>Raw_schedule!D148</f>
        <v>0</v>
      </c>
      <c r="F150" s="2">
        <f>Raw_schedule!E148</f>
        <v>0</v>
      </c>
      <c r="G150" s="2">
        <f>Raw_schedule!F148</f>
        <v>0</v>
      </c>
      <c r="H150" s="2">
        <f>Raw_schedule!G148</f>
        <v>0</v>
      </c>
      <c r="I150" s="2">
        <f>Raw_schedule!H148</f>
        <v>0</v>
      </c>
      <c r="J150" s="2">
        <f>Raw_schedule!I148</f>
        <v>0</v>
      </c>
      <c r="K150" s="2">
        <f>Raw_schedule!J148</f>
        <v>0</v>
      </c>
      <c r="L150" s="2">
        <f>Raw_schedule!K148</f>
        <v>0</v>
      </c>
      <c r="M150" s="2">
        <f>Raw_schedule!L148</f>
        <v>0</v>
      </c>
      <c r="N150" s="2">
        <f>Raw_schedule!M148</f>
        <v>0</v>
      </c>
      <c r="O150" s="2">
        <f>Raw_schedule!N148</f>
        <v>0</v>
      </c>
      <c r="P150" s="2">
        <f>Raw_schedule!O148</f>
        <v>0</v>
      </c>
      <c r="Q150" s="2">
        <f>Raw_schedule!P148</f>
        <v>0</v>
      </c>
      <c r="R150" s="2">
        <f>Raw_schedule!Q148</f>
        <v>0</v>
      </c>
      <c r="S150" s="2">
        <f>Raw_schedule!R148</f>
        <v>0</v>
      </c>
      <c r="T150" s="2">
        <f>Raw_schedule!S148</f>
        <v>0</v>
      </c>
      <c r="U150" s="2">
        <f>Raw_schedule!T148</f>
        <v>0</v>
      </c>
      <c r="V150" s="2">
        <f>Raw_schedule!U148</f>
        <v>0</v>
      </c>
      <c r="W150" s="2">
        <f>Raw_schedule!V148</f>
        <v>0</v>
      </c>
      <c r="X150" s="2">
        <f>Raw_schedule!W148</f>
        <v>0</v>
      </c>
      <c r="Y150" s="2">
        <f>Raw_schedule!X148</f>
        <v>0</v>
      </c>
      <c r="Z150" s="2">
        <f>Raw_schedule!Y148</f>
        <v>0</v>
      </c>
      <c r="AA150" s="2">
        <f>Raw_schedule!Z148</f>
        <v>0</v>
      </c>
      <c r="AB150" s="2">
        <f>Raw_schedule!AA148</f>
        <v>0</v>
      </c>
    </row>
    <row r="151" spans="1:28" x14ac:dyDescent="0.25">
      <c r="A151" s="39" t="str">
        <f>Raw_schedule!B149</f>
        <v>Lighting Schedule</v>
      </c>
      <c r="B151" s="39" t="str">
        <f>Raw_schedule!A149</f>
        <v>School</v>
      </c>
      <c r="C151" s="2" t="str">
        <f>Raw_schedule!C149</f>
        <v>AllOtherDays (Through 12/11)</v>
      </c>
      <c r="D151" s="2"/>
      <c r="E151" s="2">
        <f>Raw_schedule!D149</f>
        <v>0.05</v>
      </c>
      <c r="F151" s="2">
        <f>Raw_schedule!E149</f>
        <v>0.05</v>
      </c>
      <c r="G151" s="2">
        <f>Raw_schedule!F149</f>
        <v>0.05</v>
      </c>
      <c r="H151" s="2">
        <f>Raw_schedule!G149</f>
        <v>0.05</v>
      </c>
      <c r="I151" s="2">
        <f>Raw_schedule!H149</f>
        <v>0.05</v>
      </c>
      <c r="J151" s="2">
        <f>Raw_schedule!I149</f>
        <v>0.05</v>
      </c>
      <c r="K151" s="2">
        <f>Raw_schedule!J149</f>
        <v>0.05</v>
      </c>
      <c r="L151" s="2">
        <f>Raw_schedule!K149</f>
        <v>0.05</v>
      </c>
      <c r="M151" s="2">
        <f>Raw_schedule!L149</f>
        <v>0.05</v>
      </c>
      <c r="N151" s="2">
        <f>Raw_schedule!M149</f>
        <v>0.05</v>
      </c>
      <c r="O151" s="2">
        <f>Raw_schedule!N149</f>
        <v>0.05</v>
      </c>
      <c r="P151" s="2">
        <f>Raw_schedule!O149</f>
        <v>0.05</v>
      </c>
      <c r="Q151" s="2">
        <f>Raw_schedule!P149</f>
        <v>0.05</v>
      </c>
      <c r="R151" s="2">
        <f>Raw_schedule!Q149</f>
        <v>0.05</v>
      </c>
      <c r="S151" s="2">
        <f>Raw_schedule!R149</f>
        <v>0.05</v>
      </c>
      <c r="T151" s="2">
        <f>Raw_schedule!S149</f>
        <v>0.05</v>
      </c>
      <c r="U151" s="2">
        <f>Raw_schedule!T149</f>
        <v>0.05</v>
      </c>
      <c r="V151" s="2">
        <f>Raw_schedule!U149</f>
        <v>0.05</v>
      </c>
      <c r="W151" s="2">
        <f>Raw_schedule!V149</f>
        <v>0.05</v>
      </c>
      <c r="X151" s="2">
        <f>Raw_schedule!W149</f>
        <v>0.05</v>
      </c>
      <c r="Y151" s="2">
        <f>Raw_schedule!X149</f>
        <v>0.05</v>
      </c>
      <c r="Z151" s="2">
        <f>Raw_schedule!Y149</f>
        <v>0.05</v>
      </c>
      <c r="AA151" s="2">
        <f>Raw_schedule!Z149</f>
        <v>0.05</v>
      </c>
      <c r="AB151" s="2">
        <f>Raw_schedule!AA149</f>
        <v>0.05</v>
      </c>
    </row>
    <row r="152" spans="1:28" x14ac:dyDescent="0.25">
      <c r="A152" s="39" t="str">
        <f>Raw_schedule!B150</f>
        <v>Lighting Schedule</v>
      </c>
      <c r="B152" s="39" t="str">
        <f>Raw_schedule!A150</f>
        <v>School</v>
      </c>
      <c r="C152" s="2" t="str">
        <f>Raw_schedule!C150</f>
        <v>AllOtherDays (Through 12/31)</v>
      </c>
      <c r="D152" s="2"/>
      <c r="E152" s="2">
        <f>Raw_schedule!D150</f>
        <v>0</v>
      </c>
      <c r="F152" s="2">
        <f>Raw_schedule!E150</f>
        <v>0</v>
      </c>
      <c r="G152" s="2">
        <f>Raw_schedule!F150</f>
        <v>0</v>
      </c>
      <c r="H152" s="2">
        <f>Raw_schedule!G150</f>
        <v>0</v>
      </c>
      <c r="I152" s="2">
        <f>Raw_schedule!H150</f>
        <v>0</v>
      </c>
      <c r="J152" s="2">
        <f>Raw_schedule!I150</f>
        <v>0</v>
      </c>
      <c r="K152" s="2">
        <f>Raw_schedule!J150</f>
        <v>0</v>
      </c>
      <c r="L152" s="2">
        <f>Raw_schedule!K150</f>
        <v>0</v>
      </c>
      <c r="M152" s="2">
        <f>Raw_schedule!L150</f>
        <v>0</v>
      </c>
      <c r="N152" s="2">
        <f>Raw_schedule!M150</f>
        <v>0</v>
      </c>
      <c r="O152" s="2">
        <f>Raw_schedule!N150</f>
        <v>0</v>
      </c>
      <c r="P152" s="2">
        <f>Raw_schedule!O150</f>
        <v>0</v>
      </c>
      <c r="Q152" s="2">
        <f>Raw_schedule!P150</f>
        <v>0</v>
      </c>
      <c r="R152" s="2">
        <f>Raw_schedule!Q150</f>
        <v>0</v>
      </c>
      <c r="S152" s="2">
        <f>Raw_schedule!R150</f>
        <v>0</v>
      </c>
      <c r="T152" s="2">
        <f>Raw_schedule!S150</f>
        <v>0</v>
      </c>
      <c r="U152" s="2">
        <f>Raw_schedule!T150</f>
        <v>0</v>
      </c>
      <c r="V152" s="2">
        <f>Raw_schedule!U150</f>
        <v>0</v>
      </c>
      <c r="W152" s="2">
        <f>Raw_schedule!V150</f>
        <v>0</v>
      </c>
      <c r="X152" s="2">
        <f>Raw_schedule!W150</f>
        <v>0</v>
      </c>
      <c r="Y152" s="2">
        <f>Raw_schedule!X150</f>
        <v>0</v>
      </c>
      <c r="Z152" s="2">
        <f>Raw_schedule!Y150</f>
        <v>0</v>
      </c>
      <c r="AA152" s="2">
        <f>Raw_schedule!Z150</f>
        <v>0</v>
      </c>
      <c r="AB152" s="2">
        <f>Raw_schedule!AA150</f>
        <v>0</v>
      </c>
    </row>
    <row r="153" spans="1:28" x14ac:dyDescent="0.25">
      <c r="A153" s="39" t="str">
        <f>Raw_schedule!B151</f>
        <v>Lighting Schedule</v>
      </c>
      <c r="B153" s="39" t="str">
        <f>Raw_schedule!A151</f>
        <v>School</v>
      </c>
      <c r="C153" s="2" t="str">
        <f>Raw_schedule!C151</f>
        <v>Saturdays (Through 4/3)</v>
      </c>
      <c r="D153" s="2"/>
      <c r="E153" s="2">
        <f>Raw_schedule!D151</f>
        <v>0.05</v>
      </c>
      <c r="F153" s="2">
        <f>Raw_schedule!E151</f>
        <v>0.05</v>
      </c>
      <c r="G153" s="2">
        <f>Raw_schedule!F151</f>
        <v>0.05</v>
      </c>
      <c r="H153" s="2">
        <f>Raw_schedule!G151</f>
        <v>0.05</v>
      </c>
      <c r="I153" s="2">
        <f>Raw_schedule!H151</f>
        <v>0.05</v>
      </c>
      <c r="J153" s="2">
        <f>Raw_schedule!I151</f>
        <v>0.05</v>
      </c>
      <c r="K153" s="2">
        <f>Raw_schedule!J151</f>
        <v>0.05</v>
      </c>
      <c r="L153" s="2">
        <f>Raw_schedule!K151</f>
        <v>0.05</v>
      </c>
      <c r="M153" s="2">
        <f>Raw_schedule!L151</f>
        <v>0.15</v>
      </c>
      <c r="N153" s="2">
        <f>Raw_schedule!M151</f>
        <v>0.15</v>
      </c>
      <c r="O153" s="2">
        <f>Raw_schedule!N151</f>
        <v>0.15</v>
      </c>
      <c r="P153" s="2">
        <f>Raw_schedule!O151</f>
        <v>0.15</v>
      </c>
      <c r="Q153" s="2">
        <f>Raw_schedule!P151</f>
        <v>0.15</v>
      </c>
      <c r="R153" s="2">
        <f>Raw_schedule!Q151</f>
        <v>0.05</v>
      </c>
      <c r="S153" s="2">
        <f>Raw_schedule!R151</f>
        <v>0.05</v>
      </c>
      <c r="T153" s="2">
        <f>Raw_schedule!S151</f>
        <v>0.05</v>
      </c>
      <c r="U153" s="2">
        <f>Raw_schedule!T151</f>
        <v>0.05</v>
      </c>
      <c r="V153" s="2">
        <f>Raw_schedule!U151</f>
        <v>0.05</v>
      </c>
      <c r="W153" s="2">
        <f>Raw_schedule!V151</f>
        <v>0.05</v>
      </c>
      <c r="X153" s="2">
        <f>Raw_schedule!W151</f>
        <v>0.05</v>
      </c>
      <c r="Y153" s="2">
        <f>Raw_schedule!X151</f>
        <v>0.05</v>
      </c>
      <c r="Z153" s="2">
        <f>Raw_schedule!Y151</f>
        <v>0.05</v>
      </c>
      <c r="AA153" s="2">
        <f>Raw_schedule!Z151</f>
        <v>0.05</v>
      </c>
      <c r="AB153" s="2">
        <f>Raw_schedule!AA151</f>
        <v>0.05</v>
      </c>
    </row>
    <row r="154" spans="1:28" x14ac:dyDescent="0.25">
      <c r="A154" s="39" t="str">
        <f>Raw_schedule!B152</f>
        <v>Lighting Schedule</v>
      </c>
      <c r="B154" s="39" t="str">
        <f>Raw_schedule!A152</f>
        <v>School</v>
      </c>
      <c r="C154" s="2" t="str">
        <f>Raw_schedule!C152</f>
        <v>Saturdays (Through 5/22)</v>
      </c>
      <c r="D154" s="2"/>
      <c r="E154" s="2">
        <f>Raw_schedule!D152</f>
        <v>0.05</v>
      </c>
      <c r="F154" s="2">
        <f>Raw_schedule!E152</f>
        <v>0.05</v>
      </c>
      <c r="G154" s="2">
        <f>Raw_schedule!F152</f>
        <v>0.05</v>
      </c>
      <c r="H154" s="2">
        <f>Raw_schedule!G152</f>
        <v>0.05</v>
      </c>
      <c r="I154" s="2">
        <f>Raw_schedule!H152</f>
        <v>0.05</v>
      </c>
      <c r="J154" s="2">
        <f>Raw_schedule!I152</f>
        <v>0.05</v>
      </c>
      <c r="K154" s="2">
        <f>Raw_schedule!J152</f>
        <v>0.05</v>
      </c>
      <c r="L154" s="2">
        <f>Raw_schedule!K152</f>
        <v>0.05</v>
      </c>
      <c r="M154" s="2">
        <f>Raw_schedule!L152</f>
        <v>0.15</v>
      </c>
      <c r="N154" s="2">
        <f>Raw_schedule!M152</f>
        <v>0.15</v>
      </c>
      <c r="O154" s="2">
        <f>Raw_schedule!N152</f>
        <v>0.15</v>
      </c>
      <c r="P154" s="2">
        <f>Raw_schedule!O152</f>
        <v>0.15</v>
      </c>
      <c r="Q154" s="2">
        <f>Raw_schedule!P152</f>
        <v>0.15</v>
      </c>
      <c r="R154" s="2">
        <f>Raw_schedule!Q152</f>
        <v>0.05</v>
      </c>
      <c r="S154" s="2">
        <f>Raw_schedule!R152</f>
        <v>0.05</v>
      </c>
      <c r="T154" s="2">
        <f>Raw_schedule!S152</f>
        <v>0.05</v>
      </c>
      <c r="U154" s="2">
        <f>Raw_schedule!T152</f>
        <v>0.05</v>
      </c>
      <c r="V154" s="2">
        <f>Raw_schedule!U152</f>
        <v>0.05</v>
      </c>
      <c r="W154" s="2">
        <f>Raw_schedule!V152</f>
        <v>0.05</v>
      </c>
      <c r="X154" s="2">
        <f>Raw_schedule!W152</f>
        <v>0.05</v>
      </c>
      <c r="Y154" s="2">
        <f>Raw_schedule!X152</f>
        <v>0.05</v>
      </c>
      <c r="Z154" s="2">
        <f>Raw_schedule!Y152</f>
        <v>0.05</v>
      </c>
      <c r="AA154" s="2">
        <f>Raw_schedule!Z152</f>
        <v>0.05</v>
      </c>
      <c r="AB154" s="2">
        <f>Raw_schedule!AA152</f>
        <v>0.05</v>
      </c>
    </row>
    <row r="155" spans="1:28" x14ac:dyDescent="0.25">
      <c r="A155" s="39" t="str">
        <f>Raw_schedule!B153</f>
        <v>Lighting Schedule</v>
      </c>
      <c r="B155" s="39" t="str">
        <f>Raw_schedule!A153</f>
        <v>School</v>
      </c>
      <c r="C155" s="2" t="str">
        <f>Raw_schedule!C153</f>
        <v>Saturdays (Through 8/7)</v>
      </c>
      <c r="D155" s="2"/>
      <c r="E155" s="2">
        <f>Raw_schedule!D153</f>
        <v>0.05</v>
      </c>
      <c r="F155" s="2">
        <f>Raw_schedule!E153</f>
        <v>0.05</v>
      </c>
      <c r="G155" s="2">
        <f>Raw_schedule!F153</f>
        <v>0.05</v>
      </c>
      <c r="H155" s="2">
        <f>Raw_schedule!G153</f>
        <v>0.05</v>
      </c>
      <c r="I155" s="2">
        <f>Raw_schedule!H153</f>
        <v>0.05</v>
      </c>
      <c r="J155" s="2">
        <f>Raw_schedule!I153</f>
        <v>0.05</v>
      </c>
      <c r="K155" s="2">
        <f>Raw_schedule!J153</f>
        <v>0.05</v>
      </c>
      <c r="L155" s="2">
        <f>Raw_schedule!K153</f>
        <v>0.05</v>
      </c>
      <c r="M155" s="2">
        <f>Raw_schedule!L153</f>
        <v>0.15</v>
      </c>
      <c r="N155" s="2">
        <f>Raw_schedule!M153</f>
        <v>0.15</v>
      </c>
      <c r="O155" s="2">
        <f>Raw_schedule!N153</f>
        <v>0.15</v>
      </c>
      <c r="P155" s="2">
        <f>Raw_schedule!O153</f>
        <v>0.15</v>
      </c>
      <c r="Q155" s="2">
        <f>Raw_schedule!P153</f>
        <v>0.15</v>
      </c>
      <c r="R155" s="2">
        <f>Raw_schedule!Q153</f>
        <v>0.05</v>
      </c>
      <c r="S155" s="2">
        <f>Raw_schedule!R153</f>
        <v>0.05</v>
      </c>
      <c r="T155" s="2">
        <f>Raw_schedule!S153</f>
        <v>0.05</v>
      </c>
      <c r="U155" s="2">
        <f>Raw_schedule!T153</f>
        <v>0.05</v>
      </c>
      <c r="V155" s="2">
        <f>Raw_schedule!U153</f>
        <v>0.05</v>
      </c>
      <c r="W155" s="2">
        <f>Raw_schedule!V153</f>
        <v>0.05</v>
      </c>
      <c r="X155" s="2">
        <f>Raw_schedule!W153</f>
        <v>0.05</v>
      </c>
      <c r="Y155" s="2">
        <f>Raw_schedule!X153</f>
        <v>0.05</v>
      </c>
      <c r="Z155" s="2">
        <f>Raw_schedule!Y153</f>
        <v>0.05</v>
      </c>
      <c r="AA155" s="2">
        <f>Raw_schedule!Z153</f>
        <v>0.05</v>
      </c>
      <c r="AB155" s="2">
        <f>Raw_schedule!AA153</f>
        <v>0.05</v>
      </c>
    </row>
    <row r="156" spans="1:28" x14ac:dyDescent="0.25">
      <c r="A156" s="39" t="str">
        <f>Raw_schedule!B154</f>
        <v>Lighting Schedule</v>
      </c>
      <c r="B156" s="39" t="str">
        <f>Raw_schedule!A154</f>
        <v>School</v>
      </c>
      <c r="C156" s="2" t="str">
        <f>Raw_schedule!C154</f>
        <v>Saturdays (Through 12/11)</v>
      </c>
      <c r="D156" s="2"/>
      <c r="E156" s="2">
        <f>Raw_schedule!D154</f>
        <v>0.05</v>
      </c>
      <c r="F156" s="2">
        <f>Raw_schedule!E154</f>
        <v>0.05</v>
      </c>
      <c r="G156" s="2">
        <f>Raw_schedule!F154</f>
        <v>0.05</v>
      </c>
      <c r="H156" s="2">
        <f>Raw_schedule!G154</f>
        <v>0.05</v>
      </c>
      <c r="I156" s="2">
        <f>Raw_schedule!H154</f>
        <v>0.05</v>
      </c>
      <c r="J156" s="2">
        <f>Raw_schedule!I154</f>
        <v>0.05</v>
      </c>
      <c r="K156" s="2">
        <f>Raw_schedule!J154</f>
        <v>0.05</v>
      </c>
      <c r="L156" s="2">
        <f>Raw_schedule!K154</f>
        <v>0.05</v>
      </c>
      <c r="M156" s="2">
        <f>Raw_schedule!L154</f>
        <v>0.15</v>
      </c>
      <c r="N156" s="2">
        <f>Raw_schedule!M154</f>
        <v>0.15</v>
      </c>
      <c r="O156" s="2">
        <f>Raw_schedule!N154</f>
        <v>0.15</v>
      </c>
      <c r="P156" s="2">
        <f>Raw_schedule!O154</f>
        <v>0.15</v>
      </c>
      <c r="Q156" s="2">
        <f>Raw_schedule!P154</f>
        <v>0.15</v>
      </c>
      <c r="R156" s="2">
        <f>Raw_schedule!Q154</f>
        <v>0.05</v>
      </c>
      <c r="S156" s="2">
        <f>Raw_schedule!R154</f>
        <v>0.05</v>
      </c>
      <c r="T156" s="2">
        <f>Raw_schedule!S154</f>
        <v>0.05</v>
      </c>
      <c r="U156" s="2">
        <f>Raw_schedule!T154</f>
        <v>0.05</v>
      </c>
      <c r="V156" s="2">
        <f>Raw_schedule!U154</f>
        <v>0.05</v>
      </c>
      <c r="W156" s="2">
        <f>Raw_schedule!V154</f>
        <v>0.05</v>
      </c>
      <c r="X156" s="2">
        <f>Raw_schedule!W154</f>
        <v>0.05</v>
      </c>
      <c r="Y156" s="2">
        <f>Raw_schedule!X154</f>
        <v>0.05</v>
      </c>
      <c r="Z156" s="2">
        <f>Raw_schedule!Y154</f>
        <v>0.05</v>
      </c>
      <c r="AA156" s="2">
        <f>Raw_schedule!Z154</f>
        <v>0.05</v>
      </c>
      <c r="AB156" s="2">
        <f>Raw_schedule!AA154</f>
        <v>0.05</v>
      </c>
    </row>
    <row r="157" spans="1:28" x14ac:dyDescent="0.25">
      <c r="A157" s="39" t="str">
        <f>Raw_schedule!B155</f>
        <v>Lighting Schedule</v>
      </c>
      <c r="B157" s="39" t="str">
        <f>Raw_schedule!A155</f>
        <v>School</v>
      </c>
      <c r="C157" s="2" t="str">
        <f>Raw_schedule!C155</f>
        <v>Weekdays (Through 4/3)</v>
      </c>
      <c r="D157" s="2"/>
      <c r="E157" s="2">
        <f>Raw_schedule!D155</f>
        <v>0.05</v>
      </c>
      <c r="F157" s="2">
        <f>Raw_schedule!E155</f>
        <v>0.05</v>
      </c>
      <c r="G157" s="2">
        <f>Raw_schedule!F155</f>
        <v>0.05</v>
      </c>
      <c r="H157" s="2">
        <f>Raw_schedule!G155</f>
        <v>0.05</v>
      </c>
      <c r="I157" s="2">
        <f>Raw_schedule!H155</f>
        <v>0.05</v>
      </c>
      <c r="J157" s="2">
        <f>Raw_schedule!I155</f>
        <v>0.05</v>
      </c>
      <c r="K157" s="2">
        <f>Raw_schedule!J155</f>
        <v>0.05</v>
      </c>
      <c r="L157" s="2">
        <f>Raw_schedule!K155</f>
        <v>0.3</v>
      </c>
      <c r="M157" s="2">
        <f>Raw_schedule!L155</f>
        <v>0.6</v>
      </c>
      <c r="N157" s="2">
        <f>Raw_schedule!M155</f>
        <v>0.65</v>
      </c>
      <c r="O157" s="2">
        <f>Raw_schedule!N155</f>
        <v>0.65</v>
      </c>
      <c r="P157" s="2">
        <f>Raw_schedule!O155</f>
        <v>0.65</v>
      </c>
      <c r="Q157" s="2">
        <f>Raw_schedule!P155</f>
        <v>0.55000000000000004</v>
      </c>
      <c r="R157" s="2">
        <f>Raw_schedule!Q155</f>
        <v>0.55000000000000004</v>
      </c>
      <c r="S157" s="2">
        <f>Raw_schedule!R155</f>
        <v>0.55000000000000004</v>
      </c>
      <c r="T157" s="2">
        <f>Raw_schedule!S155</f>
        <v>0.5</v>
      </c>
      <c r="U157" s="2">
        <f>Raw_schedule!T155</f>
        <v>0.35</v>
      </c>
      <c r="V157" s="2">
        <f>Raw_schedule!U155</f>
        <v>0.35</v>
      </c>
      <c r="W157" s="2">
        <f>Raw_schedule!V155</f>
        <v>0.35</v>
      </c>
      <c r="X157" s="2">
        <f>Raw_schedule!W155</f>
        <v>0.35</v>
      </c>
      <c r="Y157" s="2">
        <f>Raw_schedule!X155</f>
        <v>0.35</v>
      </c>
      <c r="Z157" s="2">
        <f>Raw_schedule!Y155</f>
        <v>0.3</v>
      </c>
      <c r="AA157" s="2">
        <f>Raw_schedule!Z155</f>
        <v>0.05</v>
      </c>
      <c r="AB157" s="2">
        <f>Raw_schedule!AA155</f>
        <v>0.05</v>
      </c>
    </row>
    <row r="158" spans="1:28" x14ac:dyDescent="0.25">
      <c r="A158" s="39" t="str">
        <f>Raw_schedule!B156</f>
        <v>Lighting Schedule</v>
      </c>
      <c r="B158" s="39" t="str">
        <f>Raw_schedule!A156</f>
        <v>School</v>
      </c>
      <c r="C158" s="2" t="str">
        <f>Raw_schedule!C156</f>
        <v>Weekdays (Through 5/22)</v>
      </c>
      <c r="D158" s="2"/>
      <c r="E158" s="2">
        <f>Raw_schedule!D156</f>
        <v>0.05</v>
      </c>
      <c r="F158" s="2">
        <f>Raw_schedule!E156</f>
        <v>0.05</v>
      </c>
      <c r="G158" s="2">
        <f>Raw_schedule!F156</f>
        <v>0.05</v>
      </c>
      <c r="H158" s="2">
        <f>Raw_schedule!G156</f>
        <v>0.05</v>
      </c>
      <c r="I158" s="2">
        <f>Raw_schedule!H156</f>
        <v>0.05</v>
      </c>
      <c r="J158" s="2">
        <f>Raw_schedule!I156</f>
        <v>0.05</v>
      </c>
      <c r="K158" s="2">
        <f>Raw_schedule!J156</f>
        <v>0.05</v>
      </c>
      <c r="L158" s="2">
        <f>Raw_schedule!K156</f>
        <v>0.3</v>
      </c>
      <c r="M158" s="2">
        <f>Raw_schedule!L156</f>
        <v>0.6</v>
      </c>
      <c r="N158" s="2">
        <f>Raw_schedule!M156</f>
        <v>0.65</v>
      </c>
      <c r="O158" s="2">
        <f>Raw_schedule!N156</f>
        <v>0.65</v>
      </c>
      <c r="P158" s="2">
        <f>Raw_schedule!O156</f>
        <v>0.65</v>
      </c>
      <c r="Q158" s="2">
        <f>Raw_schedule!P156</f>
        <v>0.55000000000000004</v>
      </c>
      <c r="R158" s="2">
        <f>Raw_schedule!Q156</f>
        <v>0.55000000000000004</v>
      </c>
      <c r="S158" s="2">
        <f>Raw_schedule!R156</f>
        <v>0.55000000000000004</v>
      </c>
      <c r="T158" s="2">
        <f>Raw_schedule!S156</f>
        <v>0.5</v>
      </c>
      <c r="U158" s="2">
        <f>Raw_schedule!T156</f>
        <v>0.35</v>
      </c>
      <c r="V158" s="2">
        <f>Raw_schedule!U156</f>
        <v>0.35</v>
      </c>
      <c r="W158" s="2">
        <f>Raw_schedule!V156</f>
        <v>0.35</v>
      </c>
      <c r="X158" s="2">
        <f>Raw_schedule!W156</f>
        <v>0.35</v>
      </c>
      <c r="Y158" s="2">
        <f>Raw_schedule!X156</f>
        <v>0.35</v>
      </c>
      <c r="Z158" s="2">
        <f>Raw_schedule!Y156</f>
        <v>0.3</v>
      </c>
      <c r="AA158" s="2">
        <f>Raw_schedule!Z156</f>
        <v>0.05</v>
      </c>
      <c r="AB158" s="2">
        <f>Raw_schedule!AA156</f>
        <v>0.05</v>
      </c>
    </row>
    <row r="159" spans="1:28" x14ac:dyDescent="0.25">
      <c r="A159" s="39" t="str">
        <f>Raw_schedule!B157</f>
        <v>Lighting Schedule</v>
      </c>
      <c r="B159" s="39" t="str">
        <f>Raw_schedule!A157</f>
        <v>School</v>
      </c>
      <c r="C159" s="2" t="str">
        <f>Raw_schedule!C157</f>
        <v>Weekdays (Through 8/7)</v>
      </c>
      <c r="D159" s="2"/>
      <c r="E159" s="2">
        <f>Raw_schedule!D157</f>
        <v>0.05</v>
      </c>
      <c r="F159" s="2">
        <f>Raw_schedule!E157</f>
        <v>0.05</v>
      </c>
      <c r="G159" s="2">
        <f>Raw_schedule!F157</f>
        <v>0.05</v>
      </c>
      <c r="H159" s="2">
        <f>Raw_schedule!G157</f>
        <v>0.05</v>
      </c>
      <c r="I159" s="2">
        <f>Raw_schedule!H157</f>
        <v>0.05</v>
      </c>
      <c r="J159" s="2">
        <f>Raw_schedule!I157</f>
        <v>0.05</v>
      </c>
      <c r="K159" s="2">
        <f>Raw_schedule!J157</f>
        <v>0.05</v>
      </c>
      <c r="L159" s="2">
        <f>Raw_schedule!K157</f>
        <v>0.3</v>
      </c>
      <c r="M159" s="2">
        <f>Raw_schedule!L157</f>
        <v>0.6</v>
      </c>
      <c r="N159" s="2">
        <f>Raw_schedule!M157</f>
        <v>0.65</v>
      </c>
      <c r="O159" s="2">
        <f>Raw_schedule!N157</f>
        <v>0.65</v>
      </c>
      <c r="P159" s="2">
        <f>Raw_schedule!O157</f>
        <v>0.65</v>
      </c>
      <c r="Q159" s="2">
        <f>Raw_schedule!P157</f>
        <v>0.55000000000000004</v>
      </c>
      <c r="R159" s="2">
        <f>Raw_schedule!Q157</f>
        <v>0.55000000000000004</v>
      </c>
      <c r="S159" s="2">
        <f>Raw_schedule!R157</f>
        <v>0.55000000000000004</v>
      </c>
      <c r="T159" s="2">
        <f>Raw_schedule!S157</f>
        <v>0.5</v>
      </c>
      <c r="U159" s="2">
        <f>Raw_schedule!T157</f>
        <v>0.35</v>
      </c>
      <c r="V159" s="2">
        <f>Raw_schedule!U157</f>
        <v>0.35</v>
      </c>
      <c r="W159" s="2">
        <f>Raw_schedule!V157</f>
        <v>0.35</v>
      </c>
      <c r="X159" s="2">
        <f>Raw_schedule!W157</f>
        <v>0.35</v>
      </c>
      <c r="Y159" s="2">
        <f>Raw_schedule!X157</f>
        <v>0.35</v>
      </c>
      <c r="Z159" s="2">
        <f>Raw_schedule!Y157</f>
        <v>0.3</v>
      </c>
      <c r="AA159" s="2">
        <f>Raw_schedule!Z157</f>
        <v>0.05</v>
      </c>
      <c r="AB159" s="2">
        <f>Raw_schedule!AA157</f>
        <v>0.05</v>
      </c>
    </row>
    <row r="160" spans="1:28" x14ac:dyDescent="0.25">
      <c r="A160" s="39" t="str">
        <f>Raw_schedule!B158</f>
        <v>Lighting Schedule</v>
      </c>
      <c r="B160" s="39" t="str">
        <f>Raw_schedule!A158</f>
        <v>School</v>
      </c>
      <c r="C160" s="2" t="str">
        <f>Raw_schedule!C158</f>
        <v>Weekdays (Through 12/11)</v>
      </c>
      <c r="D160" s="2"/>
      <c r="E160" s="2">
        <f>Raw_schedule!D158</f>
        <v>0.05</v>
      </c>
      <c r="F160" s="2">
        <f>Raw_schedule!E158</f>
        <v>0.05</v>
      </c>
      <c r="G160" s="2">
        <f>Raw_schedule!F158</f>
        <v>0.05</v>
      </c>
      <c r="H160" s="2">
        <f>Raw_schedule!G158</f>
        <v>0.05</v>
      </c>
      <c r="I160" s="2">
        <f>Raw_schedule!H158</f>
        <v>0.05</v>
      </c>
      <c r="J160" s="2">
        <f>Raw_schedule!I158</f>
        <v>0.05</v>
      </c>
      <c r="K160" s="2">
        <f>Raw_schedule!J158</f>
        <v>0.05</v>
      </c>
      <c r="L160" s="2">
        <f>Raw_schedule!K158</f>
        <v>0.3</v>
      </c>
      <c r="M160" s="2">
        <f>Raw_schedule!L158</f>
        <v>0.6</v>
      </c>
      <c r="N160" s="2">
        <f>Raw_schedule!M158</f>
        <v>0.65</v>
      </c>
      <c r="O160" s="2">
        <f>Raw_schedule!N158</f>
        <v>0.65</v>
      </c>
      <c r="P160" s="2">
        <f>Raw_schedule!O158</f>
        <v>0.65</v>
      </c>
      <c r="Q160" s="2">
        <f>Raw_schedule!P158</f>
        <v>0.55000000000000004</v>
      </c>
      <c r="R160" s="2">
        <f>Raw_schedule!Q158</f>
        <v>0.55000000000000004</v>
      </c>
      <c r="S160" s="2">
        <f>Raw_schedule!R158</f>
        <v>0.55000000000000004</v>
      </c>
      <c r="T160" s="2">
        <f>Raw_schedule!S158</f>
        <v>0.5</v>
      </c>
      <c r="U160" s="2">
        <f>Raw_schedule!T158</f>
        <v>0.35</v>
      </c>
      <c r="V160" s="2">
        <f>Raw_schedule!U158</f>
        <v>0.35</v>
      </c>
      <c r="W160" s="2">
        <f>Raw_schedule!V158</f>
        <v>0.35</v>
      </c>
      <c r="X160" s="2">
        <f>Raw_schedule!W158</f>
        <v>0.35</v>
      </c>
      <c r="Y160" s="2">
        <f>Raw_schedule!X158</f>
        <v>0.35</v>
      </c>
      <c r="Z160" s="2">
        <f>Raw_schedule!Y158</f>
        <v>0.3</v>
      </c>
      <c r="AA160" s="2">
        <f>Raw_schedule!Z158</f>
        <v>0.05</v>
      </c>
      <c r="AB160" s="2">
        <f>Raw_schedule!AA158</f>
        <v>0.05</v>
      </c>
    </row>
    <row r="161" spans="1:28" x14ac:dyDescent="0.25">
      <c r="A161" s="39" t="str">
        <f>Raw_schedule!B159</f>
        <v>OA Schedule</v>
      </c>
      <c r="B161" s="39" t="str">
        <f>Raw_schedule!A159</f>
        <v>School</v>
      </c>
      <c r="C161" s="2" t="str">
        <f>Raw_schedule!C159</f>
        <v>AllOtherDays (Through 1/11)</v>
      </c>
      <c r="D161" s="2"/>
      <c r="E161" s="2">
        <f>Raw_schedule!D159</f>
        <v>0</v>
      </c>
      <c r="F161" s="2">
        <f>Raw_schedule!E159</f>
        <v>0</v>
      </c>
      <c r="G161" s="2">
        <f>Raw_schedule!F159</f>
        <v>0</v>
      </c>
      <c r="H161" s="2">
        <f>Raw_schedule!G159</f>
        <v>0</v>
      </c>
      <c r="I161" s="2">
        <f>Raw_schedule!H159</f>
        <v>0</v>
      </c>
      <c r="J161" s="2">
        <f>Raw_schedule!I159</f>
        <v>0</v>
      </c>
      <c r="K161" s="2">
        <f>Raw_schedule!J159</f>
        <v>0</v>
      </c>
      <c r="L161" s="2">
        <f>Raw_schedule!K159</f>
        <v>0</v>
      </c>
      <c r="M161" s="2">
        <f>Raw_schedule!L159</f>
        <v>0</v>
      </c>
      <c r="N161" s="2">
        <f>Raw_schedule!M159</f>
        <v>0</v>
      </c>
      <c r="O161" s="2">
        <f>Raw_schedule!N159</f>
        <v>0</v>
      </c>
      <c r="P161" s="2">
        <f>Raw_schedule!O159</f>
        <v>0</v>
      </c>
      <c r="Q161" s="2">
        <f>Raw_schedule!P159</f>
        <v>0</v>
      </c>
      <c r="R161" s="2">
        <f>Raw_schedule!Q159</f>
        <v>0</v>
      </c>
      <c r="S161" s="2">
        <f>Raw_schedule!R159</f>
        <v>0</v>
      </c>
      <c r="T161" s="2">
        <f>Raw_schedule!S159</f>
        <v>0</v>
      </c>
      <c r="U161" s="2">
        <f>Raw_schedule!T159</f>
        <v>0</v>
      </c>
      <c r="V161" s="2">
        <f>Raw_schedule!U159</f>
        <v>0</v>
      </c>
      <c r="W161" s="2">
        <f>Raw_schedule!V159</f>
        <v>0</v>
      </c>
      <c r="X161" s="2">
        <f>Raw_schedule!W159</f>
        <v>0</v>
      </c>
      <c r="Y161" s="2">
        <f>Raw_schedule!X159</f>
        <v>0</v>
      </c>
      <c r="Z161" s="2">
        <f>Raw_schedule!Y159</f>
        <v>0</v>
      </c>
      <c r="AA161" s="2">
        <f>Raw_schedule!Z159</f>
        <v>0</v>
      </c>
      <c r="AB161" s="2">
        <f>Raw_schedule!AA159</f>
        <v>0</v>
      </c>
    </row>
    <row r="162" spans="1:28" x14ac:dyDescent="0.25">
      <c r="A162" s="39" t="str">
        <f>Raw_schedule!B160</f>
        <v>OA Schedule</v>
      </c>
      <c r="B162" s="39" t="str">
        <f>Raw_schedule!A160</f>
        <v>School</v>
      </c>
      <c r="C162" s="2" t="str">
        <f>Raw_schedule!C160</f>
        <v>AllOtherDays (Through 4/3)</v>
      </c>
      <c r="D162" s="2"/>
      <c r="E162" s="2">
        <f>Raw_schedule!D160</f>
        <v>0</v>
      </c>
      <c r="F162" s="2">
        <f>Raw_schedule!E160</f>
        <v>0</v>
      </c>
      <c r="G162" s="2">
        <f>Raw_schedule!F160</f>
        <v>0</v>
      </c>
      <c r="H162" s="2">
        <f>Raw_schedule!G160</f>
        <v>0</v>
      </c>
      <c r="I162" s="2">
        <f>Raw_schedule!H160</f>
        <v>0</v>
      </c>
      <c r="J162" s="2">
        <f>Raw_schedule!I160</f>
        <v>0</v>
      </c>
      <c r="K162" s="2">
        <f>Raw_schedule!J160</f>
        <v>0</v>
      </c>
      <c r="L162" s="2">
        <f>Raw_schedule!K160</f>
        <v>0</v>
      </c>
      <c r="M162" s="2">
        <f>Raw_schedule!L160</f>
        <v>0</v>
      </c>
      <c r="N162" s="2">
        <f>Raw_schedule!M160</f>
        <v>0</v>
      </c>
      <c r="O162" s="2">
        <f>Raw_schedule!N160</f>
        <v>0</v>
      </c>
      <c r="P162" s="2">
        <f>Raw_schedule!O160</f>
        <v>0</v>
      </c>
      <c r="Q162" s="2">
        <f>Raw_schedule!P160</f>
        <v>0</v>
      </c>
      <c r="R162" s="2">
        <f>Raw_schedule!Q160</f>
        <v>0</v>
      </c>
      <c r="S162" s="2">
        <f>Raw_schedule!R160</f>
        <v>0</v>
      </c>
      <c r="T162" s="2">
        <f>Raw_schedule!S160</f>
        <v>0</v>
      </c>
      <c r="U162" s="2">
        <f>Raw_schedule!T160</f>
        <v>0</v>
      </c>
      <c r="V162" s="2">
        <f>Raw_schedule!U160</f>
        <v>0</v>
      </c>
      <c r="W162" s="2">
        <f>Raw_schedule!V160</f>
        <v>0</v>
      </c>
      <c r="X162" s="2">
        <f>Raw_schedule!W160</f>
        <v>0</v>
      </c>
      <c r="Y162" s="2">
        <f>Raw_schedule!X160</f>
        <v>0</v>
      </c>
      <c r="Z162" s="2">
        <f>Raw_schedule!Y160</f>
        <v>0</v>
      </c>
      <c r="AA162" s="2">
        <f>Raw_schedule!Z160</f>
        <v>0</v>
      </c>
      <c r="AB162" s="2">
        <f>Raw_schedule!AA160</f>
        <v>0</v>
      </c>
    </row>
    <row r="163" spans="1:28" x14ac:dyDescent="0.25">
      <c r="A163" s="39" t="str">
        <f>Raw_schedule!B161</f>
        <v>OA Schedule</v>
      </c>
      <c r="B163" s="39" t="str">
        <f>Raw_schedule!A161</f>
        <v>School</v>
      </c>
      <c r="C163" s="2" t="str">
        <f>Raw_schedule!C161</f>
        <v>AllOtherDays (Through 4/12)</v>
      </c>
      <c r="D163" s="2"/>
      <c r="E163" s="2">
        <f>Raw_schedule!D161</f>
        <v>0</v>
      </c>
      <c r="F163" s="2">
        <f>Raw_schedule!E161</f>
        <v>0</v>
      </c>
      <c r="G163" s="2">
        <f>Raw_schedule!F161</f>
        <v>0</v>
      </c>
      <c r="H163" s="2">
        <f>Raw_schedule!G161</f>
        <v>0</v>
      </c>
      <c r="I163" s="2">
        <f>Raw_schedule!H161</f>
        <v>0</v>
      </c>
      <c r="J163" s="2">
        <f>Raw_schedule!I161</f>
        <v>0</v>
      </c>
      <c r="K163" s="2">
        <f>Raw_schedule!J161</f>
        <v>0</v>
      </c>
      <c r="L163" s="2">
        <f>Raw_schedule!K161</f>
        <v>0</v>
      </c>
      <c r="M163" s="2">
        <f>Raw_schedule!L161</f>
        <v>0</v>
      </c>
      <c r="N163" s="2">
        <f>Raw_schedule!M161</f>
        <v>0</v>
      </c>
      <c r="O163" s="2">
        <f>Raw_schedule!N161</f>
        <v>0</v>
      </c>
      <c r="P163" s="2">
        <f>Raw_schedule!O161</f>
        <v>0</v>
      </c>
      <c r="Q163" s="2">
        <f>Raw_schedule!P161</f>
        <v>0</v>
      </c>
      <c r="R163" s="2">
        <f>Raw_schedule!Q161</f>
        <v>0</v>
      </c>
      <c r="S163" s="2">
        <f>Raw_schedule!R161</f>
        <v>0</v>
      </c>
      <c r="T163" s="2">
        <f>Raw_schedule!S161</f>
        <v>0</v>
      </c>
      <c r="U163" s="2">
        <f>Raw_schedule!T161</f>
        <v>0</v>
      </c>
      <c r="V163" s="2">
        <f>Raw_schedule!U161</f>
        <v>0</v>
      </c>
      <c r="W163" s="2">
        <f>Raw_schedule!V161</f>
        <v>0</v>
      </c>
      <c r="X163" s="2">
        <f>Raw_schedule!W161</f>
        <v>0</v>
      </c>
      <c r="Y163" s="2">
        <f>Raw_schedule!X161</f>
        <v>0</v>
      </c>
      <c r="Z163" s="2">
        <f>Raw_schedule!Y161</f>
        <v>0</v>
      </c>
      <c r="AA163" s="2">
        <f>Raw_schedule!Z161</f>
        <v>0</v>
      </c>
      <c r="AB163" s="2">
        <f>Raw_schedule!AA161</f>
        <v>0</v>
      </c>
    </row>
    <row r="164" spans="1:28" x14ac:dyDescent="0.25">
      <c r="A164" s="39" t="str">
        <f>Raw_schedule!B162</f>
        <v>OA Schedule</v>
      </c>
      <c r="B164" s="39" t="str">
        <f>Raw_schedule!A162</f>
        <v>School</v>
      </c>
      <c r="C164" s="2" t="str">
        <f>Raw_schedule!C162</f>
        <v>AllOtherDays (Through 5/22)</v>
      </c>
      <c r="D164" s="2"/>
      <c r="E164" s="2">
        <f>Raw_schedule!D162</f>
        <v>0</v>
      </c>
      <c r="F164" s="2">
        <f>Raw_schedule!E162</f>
        <v>0</v>
      </c>
      <c r="G164" s="2">
        <f>Raw_schedule!F162</f>
        <v>0</v>
      </c>
      <c r="H164" s="2">
        <f>Raw_schedule!G162</f>
        <v>0</v>
      </c>
      <c r="I164" s="2">
        <f>Raw_schedule!H162</f>
        <v>0</v>
      </c>
      <c r="J164" s="2">
        <f>Raw_schedule!I162</f>
        <v>0</v>
      </c>
      <c r="K164" s="2">
        <f>Raw_schedule!J162</f>
        <v>0</v>
      </c>
      <c r="L164" s="2">
        <f>Raw_schedule!K162</f>
        <v>0</v>
      </c>
      <c r="M164" s="2">
        <f>Raw_schedule!L162</f>
        <v>0</v>
      </c>
      <c r="N164" s="2">
        <f>Raw_schedule!M162</f>
        <v>0</v>
      </c>
      <c r="O164" s="2">
        <f>Raw_schedule!N162</f>
        <v>0</v>
      </c>
      <c r="P164" s="2">
        <f>Raw_schedule!O162</f>
        <v>0</v>
      </c>
      <c r="Q164" s="2">
        <f>Raw_schedule!P162</f>
        <v>0</v>
      </c>
      <c r="R164" s="2">
        <f>Raw_schedule!Q162</f>
        <v>0</v>
      </c>
      <c r="S164" s="2">
        <f>Raw_schedule!R162</f>
        <v>0</v>
      </c>
      <c r="T164" s="2">
        <f>Raw_schedule!S162</f>
        <v>0</v>
      </c>
      <c r="U164" s="2">
        <f>Raw_schedule!T162</f>
        <v>0</v>
      </c>
      <c r="V164" s="2">
        <f>Raw_schedule!U162</f>
        <v>0</v>
      </c>
      <c r="W164" s="2">
        <f>Raw_schedule!V162</f>
        <v>0</v>
      </c>
      <c r="X164" s="2">
        <f>Raw_schedule!W162</f>
        <v>0</v>
      </c>
      <c r="Y164" s="2">
        <f>Raw_schedule!X162</f>
        <v>0</v>
      </c>
      <c r="Z164" s="2">
        <f>Raw_schedule!Y162</f>
        <v>0</v>
      </c>
      <c r="AA164" s="2">
        <f>Raw_schedule!Z162</f>
        <v>0</v>
      </c>
      <c r="AB164" s="2">
        <f>Raw_schedule!AA162</f>
        <v>0</v>
      </c>
    </row>
    <row r="165" spans="1:28" x14ac:dyDescent="0.25">
      <c r="A165" s="39" t="str">
        <f>Raw_schedule!B163</f>
        <v>OA Schedule</v>
      </c>
      <c r="B165" s="39" t="str">
        <f>Raw_schedule!A163</f>
        <v>School</v>
      </c>
      <c r="C165" s="2" t="str">
        <f>Raw_schedule!C163</f>
        <v>AllOtherDays (Through 5/31)</v>
      </c>
      <c r="D165" s="2"/>
      <c r="E165" s="2">
        <f>Raw_schedule!D163</f>
        <v>0</v>
      </c>
      <c r="F165" s="2">
        <f>Raw_schedule!E163</f>
        <v>0</v>
      </c>
      <c r="G165" s="2">
        <f>Raw_schedule!F163</f>
        <v>0</v>
      </c>
      <c r="H165" s="2">
        <f>Raw_schedule!G163</f>
        <v>0</v>
      </c>
      <c r="I165" s="2">
        <f>Raw_schedule!H163</f>
        <v>0</v>
      </c>
      <c r="J165" s="2">
        <f>Raw_schedule!I163</f>
        <v>0</v>
      </c>
      <c r="K165" s="2">
        <f>Raw_schedule!J163</f>
        <v>0</v>
      </c>
      <c r="L165" s="2">
        <f>Raw_schedule!K163</f>
        <v>0</v>
      </c>
      <c r="M165" s="2">
        <f>Raw_schedule!L163</f>
        <v>0</v>
      </c>
      <c r="N165" s="2">
        <f>Raw_schedule!M163</f>
        <v>0</v>
      </c>
      <c r="O165" s="2">
        <f>Raw_schedule!N163</f>
        <v>0</v>
      </c>
      <c r="P165" s="2">
        <f>Raw_schedule!O163</f>
        <v>0</v>
      </c>
      <c r="Q165" s="2">
        <f>Raw_schedule!P163</f>
        <v>0</v>
      </c>
      <c r="R165" s="2">
        <f>Raw_schedule!Q163</f>
        <v>0</v>
      </c>
      <c r="S165" s="2">
        <f>Raw_schedule!R163</f>
        <v>0</v>
      </c>
      <c r="T165" s="2">
        <f>Raw_schedule!S163</f>
        <v>0</v>
      </c>
      <c r="U165" s="2">
        <f>Raw_schedule!T163</f>
        <v>0</v>
      </c>
      <c r="V165" s="2">
        <f>Raw_schedule!U163</f>
        <v>0</v>
      </c>
      <c r="W165" s="2">
        <f>Raw_schedule!V163</f>
        <v>0</v>
      </c>
      <c r="X165" s="2">
        <f>Raw_schedule!W163</f>
        <v>0</v>
      </c>
      <c r="Y165" s="2">
        <f>Raw_schedule!X163</f>
        <v>0</v>
      </c>
      <c r="Z165" s="2">
        <f>Raw_schedule!Y163</f>
        <v>0</v>
      </c>
      <c r="AA165" s="2">
        <f>Raw_schedule!Z163</f>
        <v>0</v>
      </c>
      <c r="AB165" s="2">
        <f>Raw_schedule!AA163</f>
        <v>0</v>
      </c>
    </row>
    <row r="166" spans="1:28" x14ac:dyDescent="0.25">
      <c r="A166" s="39" t="str">
        <f>Raw_schedule!B164</f>
        <v>OA Schedule</v>
      </c>
      <c r="B166" s="39" t="str">
        <f>Raw_schedule!A164</f>
        <v>School</v>
      </c>
      <c r="C166" s="2" t="str">
        <f>Raw_schedule!C164</f>
        <v>AllOtherDays (Through 8/7)</v>
      </c>
      <c r="D166" s="2"/>
      <c r="E166" s="2">
        <f>Raw_schedule!D164</f>
        <v>0</v>
      </c>
      <c r="F166" s="2">
        <f>Raw_schedule!E164</f>
        <v>0</v>
      </c>
      <c r="G166" s="2">
        <f>Raw_schedule!F164</f>
        <v>0</v>
      </c>
      <c r="H166" s="2">
        <f>Raw_schedule!G164</f>
        <v>0</v>
      </c>
      <c r="I166" s="2">
        <f>Raw_schedule!H164</f>
        <v>0</v>
      </c>
      <c r="J166" s="2">
        <f>Raw_schedule!I164</f>
        <v>0</v>
      </c>
      <c r="K166" s="2">
        <f>Raw_schedule!J164</f>
        <v>0</v>
      </c>
      <c r="L166" s="2">
        <f>Raw_schedule!K164</f>
        <v>0</v>
      </c>
      <c r="M166" s="2">
        <f>Raw_schedule!L164</f>
        <v>0</v>
      </c>
      <c r="N166" s="2">
        <f>Raw_schedule!M164</f>
        <v>0</v>
      </c>
      <c r="O166" s="2">
        <f>Raw_schedule!N164</f>
        <v>0</v>
      </c>
      <c r="P166" s="2">
        <f>Raw_schedule!O164</f>
        <v>0</v>
      </c>
      <c r="Q166" s="2">
        <f>Raw_schedule!P164</f>
        <v>0</v>
      </c>
      <c r="R166" s="2">
        <f>Raw_schedule!Q164</f>
        <v>0</v>
      </c>
      <c r="S166" s="2">
        <f>Raw_schedule!R164</f>
        <v>0</v>
      </c>
      <c r="T166" s="2">
        <f>Raw_schedule!S164</f>
        <v>0</v>
      </c>
      <c r="U166" s="2">
        <f>Raw_schedule!T164</f>
        <v>0</v>
      </c>
      <c r="V166" s="2">
        <f>Raw_schedule!U164</f>
        <v>0</v>
      </c>
      <c r="W166" s="2">
        <f>Raw_schedule!V164</f>
        <v>0</v>
      </c>
      <c r="X166" s="2">
        <f>Raw_schedule!W164</f>
        <v>0</v>
      </c>
      <c r="Y166" s="2">
        <f>Raw_schedule!X164</f>
        <v>0</v>
      </c>
      <c r="Z166" s="2">
        <f>Raw_schedule!Y164</f>
        <v>0</v>
      </c>
      <c r="AA166" s="2">
        <f>Raw_schedule!Z164</f>
        <v>0</v>
      </c>
      <c r="AB166" s="2">
        <f>Raw_schedule!AA164</f>
        <v>0</v>
      </c>
    </row>
    <row r="167" spans="1:28" x14ac:dyDescent="0.25">
      <c r="A167" s="39" t="str">
        <f>Raw_schedule!B165</f>
        <v>OA Schedule</v>
      </c>
      <c r="B167" s="39" t="str">
        <f>Raw_schedule!A165</f>
        <v>School</v>
      </c>
      <c r="C167" s="2" t="str">
        <f>Raw_schedule!C165</f>
        <v>AllOtherDays (Through 8/16)</v>
      </c>
      <c r="D167" s="2"/>
      <c r="E167" s="2">
        <f>Raw_schedule!D165</f>
        <v>0</v>
      </c>
      <c r="F167" s="2">
        <f>Raw_schedule!E165</f>
        <v>0</v>
      </c>
      <c r="G167" s="2">
        <f>Raw_schedule!F165</f>
        <v>0</v>
      </c>
      <c r="H167" s="2">
        <f>Raw_schedule!G165</f>
        <v>0</v>
      </c>
      <c r="I167" s="2">
        <f>Raw_schedule!H165</f>
        <v>0</v>
      </c>
      <c r="J167" s="2">
        <f>Raw_schedule!I165</f>
        <v>0</v>
      </c>
      <c r="K167" s="2">
        <f>Raw_schedule!J165</f>
        <v>0</v>
      </c>
      <c r="L167" s="2">
        <f>Raw_schedule!K165</f>
        <v>0</v>
      </c>
      <c r="M167" s="2">
        <f>Raw_schedule!L165</f>
        <v>0</v>
      </c>
      <c r="N167" s="2">
        <f>Raw_schedule!M165</f>
        <v>0</v>
      </c>
      <c r="O167" s="2">
        <f>Raw_schedule!N165</f>
        <v>0</v>
      </c>
      <c r="P167" s="2">
        <f>Raw_schedule!O165</f>
        <v>0</v>
      </c>
      <c r="Q167" s="2">
        <f>Raw_schedule!P165</f>
        <v>0</v>
      </c>
      <c r="R167" s="2">
        <f>Raw_schedule!Q165</f>
        <v>0</v>
      </c>
      <c r="S167" s="2">
        <f>Raw_schedule!R165</f>
        <v>0</v>
      </c>
      <c r="T167" s="2">
        <f>Raw_schedule!S165</f>
        <v>0</v>
      </c>
      <c r="U167" s="2">
        <f>Raw_schedule!T165</f>
        <v>0</v>
      </c>
      <c r="V167" s="2">
        <f>Raw_schedule!U165</f>
        <v>0</v>
      </c>
      <c r="W167" s="2">
        <f>Raw_schedule!V165</f>
        <v>0</v>
      </c>
      <c r="X167" s="2">
        <f>Raw_schedule!W165</f>
        <v>0</v>
      </c>
      <c r="Y167" s="2">
        <f>Raw_schedule!X165</f>
        <v>0</v>
      </c>
      <c r="Z167" s="2">
        <f>Raw_schedule!Y165</f>
        <v>0</v>
      </c>
      <c r="AA167" s="2">
        <f>Raw_schedule!Z165</f>
        <v>0</v>
      </c>
      <c r="AB167" s="2">
        <f>Raw_schedule!AA165</f>
        <v>0</v>
      </c>
    </row>
    <row r="168" spans="1:28" x14ac:dyDescent="0.25">
      <c r="A168" s="39" t="str">
        <f>Raw_schedule!B166</f>
        <v>OA Schedule</v>
      </c>
      <c r="B168" s="39" t="str">
        <f>Raw_schedule!A166</f>
        <v>School</v>
      </c>
      <c r="C168" s="2" t="str">
        <f>Raw_schedule!C166</f>
        <v>AllOtherDays (Through 12/11)</v>
      </c>
      <c r="D168" s="2"/>
      <c r="E168" s="2">
        <f>Raw_schedule!D166</f>
        <v>0</v>
      </c>
      <c r="F168" s="2">
        <f>Raw_schedule!E166</f>
        <v>0</v>
      </c>
      <c r="G168" s="2">
        <f>Raw_schedule!F166</f>
        <v>0</v>
      </c>
      <c r="H168" s="2">
        <f>Raw_schedule!G166</f>
        <v>0</v>
      </c>
      <c r="I168" s="2">
        <f>Raw_schedule!H166</f>
        <v>0</v>
      </c>
      <c r="J168" s="2">
        <f>Raw_schedule!I166</f>
        <v>0</v>
      </c>
      <c r="K168" s="2">
        <f>Raw_schedule!J166</f>
        <v>0</v>
      </c>
      <c r="L168" s="2">
        <f>Raw_schedule!K166</f>
        <v>0</v>
      </c>
      <c r="M168" s="2">
        <f>Raw_schedule!L166</f>
        <v>0</v>
      </c>
      <c r="N168" s="2">
        <f>Raw_schedule!M166</f>
        <v>0</v>
      </c>
      <c r="O168" s="2">
        <f>Raw_schedule!N166</f>
        <v>0</v>
      </c>
      <c r="P168" s="2">
        <f>Raw_schedule!O166</f>
        <v>0</v>
      </c>
      <c r="Q168" s="2">
        <f>Raw_schedule!P166</f>
        <v>0</v>
      </c>
      <c r="R168" s="2">
        <f>Raw_schedule!Q166</f>
        <v>0</v>
      </c>
      <c r="S168" s="2">
        <f>Raw_schedule!R166</f>
        <v>0</v>
      </c>
      <c r="T168" s="2">
        <f>Raw_schedule!S166</f>
        <v>0</v>
      </c>
      <c r="U168" s="2">
        <f>Raw_schedule!T166</f>
        <v>0</v>
      </c>
      <c r="V168" s="2">
        <f>Raw_schedule!U166</f>
        <v>0</v>
      </c>
      <c r="W168" s="2">
        <f>Raw_schedule!V166</f>
        <v>0</v>
      </c>
      <c r="X168" s="2">
        <f>Raw_schedule!W166</f>
        <v>0</v>
      </c>
      <c r="Y168" s="2">
        <f>Raw_schedule!X166</f>
        <v>0</v>
      </c>
      <c r="Z168" s="2">
        <f>Raw_schedule!Y166</f>
        <v>0</v>
      </c>
      <c r="AA168" s="2">
        <f>Raw_schedule!Z166</f>
        <v>0</v>
      </c>
      <c r="AB168" s="2">
        <f>Raw_schedule!AA166</f>
        <v>0</v>
      </c>
    </row>
    <row r="169" spans="1:28" x14ac:dyDescent="0.25">
      <c r="A169" s="39" t="str">
        <f>Raw_schedule!B167</f>
        <v>OA Schedule</v>
      </c>
      <c r="B169" s="39" t="str">
        <f>Raw_schedule!A167</f>
        <v>School</v>
      </c>
      <c r="C169" s="2" t="str">
        <f>Raw_schedule!C167</f>
        <v>AllOtherDays (Through 12/31)</v>
      </c>
      <c r="D169" s="2"/>
      <c r="E169" s="2">
        <f>Raw_schedule!D167</f>
        <v>0</v>
      </c>
      <c r="F169" s="2">
        <f>Raw_schedule!E167</f>
        <v>0</v>
      </c>
      <c r="G169" s="2">
        <f>Raw_schedule!F167</f>
        <v>0</v>
      </c>
      <c r="H169" s="2">
        <f>Raw_schedule!G167</f>
        <v>0</v>
      </c>
      <c r="I169" s="2">
        <f>Raw_schedule!H167</f>
        <v>0</v>
      </c>
      <c r="J169" s="2">
        <f>Raw_schedule!I167</f>
        <v>0</v>
      </c>
      <c r="K169" s="2">
        <f>Raw_schedule!J167</f>
        <v>0</v>
      </c>
      <c r="L169" s="2">
        <f>Raw_schedule!K167</f>
        <v>0</v>
      </c>
      <c r="M169" s="2">
        <f>Raw_schedule!L167</f>
        <v>0</v>
      </c>
      <c r="N169" s="2">
        <f>Raw_schedule!M167</f>
        <v>0</v>
      </c>
      <c r="O169" s="2">
        <f>Raw_schedule!N167</f>
        <v>0</v>
      </c>
      <c r="P169" s="2">
        <f>Raw_schedule!O167</f>
        <v>0</v>
      </c>
      <c r="Q169" s="2">
        <f>Raw_schedule!P167</f>
        <v>0</v>
      </c>
      <c r="R169" s="2">
        <f>Raw_schedule!Q167</f>
        <v>0</v>
      </c>
      <c r="S169" s="2">
        <f>Raw_schedule!R167</f>
        <v>0</v>
      </c>
      <c r="T169" s="2">
        <f>Raw_schedule!S167</f>
        <v>0</v>
      </c>
      <c r="U169" s="2">
        <f>Raw_schedule!T167</f>
        <v>0</v>
      </c>
      <c r="V169" s="2">
        <f>Raw_schedule!U167</f>
        <v>0</v>
      </c>
      <c r="W169" s="2">
        <f>Raw_schedule!V167</f>
        <v>0</v>
      </c>
      <c r="X169" s="2">
        <f>Raw_schedule!W167</f>
        <v>0</v>
      </c>
      <c r="Y169" s="2">
        <f>Raw_schedule!X167</f>
        <v>0</v>
      </c>
      <c r="Z169" s="2">
        <f>Raw_schedule!Y167</f>
        <v>0</v>
      </c>
      <c r="AA169" s="2">
        <f>Raw_schedule!Z167</f>
        <v>0</v>
      </c>
      <c r="AB169" s="2">
        <f>Raw_schedule!AA167</f>
        <v>0</v>
      </c>
    </row>
    <row r="170" spans="1:28" x14ac:dyDescent="0.25">
      <c r="A170" s="39" t="str">
        <f>Raw_schedule!B168</f>
        <v>OA Schedule</v>
      </c>
      <c r="B170" s="39" t="str">
        <f>Raw_schedule!A168</f>
        <v>School</v>
      </c>
      <c r="C170" s="2" t="str">
        <f>Raw_schedule!C168</f>
        <v>Saturdays (Through 4/3)</v>
      </c>
      <c r="D170" s="2"/>
      <c r="E170" s="2">
        <f>Raw_schedule!D168</f>
        <v>0</v>
      </c>
      <c r="F170" s="2">
        <f>Raw_schedule!E168</f>
        <v>0</v>
      </c>
      <c r="G170" s="2">
        <f>Raw_schedule!F168</f>
        <v>0</v>
      </c>
      <c r="H170" s="2">
        <f>Raw_schedule!G168</f>
        <v>0</v>
      </c>
      <c r="I170" s="2">
        <f>Raw_schedule!H168</f>
        <v>0</v>
      </c>
      <c r="J170" s="2">
        <f>Raw_schedule!I168</f>
        <v>0</v>
      </c>
      <c r="K170" s="2">
        <f>Raw_schedule!J168</f>
        <v>0</v>
      </c>
      <c r="L170" s="2">
        <f>Raw_schedule!K168</f>
        <v>1</v>
      </c>
      <c r="M170" s="2">
        <f>Raw_schedule!L168</f>
        <v>1</v>
      </c>
      <c r="N170" s="2">
        <f>Raw_schedule!M168</f>
        <v>1</v>
      </c>
      <c r="O170" s="2">
        <f>Raw_schedule!N168</f>
        <v>1</v>
      </c>
      <c r="P170" s="2">
        <f>Raw_schedule!O168</f>
        <v>1</v>
      </c>
      <c r="Q170" s="2">
        <f>Raw_schedule!P168</f>
        <v>1</v>
      </c>
      <c r="R170" s="2">
        <f>Raw_schedule!Q168</f>
        <v>0</v>
      </c>
      <c r="S170" s="2">
        <f>Raw_schedule!R168</f>
        <v>0</v>
      </c>
      <c r="T170" s="2">
        <f>Raw_schedule!S168</f>
        <v>0</v>
      </c>
      <c r="U170" s="2">
        <f>Raw_schedule!T168</f>
        <v>0</v>
      </c>
      <c r="V170" s="2">
        <f>Raw_schedule!U168</f>
        <v>0</v>
      </c>
      <c r="W170" s="2">
        <f>Raw_schedule!V168</f>
        <v>0</v>
      </c>
      <c r="X170" s="2">
        <f>Raw_schedule!W168</f>
        <v>0</v>
      </c>
      <c r="Y170" s="2">
        <f>Raw_schedule!X168</f>
        <v>0</v>
      </c>
      <c r="Z170" s="2">
        <f>Raw_schedule!Y168</f>
        <v>0</v>
      </c>
      <c r="AA170" s="2">
        <f>Raw_schedule!Z168</f>
        <v>0</v>
      </c>
      <c r="AB170" s="2">
        <f>Raw_schedule!AA168</f>
        <v>0</v>
      </c>
    </row>
    <row r="171" spans="1:28" x14ac:dyDescent="0.25">
      <c r="A171" s="39" t="str">
        <f>Raw_schedule!B169</f>
        <v>OA Schedule</v>
      </c>
      <c r="B171" s="39" t="str">
        <f>Raw_schedule!A169</f>
        <v>School</v>
      </c>
      <c r="C171" s="2" t="str">
        <f>Raw_schedule!C169</f>
        <v>Saturdays (Through 5/22)</v>
      </c>
      <c r="D171" s="2"/>
      <c r="E171" s="2">
        <f>Raw_schedule!D169</f>
        <v>0</v>
      </c>
      <c r="F171" s="2">
        <f>Raw_schedule!E169</f>
        <v>0</v>
      </c>
      <c r="G171" s="2">
        <f>Raw_schedule!F169</f>
        <v>0</v>
      </c>
      <c r="H171" s="2">
        <f>Raw_schedule!G169</f>
        <v>0</v>
      </c>
      <c r="I171" s="2">
        <f>Raw_schedule!H169</f>
        <v>0</v>
      </c>
      <c r="J171" s="2">
        <f>Raw_schedule!I169</f>
        <v>0</v>
      </c>
      <c r="K171" s="2">
        <f>Raw_schedule!J169</f>
        <v>0</v>
      </c>
      <c r="L171" s="2">
        <f>Raw_schedule!K169</f>
        <v>1</v>
      </c>
      <c r="M171" s="2">
        <f>Raw_schedule!L169</f>
        <v>1</v>
      </c>
      <c r="N171" s="2">
        <f>Raw_schedule!M169</f>
        <v>1</v>
      </c>
      <c r="O171" s="2">
        <f>Raw_schedule!N169</f>
        <v>1</v>
      </c>
      <c r="P171" s="2">
        <f>Raw_schedule!O169</f>
        <v>1</v>
      </c>
      <c r="Q171" s="2">
        <f>Raw_schedule!P169</f>
        <v>1</v>
      </c>
      <c r="R171" s="2">
        <f>Raw_schedule!Q169</f>
        <v>0</v>
      </c>
      <c r="S171" s="2">
        <f>Raw_schedule!R169</f>
        <v>0</v>
      </c>
      <c r="T171" s="2">
        <f>Raw_schedule!S169</f>
        <v>0</v>
      </c>
      <c r="U171" s="2">
        <f>Raw_schedule!T169</f>
        <v>0</v>
      </c>
      <c r="V171" s="2">
        <f>Raw_schedule!U169</f>
        <v>0</v>
      </c>
      <c r="W171" s="2">
        <f>Raw_schedule!V169</f>
        <v>0</v>
      </c>
      <c r="X171" s="2">
        <f>Raw_schedule!W169</f>
        <v>0</v>
      </c>
      <c r="Y171" s="2">
        <f>Raw_schedule!X169</f>
        <v>0</v>
      </c>
      <c r="Z171" s="2">
        <f>Raw_schedule!Y169</f>
        <v>0</v>
      </c>
      <c r="AA171" s="2">
        <f>Raw_schedule!Z169</f>
        <v>0</v>
      </c>
      <c r="AB171" s="2">
        <f>Raw_schedule!AA169</f>
        <v>0</v>
      </c>
    </row>
    <row r="172" spans="1:28" x14ac:dyDescent="0.25">
      <c r="A172" s="39" t="str">
        <f>Raw_schedule!B170</f>
        <v>OA Schedule</v>
      </c>
      <c r="B172" s="39" t="str">
        <f>Raw_schedule!A170</f>
        <v>School</v>
      </c>
      <c r="C172" s="2" t="str">
        <f>Raw_schedule!C170</f>
        <v>Saturdays (Through 8/7)</v>
      </c>
      <c r="D172" s="2"/>
      <c r="E172" s="2">
        <f>Raw_schedule!D170</f>
        <v>0</v>
      </c>
      <c r="F172" s="2">
        <f>Raw_schedule!E170</f>
        <v>0</v>
      </c>
      <c r="G172" s="2">
        <f>Raw_schedule!F170</f>
        <v>0</v>
      </c>
      <c r="H172" s="2">
        <f>Raw_schedule!G170</f>
        <v>0</v>
      </c>
      <c r="I172" s="2">
        <f>Raw_schedule!H170</f>
        <v>0</v>
      </c>
      <c r="J172" s="2">
        <f>Raw_schedule!I170</f>
        <v>0</v>
      </c>
      <c r="K172" s="2">
        <f>Raw_schedule!J170</f>
        <v>0</v>
      </c>
      <c r="L172" s="2">
        <f>Raw_schedule!K170</f>
        <v>1</v>
      </c>
      <c r="M172" s="2">
        <f>Raw_schedule!L170</f>
        <v>1</v>
      </c>
      <c r="N172" s="2">
        <f>Raw_schedule!M170</f>
        <v>1</v>
      </c>
      <c r="O172" s="2">
        <f>Raw_schedule!N170</f>
        <v>1</v>
      </c>
      <c r="P172" s="2">
        <f>Raw_schedule!O170</f>
        <v>1</v>
      </c>
      <c r="Q172" s="2">
        <f>Raw_schedule!P170</f>
        <v>1</v>
      </c>
      <c r="R172" s="2">
        <f>Raw_schedule!Q170</f>
        <v>0</v>
      </c>
      <c r="S172" s="2">
        <f>Raw_schedule!R170</f>
        <v>0</v>
      </c>
      <c r="T172" s="2">
        <f>Raw_schedule!S170</f>
        <v>0</v>
      </c>
      <c r="U172" s="2">
        <f>Raw_schedule!T170</f>
        <v>0</v>
      </c>
      <c r="V172" s="2">
        <f>Raw_schedule!U170</f>
        <v>0</v>
      </c>
      <c r="W172" s="2">
        <f>Raw_schedule!V170</f>
        <v>0</v>
      </c>
      <c r="X172" s="2">
        <f>Raw_schedule!W170</f>
        <v>0</v>
      </c>
      <c r="Y172" s="2">
        <f>Raw_schedule!X170</f>
        <v>0</v>
      </c>
      <c r="Z172" s="2">
        <f>Raw_schedule!Y170</f>
        <v>0</v>
      </c>
      <c r="AA172" s="2">
        <f>Raw_schedule!Z170</f>
        <v>0</v>
      </c>
      <c r="AB172" s="2">
        <f>Raw_schedule!AA170</f>
        <v>0</v>
      </c>
    </row>
    <row r="173" spans="1:28" x14ac:dyDescent="0.25">
      <c r="A173" s="39" t="str">
        <f>Raw_schedule!B171</f>
        <v>OA Schedule</v>
      </c>
      <c r="B173" s="39" t="str">
        <f>Raw_schedule!A171</f>
        <v>School</v>
      </c>
      <c r="C173" s="2" t="str">
        <f>Raw_schedule!C171</f>
        <v>Saturdays (Through 12/11)</v>
      </c>
      <c r="D173" s="2"/>
      <c r="E173" s="2">
        <f>Raw_schedule!D171</f>
        <v>0</v>
      </c>
      <c r="F173" s="2">
        <f>Raw_schedule!E171</f>
        <v>0</v>
      </c>
      <c r="G173" s="2">
        <f>Raw_schedule!F171</f>
        <v>0</v>
      </c>
      <c r="H173" s="2">
        <f>Raw_schedule!G171</f>
        <v>0</v>
      </c>
      <c r="I173" s="2">
        <f>Raw_schedule!H171</f>
        <v>0</v>
      </c>
      <c r="J173" s="2">
        <f>Raw_schedule!I171</f>
        <v>0</v>
      </c>
      <c r="K173" s="2">
        <f>Raw_schedule!J171</f>
        <v>0</v>
      </c>
      <c r="L173" s="2">
        <f>Raw_schedule!K171</f>
        <v>1</v>
      </c>
      <c r="M173" s="2">
        <f>Raw_schedule!L171</f>
        <v>1</v>
      </c>
      <c r="N173" s="2">
        <f>Raw_schedule!M171</f>
        <v>1</v>
      </c>
      <c r="O173" s="2">
        <f>Raw_schedule!N171</f>
        <v>1</v>
      </c>
      <c r="P173" s="2">
        <f>Raw_schedule!O171</f>
        <v>1</v>
      </c>
      <c r="Q173" s="2">
        <f>Raw_schedule!P171</f>
        <v>1</v>
      </c>
      <c r="R173" s="2">
        <f>Raw_schedule!Q171</f>
        <v>0</v>
      </c>
      <c r="S173" s="2">
        <f>Raw_schedule!R171</f>
        <v>0</v>
      </c>
      <c r="T173" s="2">
        <f>Raw_schedule!S171</f>
        <v>0</v>
      </c>
      <c r="U173" s="2">
        <f>Raw_schedule!T171</f>
        <v>0</v>
      </c>
      <c r="V173" s="2">
        <f>Raw_schedule!U171</f>
        <v>0</v>
      </c>
      <c r="W173" s="2">
        <f>Raw_schedule!V171</f>
        <v>0</v>
      </c>
      <c r="X173" s="2">
        <f>Raw_schedule!W171</f>
        <v>0</v>
      </c>
      <c r="Y173" s="2">
        <f>Raw_schedule!X171</f>
        <v>0</v>
      </c>
      <c r="Z173" s="2">
        <f>Raw_schedule!Y171</f>
        <v>0</v>
      </c>
      <c r="AA173" s="2">
        <f>Raw_schedule!Z171</f>
        <v>0</v>
      </c>
      <c r="AB173" s="2">
        <f>Raw_schedule!AA171</f>
        <v>0</v>
      </c>
    </row>
    <row r="174" spans="1:28" x14ac:dyDescent="0.25">
      <c r="A174" s="39" t="str">
        <f>Raw_schedule!B172</f>
        <v>OA Schedule</v>
      </c>
      <c r="B174" s="39" t="str">
        <f>Raw_schedule!A172</f>
        <v>School</v>
      </c>
      <c r="C174" s="2" t="str">
        <f>Raw_schedule!C172</f>
        <v>Weekdays (Through 4/3)</v>
      </c>
      <c r="D174" s="2"/>
      <c r="E174" s="2">
        <f>Raw_schedule!D172</f>
        <v>0</v>
      </c>
      <c r="F174" s="2">
        <f>Raw_schedule!E172</f>
        <v>0</v>
      </c>
      <c r="G174" s="2">
        <f>Raw_schedule!F172</f>
        <v>0</v>
      </c>
      <c r="H174" s="2">
        <f>Raw_schedule!G172</f>
        <v>0</v>
      </c>
      <c r="I174" s="2">
        <f>Raw_schedule!H172</f>
        <v>0</v>
      </c>
      <c r="J174" s="2">
        <f>Raw_schedule!I172</f>
        <v>0</v>
      </c>
      <c r="K174" s="2">
        <f>Raw_schedule!J172</f>
        <v>1</v>
      </c>
      <c r="L174" s="2">
        <f>Raw_schedule!K172</f>
        <v>1</v>
      </c>
      <c r="M174" s="2">
        <f>Raw_schedule!L172</f>
        <v>1</v>
      </c>
      <c r="N174" s="2">
        <f>Raw_schedule!M172</f>
        <v>1</v>
      </c>
      <c r="O174" s="2">
        <f>Raw_schedule!N172</f>
        <v>1</v>
      </c>
      <c r="P174" s="2">
        <f>Raw_schedule!O172</f>
        <v>1</v>
      </c>
      <c r="Q174" s="2">
        <f>Raw_schedule!P172</f>
        <v>1</v>
      </c>
      <c r="R174" s="2">
        <f>Raw_schedule!Q172</f>
        <v>1</v>
      </c>
      <c r="S174" s="2">
        <f>Raw_schedule!R172</f>
        <v>1</v>
      </c>
      <c r="T174" s="2">
        <f>Raw_schedule!S172</f>
        <v>1</v>
      </c>
      <c r="U174" s="2">
        <f>Raw_schedule!T172</f>
        <v>1</v>
      </c>
      <c r="V174" s="2">
        <f>Raw_schedule!U172</f>
        <v>1</v>
      </c>
      <c r="W174" s="2">
        <f>Raw_schedule!V172</f>
        <v>1</v>
      </c>
      <c r="X174" s="2">
        <f>Raw_schedule!W172</f>
        <v>1</v>
      </c>
      <c r="Y174" s="2">
        <f>Raw_schedule!X172</f>
        <v>1</v>
      </c>
      <c r="Z174" s="2">
        <f>Raw_schedule!Y172</f>
        <v>1</v>
      </c>
      <c r="AA174" s="2">
        <f>Raw_schedule!Z172</f>
        <v>0</v>
      </c>
      <c r="AB174" s="2">
        <f>Raw_schedule!AA172</f>
        <v>0</v>
      </c>
    </row>
    <row r="175" spans="1:28" x14ac:dyDescent="0.25">
      <c r="A175" s="39" t="str">
        <f>Raw_schedule!B173</f>
        <v>OA Schedule</v>
      </c>
      <c r="B175" s="39" t="str">
        <f>Raw_schedule!A173</f>
        <v>School</v>
      </c>
      <c r="C175" s="2" t="str">
        <f>Raw_schedule!C173</f>
        <v>Weekdays (Through 5/22)</v>
      </c>
      <c r="D175" s="2"/>
      <c r="E175" s="2">
        <f>Raw_schedule!D173</f>
        <v>0</v>
      </c>
      <c r="F175" s="2">
        <f>Raw_schedule!E173</f>
        <v>0</v>
      </c>
      <c r="G175" s="2">
        <f>Raw_schedule!F173</f>
        <v>0</v>
      </c>
      <c r="H175" s="2">
        <f>Raw_schedule!G173</f>
        <v>0</v>
      </c>
      <c r="I175" s="2">
        <f>Raw_schedule!H173</f>
        <v>0</v>
      </c>
      <c r="J175" s="2">
        <f>Raw_schedule!I173</f>
        <v>0</v>
      </c>
      <c r="K175" s="2">
        <f>Raw_schedule!J173</f>
        <v>1</v>
      </c>
      <c r="L175" s="2">
        <f>Raw_schedule!K173</f>
        <v>1</v>
      </c>
      <c r="M175" s="2">
        <f>Raw_schedule!L173</f>
        <v>1</v>
      </c>
      <c r="N175" s="2">
        <f>Raw_schedule!M173</f>
        <v>1</v>
      </c>
      <c r="O175" s="2">
        <f>Raw_schedule!N173</f>
        <v>1</v>
      </c>
      <c r="P175" s="2">
        <f>Raw_schedule!O173</f>
        <v>1</v>
      </c>
      <c r="Q175" s="2">
        <f>Raw_schedule!P173</f>
        <v>1</v>
      </c>
      <c r="R175" s="2">
        <f>Raw_schedule!Q173</f>
        <v>1</v>
      </c>
      <c r="S175" s="2">
        <f>Raw_schedule!R173</f>
        <v>1</v>
      </c>
      <c r="T175" s="2">
        <f>Raw_schedule!S173</f>
        <v>1</v>
      </c>
      <c r="U175" s="2">
        <f>Raw_schedule!T173</f>
        <v>1</v>
      </c>
      <c r="V175" s="2">
        <f>Raw_schedule!U173</f>
        <v>1</v>
      </c>
      <c r="W175" s="2">
        <f>Raw_schedule!V173</f>
        <v>1</v>
      </c>
      <c r="X175" s="2">
        <f>Raw_schedule!W173</f>
        <v>1</v>
      </c>
      <c r="Y175" s="2">
        <f>Raw_schedule!X173</f>
        <v>1</v>
      </c>
      <c r="Z175" s="2">
        <f>Raw_schedule!Y173</f>
        <v>1</v>
      </c>
      <c r="AA175" s="2">
        <f>Raw_schedule!Z173</f>
        <v>0</v>
      </c>
      <c r="AB175" s="2">
        <f>Raw_schedule!AA173</f>
        <v>0</v>
      </c>
    </row>
    <row r="176" spans="1:28" x14ac:dyDescent="0.25">
      <c r="A176" s="39" t="str">
        <f>Raw_schedule!B174</f>
        <v>OA Schedule</v>
      </c>
      <c r="B176" s="39" t="str">
        <f>Raw_schedule!A174</f>
        <v>School</v>
      </c>
      <c r="C176" s="2" t="str">
        <f>Raw_schedule!C174</f>
        <v>Weekdays (Through 8/7)</v>
      </c>
      <c r="D176" s="2"/>
      <c r="E176" s="2">
        <f>Raw_schedule!D174</f>
        <v>0</v>
      </c>
      <c r="F176" s="2">
        <f>Raw_schedule!E174</f>
        <v>0</v>
      </c>
      <c r="G176" s="2">
        <f>Raw_schedule!F174</f>
        <v>0</v>
      </c>
      <c r="H176" s="2">
        <f>Raw_schedule!G174</f>
        <v>0</v>
      </c>
      <c r="I176" s="2">
        <f>Raw_schedule!H174</f>
        <v>0</v>
      </c>
      <c r="J176" s="2">
        <f>Raw_schedule!I174</f>
        <v>0</v>
      </c>
      <c r="K176" s="2">
        <f>Raw_schedule!J174</f>
        <v>1</v>
      </c>
      <c r="L176" s="2">
        <f>Raw_schedule!K174</f>
        <v>1</v>
      </c>
      <c r="M176" s="2">
        <f>Raw_schedule!L174</f>
        <v>1</v>
      </c>
      <c r="N176" s="2">
        <f>Raw_schedule!M174</f>
        <v>1</v>
      </c>
      <c r="O176" s="2">
        <f>Raw_schedule!N174</f>
        <v>1</v>
      </c>
      <c r="P176" s="2">
        <f>Raw_schedule!O174</f>
        <v>1</v>
      </c>
      <c r="Q176" s="2">
        <f>Raw_schedule!P174</f>
        <v>1</v>
      </c>
      <c r="R176" s="2">
        <f>Raw_schedule!Q174</f>
        <v>1</v>
      </c>
      <c r="S176" s="2">
        <f>Raw_schedule!R174</f>
        <v>1</v>
      </c>
      <c r="T176" s="2">
        <f>Raw_schedule!S174</f>
        <v>1</v>
      </c>
      <c r="U176" s="2">
        <f>Raw_schedule!T174</f>
        <v>1</v>
      </c>
      <c r="V176" s="2">
        <f>Raw_schedule!U174</f>
        <v>1</v>
      </c>
      <c r="W176" s="2">
        <f>Raw_schedule!V174</f>
        <v>1</v>
      </c>
      <c r="X176" s="2">
        <f>Raw_schedule!W174</f>
        <v>1</v>
      </c>
      <c r="Y176" s="2">
        <f>Raw_schedule!X174</f>
        <v>1</v>
      </c>
      <c r="Z176" s="2">
        <f>Raw_schedule!Y174</f>
        <v>1</v>
      </c>
      <c r="AA176" s="2">
        <f>Raw_schedule!Z174</f>
        <v>0</v>
      </c>
      <c r="AB176" s="2">
        <f>Raw_schedule!AA174</f>
        <v>0</v>
      </c>
    </row>
    <row r="177" spans="1:28" x14ac:dyDescent="0.25">
      <c r="A177" s="39" t="str">
        <f>Raw_schedule!B175</f>
        <v>OA Schedule</v>
      </c>
      <c r="B177" s="39" t="str">
        <f>Raw_schedule!A175</f>
        <v>School</v>
      </c>
      <c r="C177" s="2" t="str">
        <f>Raw_schedule!C175</f>
        <v>Weekdays (Through 12/11)</v>
      </c>
      <c r="D177" s="2"/>
      <c r="E177" s="2">
        <f>Raw_schedule!D175</f>
        <v>0</v>
      </c>
      <c r="F177" s="2">
        <f>Raw_schedule!E175</f>
        <v>0</v>
      </c>
      <c r="G177" s="2">
        <f>Raw_schedule!F175</f>
        <v>0</v>
      </c>
      <c r="H177" s="2">
        <f>Raw_schedule!G175</f>
        <v>0</v>
      </c>
      <c r="I177" s="2">
        <f>Raw_schedule!H175</f>
        <v>0</v>
      </c>
      <c r="J177" s="2">
        <f>Raw_schedule!I175</f>
        <v>0</v>
      </c>
      <c r="K177" s="2">
        <f>Raw_schedule!J175</f>
        <v>1</v>
      </c>
      <c r="L177" s="2">
        <f>Raw_schedule!K175</f>
        <v>1</v>
      </c>
      <c r="M177" s="2">
        <f>Raw_schedule!L175</f>
        <v>1</v>
      </c>
      <c r="N177" s="2">
        <f>Raw_schedule!M175</f>
        <v>1</v>
      </c>
      <c r="O177" s="2">
        <f>Raw_schedule!N175</f>
        <v>1</v>
      </c>
      <c r="P177" s="2">
        <f>Raw_schedule!O175</f>
        <v>1</v>
      </c>
      <c r="Q177" s="2">
        <f>Raw_schedule!P175</f>
        <v>1</v>
      </c>
      <c r="R177" s="2">
        <f>Raw_schedule!Q175</f>
        <v>1</v>
      </c>
      <c r="S177" s="2">
        <f>Raw_schedule!R175</f>
        <v>1</v>
      </c>
      <c r="T177" s="2">
        <f>Raw_schedule!S175</f>
        <v>1</v>
      </c>
      <c r="U177" s="2">
        <f>Raw_schedule!T175</f>
        <v>1</v>
      </c>
      <c r="V177" s="2">
        <f>Raw_schedule!U175</f>
        <v>1</v>
      </c>
      <c r="W177" s="2">
        <f>Raw_schedule!V175</f>
        <v>1</v>
      </c>
      <c r="X177" s="2">
        <f>Raw_schedule!W175</f>
        <v>1</v>
      </c>
      <c r="Y177" s="2">
        <f>Raw_schedule!X175</f>
        <v>1</v>
      </c>
      <c r="Z177" s="2">
        <f>Raw_schedule!Y175</f>
        <v>1</v>
      </c>
      <c r="AA177" s="2">
        <f>Raw_schedule!Z175</f>
        <v>0</v>
      </c>
      <c r="AB177" s="2">
        <f>Raw_schedule!AA175</f>
        <v>0</v>
      </c>
    </row>
    <row r="178" spans="1:28" x14ac:dyDescent="0.25">
      <c r="A178" s="39" t="str">
        <f>Raw_schedule!B176</f>
        <v>Occupant Sch</v>
      </c>
      <c r="B178" s="39" t="str">
        <f>Raw_schedule!A176</f>
        <v>School</v>
      </c>
      <c r="C178" s="2" t="str">
        <f>Raw_schedule!C176</f>
        <v>AllOtherDays (Through 1/11)</v>
      </c>
      <c r="D178" s="2"/>
      <c r="E178" s="2">
        <f>Raw_schedule!D176</f>
        <v>0</v>
      </c>
      <c r="F178" s="2">
        <f>Raw_schedule!E176</f>
        <v>0</v>
      </c>
      <c r="G178" s="2">
        <f>Raw_schedule!F176</f>
        <v>0</v>
      </c>
      <c r="H178" s="2">
        <f>Raw_schedule!G176</f>
        <v>0</v>
      </c>
      <c r="I178" s="2">
        <f>Raw_schedule!H176</f>
        <v>0</v>
      </c>
      <c r="J178" s="2">
        <f>Raw_schedule!I176</f>
        <v>0</v>
      </c>
      <c r="K178" s="2">
        <f>Raw_schedule!J176</f>
        <v>0</v>
      </c>
      <c r="L178" s="2">
        <f>Raw_schedule!K176</f>
        <v>0</v>
      </c>
      <c r="M178" s="2">
        <f>Raw_schedule!L176</f>
        <v>0</v>
      </c>
      <c r="N178" s="2">
        <f>Raw_schedule!M176</f>
        <v>0</v>
      </c>
      <c r="O178" s="2">
        <f>Raw_schedule!N176</f>
        <v>0</v>
      </c>
      <c r="P178" s="2">
        <f>Raw_schedule!O176</f>
        <v>0</v>
      </c>
      <c r="Q178" s="2">
        <f>Raw_schedule!P176</f>
        <v>0</v>
      </c>
      <c r="R178" s="2">
        <f>Raw_schedule!Q176</f>
        <v>0</v>
      </c>
      <c r="S178" s="2">
        <f>Raw_schedule!R176</f>
        <v>0</v>
      </c>
      <c r="T178" s="2">
        <f>Raw_schedule!S176</f>
        <v>0</v>
      </c>
      <c r="U178" s="2">
        <f>Raw_schedule!T176</f>
        <v>0</v>
      </c>
      <c r="V178" s="2">
        <f>Raw_schedule!U176</f>
        <v>0</v>
      </c>
      <c r="W178" s="2">
        <f>Raw_schedule!V176</f>
        <v>0</v>
      </c>
      <c r="X178" s="2">
        <f>Raw_schedule!W176</f>
        <v>0</v>
      </c>
      <c r="Y178" s="2">
        <f>Raw_schedule!X176</f>
        <v>0</v>
      </c>
      <c r="Z178" s="2">
        <f>Raw_schedule!Y176</f>
        <v>0</v>
      </c>
      <c r="AA178" s="2">
        <f>Raw_schedule!Z176</f>
        <v>0</v>
      </c>
      <c r="AB178" s="2">
        <f>Raw_schedule!AA176</f>
        <v>0</v>
      </c>
    </row>
    <row r="179" spans="1:28" x14ac:dyDescent="0.25">
      <c r="A179" s="39" t="str">
        <f>Raw_schedule!B177</f>
        <v>Occupant Sch</v>
      </c>
      <c r="B179" s="39" t="str">
        <f>Raw_schedule!A177</f>
        <v>School</v>
      </c>
      <c r="C179" s="2" t="str">
        <f>Raw_schedule!C177</f>
        <v>AllOtherDays (Through 4/3)</v>
      </c>
      <c r="D179" s="2"/>
      <c r="E179" s="2">
        <f>Raw_schedule!D177</f>
        <v>0</v>
      </c>
      <c r="F179" s="2">
        <f>Raw_schedule!E177</f>
        <v>0</v>
      </c>
      <c r="G179" s="2">
        <f>Raw_schedule!F177</f>
        <v>0</v>
      </c>
      <c r="H179" s="2">
        <f>Raw_schedule!G177</f>
        <v>0</v>
      </c>
      <c r="I179" s="2">
        <f>Raw_schedule!H177</f>
        <v>0</v>
      </c>
      <c r="J179" s="2">
        <f>Raw_schedule!I177</f>
        <v>0</v>
      </c>
      <c r="K179" s="2">
        <f>Raw_schedule!J177</f>
        <v>0</v>
      </c>
      <c r="L179" s="2">
        <f>Raw_schedule!K177</f>
        <v>0</v>
      </c>
      <c r="M179" s="2">
        <f>Raw_schedule!L177</f>
        <v>0</v>
      </c>
      <c r="N179" s="2">
        <f>Raw_schedule!M177</f>
        <v>0</v>
      </c>
      <c r="O179" s="2">
        <f>Raw_schedule!N177</f>
        <v>0</v>
      </c>
      <c r="P179" s="2">
        <f>Raw_schedule!O177</f>
        <v>0</v>
      </c>
      <c r="Q179" s="2">
        <f>Raw_schedule!P177</f>
        <v>0</v>
      </c>
      <c r="R179" s="2">
        <f>Raw_schedule!Q177</f>
        <v>0</v>
      </c>
      <c r="S179" s="2">
        <f>Raw_schedule!R177</f>
        <v>0</v>
      </c>
      <c r="T179" s="2">
        <f>Raw_schedule!S177</f>
        <v>0</v>
      </c>
      <c r="U179" s="2">
        <f>Raw_schedule!T177</f>
        <v>0</v>
      </c>
      <c r="V179" s="2">
        <f>Raw_schedule!U177</f>
        <v>0</v>
      </c>
      <c r="W179" s="2">
        <f>Raw_schedule!V177</f>
        <v>0</v>
      </c>
      <c r="X179" s="2">
        <f>Raw_schedule!W177</f>
        <v>0</v>
      </c>
      <c r="Y179" s="2">
        <f>Raw_schedule!X177</f>
        <v>0</v>
      </c>
      <c r="Z179" s="2">
        <f>Raw_schedule!Y177</f>
        <v>0</v>
      </c>
      <c r="AA179" s="2">
        <f>Raw_schedule!Z177</f>
        <v>0</v>
      </c>
      <c r="AB179" s="2">
        <f>Raw_schedule!AA177</f>
        <v>0</v>
      </c>
    </row>
    <row r="180" spans="1:28" x14ac:dyDescent="0.25">
      <c r="A180" s="39" t="str">
        <f>Raw_schedule!B178</f>
        <v>Occupant Sch</v>
      </c>
      <c r="B180" s="39" t="str">
        <f>Raw_schedule!A178</f>
        <v>School</v>
      </c>
      <c r="C180" s="2" t="str">
        <f>Raw_schedule!C178</f>
        <v>AllOtherDays (Through 4/12)</v>
      </c>
      <c r="D180" s="2"/>
      <c r="E180" s="2">
        <f>Raw_schedule!D178</f>
        <v>0</v>
      </c>
      <c r="F180" s="2">
        <f>Raw_schedule!E178</f>
        <v>0</v>
      </c>
      <c r="G180" s="2">
        <f>Raw_schedule!F178</f>
        <v>0</v>
      </c>
      <c r="H180" s="2">
        <f>Raw_schedule!G178</f>
        <v>0</v>
      </c>
      <c r="I180" s="2">
        <f>Raw_schedule!H178</f>
        <v>0</v>
      </c>
      <c r="J180" s="2">
        <f>Raw_schedule!I178</f>
        <v>0</v>
      </c>
      <c r="K180" s="2">
        <f>Raw_schedule!J178</f>
        <v>0</v>
      </c>
      <c r="L180" s="2">
        <f>Raw_schedule!K178</f>
        <v>0</v>
      </c>
      <c r="M180" s="2">
        <f>Raw_schedule!L178</f>
        <v>0</v>
      </c>
      <c r="N180" s="2">
        <f>Raw_schedule!M178</f>
        <v>0</v>
      </c>
      <c r="O180" s="2">
        <f>Raw_schedule!N178</f>
        <v>0</v>
      </c>
      <c r="P180" s="2">
        <f>Raw_schedule!O178</f>
        <v>0</v>
      </c>
      <c r="Q180" s="2">
        <f>Raw_schedule!P178</f>
        <v>0</v>
      </c>
      <c r="R180" s="2">
        <f>Raw_schedule!Q178</f>
        <v>0</v>
      </c>
      <c r="S180" s="2">
        <f>Raw_schedule!R178</f>
        <v>0</v>
      </c>
      <c r="T180" s="2">
        <f>Raw_schedule!S178</f>
        <v>0</v>
      </c>
      <c r="U180" s="2">
        <f>Raw_schedule!T178</f>
        <v>0</v>
      </c>
      <c r="V180" s="2">
        <f>Raw_schedule!U178</f>
        <v>0</v>
      </c>
      <c r="W180" s="2">
        <f>Raw_schedule!V178</f>
        <v>0</v>
      </c>
      <c r="X180" s="2">
        <f>Raw_schedule!W178</f>
        <v>0</v>
      </c>
      <c r="Y180" s="2">
        <f>Raw_schedule!X178</f>
        <v>0</v>
      </c>
      <c r="Z180" s="2">
        <f>Raw_schedule!Y178</f>
        <v>0</v>
      </c>
      <c r="AA180" s="2">
        <f>Raw_schedule!Z178</f>
        <v>0</v>
      </c>
      <c r="AB180" s="2">
        <f>Raw_schedule!AA178</f>
        <v>0</v>
      </c>
    </row>
    <row r="181" spans="1:28" x14ac:dyDescent="0.25">
      <c r="A181" s="39" t="str">
        <f>Raw_schedule!B179</f>
        <v>Occupant Sch</v>
      </c>
      <c r="B181" s="39" t="str">
        <f>Raw_schedule!A179</f>
        <v>School</v>
      </c>
      <c r="C181" s="2" t="str">
        <f>Raw_schedule!C179</f>
        <v>AllOtherDays (Through 5/22)</v>
      </c>
      <c r="D181" s="2"/>
      <c r="E181" s="2">
        <f>Raw_schedule!D179</f>
        <v>0</v>
      </c>
      <c r="F181" s="2">
        <f>Raw_schedule!E179</f>
        <v>0</v>
      </c>
      <c r="G181" s="2">
        <f>Raw_schedule!F179</f>
        <v>0</v>
      </c>
      <c r="H181" s="2">
        <f>Raw_schedule!G179</f>
        <v>0</v>
      </c>
      <c r="I181" s="2">
        <f>Raw_schedule!H179</f>
        <v>0</v>
      </c>
      <c r="J181" s="2">
        <f>Raw_schedule!I179</f>
        <v>0</v>
      </c>
      <c r="K181" s="2">
        <f>Raw_schedule!J179</f>
        <v>0</v>
      </c>
      <c r="L181" s="2">
        <f>Raw_schedule!K179</f>
        <v>0</v>
      </c>
      <c r="M181" s="2">
        <f>Raw_schedule!L179</f>
        <v>0</v>
      </c>
      <c r="N181" s="2">
        <f>Raw_schedule!M179</f>
        <v>0</v>
      </c>
      <c r="O181" s="2">
        <f>Raw_schedule!N179</f>
        <v>0</v>
      </c>
      <c r="P181" s="2">
        <f>Raw_schedule!O179</f>
        <v>0</v>
      </c>
      <c r="Q181" s="2">
        <f>Raw_schedule!P179</f>
        <v>0</v>
      </c>
      <c r="R181" s="2">
        <f>Raw_schedule!Q179</f>
        <v>0</v>
      </c>
      <c r="S181" s="2">
        <f>Raw_schedule!R179</f>
        <v>0</v>
      </c>
      <c r="T181" s="2">
        <f>Raw_schedule!S179</f>
        <v>0</v>
      </c>
      <c r="U181" s="2">
        <f>Raw_schedule!T179</f>
        <v>0</v>
      </c>
      <c r="V181" s="2">
        <f>Raw_schedule!U179</f>
        <v>0</v>
      </c>
      <c r="W181" s="2">
        <f>Raw_schedule!V179</f>
        <v>0</v>
      </c>
      <c r="X181" s="2">
        <f>Raw_schedule!W179</f>
        <v>0</v>
      </c>
      <c r="Y181" s="2">
        <f>Raw_schedule!X179</f>
        <v>0</v>
      </c>
      <c r="Z181" s="2">
        <f>Raw_schedule!Y179</f>
        <v>0</v>
      </c>
      <c r="AA181" s="2">
        <f>Raw_schedule!Z179</f>
        <v>0</v>
      </c>
      <c r="AB181" s="2">
        <f>Raw_schedule!AA179</f>
        <v>0</v>
      </c>
    </row>
    <row r="182" spans="1:28" x14ac:dyDescent="0.25">
      <c r="A182" s="39" t="str">
        <f>Raw_schedule!B180</f>
        <v>Occupant Sch</v>
      </c>
      <c r="B182" s="39" t="str">
        <f>Raw_schedule!A180</f>
        <v>School</v>
      </c>
      <c r="C182" s="2" t="str">
        <f>Raw_schedule!C180</f>
        <v>AllOtherDays (Through 5/31)</v>
      </c>
      <c r="D182" s="2"/>
      <c r="E182" s="2">
        <f>Raw_schedule!D180</f>
        <v>0</v>
      </c>
      <c r="F182" s="2">
        <f>Raw_schedule!E180</f>
        <v>0</v>
      </c>
      <c r="G182" s="2">
        <f>Raw_schedule!F180</f>
        <v>0</v>
      </c>
      <c r="H182" s="2">
        <f>Raw_schedule!G180</f>
        <v>0</v>
      </c>
      <c r="I182" s="2">
        <f>Raw_schedule!H180</f>
        <v>0</v>
      </c>
      <c r="J182" s="2">
        <f>Raw_schedule!I180</f>
        <v>0</v>
      </c>
      <c r="K182" s="2">
        <f>Raw_schedule!J180</f>
        <v>0</v>
      </c>
      <c r="L182" s="2">
        <f>Raw_schedule!K180</f>
        <v>0</v>
      </c>
      <c r="M182" s="2">
        <f>Raw_schedule!L180</f>
        <v>0</v>
      </c>
      <c r="N182" s="2">
        <f>Raw_schedule!M180</f>
        <v>0</v>
      </c>
      <c r="O182" s="2">
        <f>Raw_schedule!N180</f>
        <v>0</v>
      </c>
      <c r="P182" s="2">
        <f>Raw_schedule!O180</f>
        <v>0</v>
      </c>
      <c r="Q182" s="2">
        <f>Raw_schedule!P180</f>
        <v>0</v>
      </c>
      <c r="R182" s="2">
        <f>Raw_schedule!Q180</f>
        <v>0</v>
      </c>
      <c r="S182" s="2">
        <f>Raw_schedule!R180</f>
        <v>0</v>
      </c>
      <c r="T182" s="2">
        <f>Raw_schedule!S180</f>
        <v>0</v>
      </c>
      <c r="U182" s="2">
        <f>Raw_schedule!T180</f>
        <v>0</v>
      </c>
      <c r="V182" s="2">
        <f>Raw_schedule!U180</f>
        <v>0</v>
      </c>
      <c r="W182" s="2">
        <f>Raw_schedule!V180</f>
        <v>0</v>
      </c>
      <c r="X182" s="2">
        <f>Raw_schedule!W180</f>
        <v>0</v>
      </c>
      <c r="Y182" s="2">
        <f>Raw_schedule!X180</f>
        <v>0</v>
      </c>
      <c r="Z182" s="2">
        <f>Raw_schedule!Y180</f>
        <v>0</v>
      </c>
      <c r="AA182" s="2">
        <f>Raw_schedule!Z180</f>
        <v>0</v>
      </c>
      <c r="AB182" s="2">
        <f>Raw_schedule!AA180</f>
        <v>0</v>
      </c>
    </row>
    <row r="183" spans="1:28" x14ac:dyDescent="0.25">
      <c r="A183" s="39" t="str">
        <f>Raw_schedule!B181</f>
        <v>Occupant Sch</v>
      </c>
      <c r="B183" s="39" t="str">
        <f>Raw_schedule!A181</f>
        <v>School</v>
      </c>
      <c r="C183" s="2" t="str">
        <f>Raw_schedule!C181</f>
        <v>AllOtherDays (Through 8/7)</v>
      </c>
      <c r="D183" s="2"/>
      <c r="E183" s="2">
        <f>Raw_schedule!D181</f>
        <v>0</v>
      </c>
      <c r="F183" s="2">
        <f>Raw_schedule!E181</f>
        <v>0</v>
      </c>
      <c r="G183" s="2">
        <f>Raw_schedule!F181</f>
        <v>0</v>
      </c>
      <c r="H183" s="2">
        <f>Raw_schedule!G181</f>
        <v>0</v>
      </c>
      <c r="I183" s="2">
        <f>Raw_schedule!H181</f>
        <v>0</v>
      </c>
      <c r="J183" s="2">
        <f>Raw_schedule!I181</f>
        <v>0</v>
      </c>
      <c r="K183" s="2">
        <f>Raw_schedule!J181</f>
        <v>0</v>
      </c>
      <c r="L183" s="2">
        <f>Raw_schedule!K181</f>
        <v>0</v>
      </c>
      <c r="M183" s="2">
        <f>Raw_schedule!L181</f>
        <v>0</v>
      </c>
      <c r="N183" s="2">
        <f>Raw_schedule!M181</f>
        <v>0</v>
      </c>
      <c r="O183" s="2">
        <f>Raw_schedule!N181</f>
        <v>0</v>
      </c>
      <c r="P183" s="2">
        <f>Raw_schedule!O181</f>
        <v>0</v>
      </c>
      <c r="Q183" s="2">
        <f>Raw_schedule!P181</f>
        <v>0</v>
      </c>
      <c r="R183" s="2">
        <f>Raw_schedule!Q181</f>
        <v>0</v>
      </c>
      <c r="S183" s="2">
        <f>Raw_schedule!R181</f>
        <v>0</v>
      </c>
      <c r="T183" s="2">
        <f>Raw_schedule!S181</f>
        <v>0</v>
      </c>
      <c r="U183" s="2">
        <f>Raw_schedule!T181</f>
        <v>0</v>
      </c>
      <c r="V183" s="2">
        <f>Raw_schedule!U181</f>
        <v>0</v>
      </c>
      <c r="W183" s="2">
        <f>Raw_schedule!V181</f>
        <v>0</v>
      </c>
      <c r="X183" s="2">
        <f>Raw_schedule!W181</f>
        <v>0</v>
      </c>
      <c r="Y183" s="2">
        <f>Raw_schedule!X181</f>
        <v>0</v>
      </c>
      <c r="Z183" s="2">
        <f>Raw_schedule!Y181</f>
        <v>0</v>
      </c>
      <c r="AA183" s="2">
        <f>Raw_schedule!Z181</f>
        <v>0</v>
      </c>
      <c r="AB183" s="2">
        <f>Raw_schedule!AA181</f>
        <v>0</v>
      </c>
    </row>
    <row r="184" spans="1:28" x14ac:dyDescent="0.25">
      <c r="A184" s="39" t="str">
        <f>Raw_schedule!B182</f>
        <v>Occupant Sch</v>
      </c>
      <c r="B184" s="39" t="str">
        <f>Raw_schedule!A182</f>
        <v>School</v>
      </c>
      <c r="C184" s="2" t="str">
        <f>Raw_schedule!C182</f>
        <v>AllOtherDays (Through 8/16)</v>
      </c>
      <c r="D184" s="2"/>
      <c r="E184" s="2">
        <f>Raw_schedule!D182</f>
        <v>0</v>
      </c>
      <c r="F184" s="2">
        <f>Raw_schedule!E182</f>
        <v>0</v>
      </c>
      <c r="G184" s="2">
        <f>Raw_schedule!F182</f>
        <v>0</v>
      </c>
      <c r="H184" s="2">
        <f>Raw_schedule!G182</f>
        <v>0</v>
      </c>
      <c r="I184" s="2">
        <f>Raw_schedule!H182</f>
        <v>0</v>
      </c>
      <c r="J184" s="2">
        <f>Raw_schedule!I182</f>
        <v>0</v>
      </c>
      <c r="K184" s="2">
        <f>Raw_schedule!J182</f>
        <v>0</v>
      </c>
      <c r="L184" s="2">
        <f>Raw_schedule!K182</f>
        <v>0</v>
      </c>
      <c r="M184" s="2">
        <f>Raw_schedule!L182</f>
        <v>0</v>
      </c>
      <c r="N184" s="2">
        <f>Raw_schedule!M182</f>
        <v>0</v>
      </c>
      <c r="O184" s="2">
        <f>Raw_schedule!N182</f>
        <v>0</v>
      </c>
      <c r="P184" s="2">
        <f>Raw_schedule!O182</f>
        <v>0</v>
      </c>
      <c r="Q184" s="2">
        <f>Raw_schedule!P182</f>
        <v>0</v>
      </c>
      <c r="R184" s="2">
        <f>Raw_schedule!Q182</f>
        <v>0</v>
      </c>
      <c r="S184" s="2">
        <f>Raw_schedule!R182</f>
        <v>0</v>
      </c>
      <c r="T184" s="2">
        <f>Raw_schedule!S182</f>
        <v>0</v>
      </c>
      <c r="U184" s="2">
        <f>Raw_schedule!T182</f>
        <v>0</v>
      </c>
      <c r="V184" s="2">
        <f>Raw_schedule!U182</f>
        <v>0</v>
      </c>
      <c r="W184" s="2">
        <f>Raw_schedule!V182</f>
        <v>0</v>
      </c>
      <c r="X184" s="2">
        <f>Raw_schedule!W182</f>
        <v>0</v>
      </c>
      <c r="Y184" s="2">
        <f>Raw_schedule!X182</f>
        <v>0</v>
      </c>
      <c r="Z184" s="2">
        <f>Raw_schedule!Y182</f>
        <v>0</v>
      </c>
      <c r="AA184" s="2">
        <f>Raw_schedule!Z182</f>
        <v>0</v>
      </c>
      <c r="AB184" s="2">
        <f>Raw_schedule!AA182</f>
        <v>0</v>
      </c>
    </row>
    <row r="185" spans="1:28" x14ac:dyDescent="0.25">
      <c r="A185" s="39" t="str">
        <f>Raw_schedule!B183</f>
        <v>Occupant Sch</v>
      </c>
      <c r="B185" s="39" t="str">
        <f>Raw_schedule!A183</f>
        <v>School</v>
      </c>
      <c r="C185" s="2" t="str">
        <f>Raw_schedule!C183</f>
        <v>AllOtherDays (Through 12/11)</v>
      </c>
      <c r="D185" s="2"/>
      <c r="E185" s="2">
        <f>Raw_schedule!D183</f>
        <v>0</v>
      </c>
      <c r="F185" s="2">
        <f>Raw_schedule!E183</f>
        <v>0</v>
      </c>
      <c r="G185" s="2">
        <f>Raw_schedule!F183</f>
        <v>0</v>
      </c>
      <c r="H185" s="2">
        <f>Raw_schedule!G183</f>
        <v>0</v>
      </c>
      <c r="I185" s="2">
        <f>Raw_schedule!H183</f>
        <v>0</v>
      </c>
      <c r="J185" s="2">
        <f>Raw_schedule!I183</f>
        <v>0</v>
      </c>
      <c r="K185" s="2">
        <f>Raw_schedule!J183</f>
        <v>0</v>
      </c>
      <c r="L185" s="2">
        <f>Raw_schedule!K183</f>
        <v>0</v>
      </c>
      <c r="M185" s="2">
        <f>Raw_schedule!L183</f>
        <v>0</v>
      </c>
      <c r="N185" s="2">
        <f>Raw_schedule!M183</f>
        <v>0</v>
      </c>
      <c r="O185" s="2">
        <f>Raw_schedule!N183</f>
        <v>0</v>
      </c>
      <c r="P185" s="2">
        <f>Raw_schedule!O183</f>
        <v>0</v>
      </c>
      <c r="Q185" s="2">
        <f>Raw_schedule!P183</f>
        <v>0</v>
      </c>
      <c r="R185" s="2">
        <f>Raw_schedule!Q183</f>
        <v>0</v>
      </c>
      <c r="S185" s="2">
        <f>Raw_schedule!R183</f>
        <v>0</v>
      </c>
      <c r="T185" s="2">
        <f>Raw_schedule!S183</f>
        <v>0</v>
      </c>
      <c r="U185" s="2">
        <f>Raw_schedule!T183</f>
        <v>0</v>
      </c>
      <c r="V185" s="2">
        <f>Raw_schedule!U183</f>
        <v>0</v>
      </c>
      <c r="W185" s="2">
        <f>Raw_schedule!V183</f>
        <v>0</v>
      </c>
      <c r="X185" s="2">
        <f>Raw_schedule!W183</f>
        <v>0</v>
      </c>
      <c r="Y185" s="2">
        <f>Raw_schedule!X183</f>
        <v>0</v>
      </c>
      <c r="Z185" s="2">
        <f>Raw_schedule!Y183</f>
        <v>0</v>
      </c>
      <c r="AA185" s="2">
        <f>Raw_schedule!Z183</f>
        <v>0</v>
      </c>
      <c r="AB185" s="2">
        <f>Raw_schedule!AA183</f>
        <v>0</v>
      </c>
    </row>
    <row r="186" spans="1:28" x14ac:dyDescent="0.25">
      <c r="A186" s="39" t="str">
        <f>Raw_schedule!B184</f>
        <v>Occupant Sch</v>
      </c>
      <c r="B186" s="39" t="str">
        <f>Raw_schedule!A184</f>
        <v>School</v>
      </c>
      <c r="C186" s="2" t="str">
        <f>Raw_schedule!C184</f>
        <v>AllOtherDays (Through 12/31)</v>
      </c>
      <c r="D186" s="2"/>
      <c r="E186" s="2">
        <f>Raw_schedule!D184</f>
        <v>0</v>
      </c>
      <c r="F186" s="2">
        <f>Raw_schedule!E184</f>
        <v>0</v>
      </c>
      <c r="G186" s="2">
        <f>Raw_schedule!F184</f>
        <v>0</v>
      </c>
      <c r="H186" s="2">
        <f>Raw_schedule!G184</f>
        <v>0</v>
      </c>
      <c r="I186" s="2">
        <f>Raw_schedule!H184</f>
        <v>0</v>
      </c>
      <c r="J186" s="2">
        <f>Raw_schedule!I184</f>
        <v>0</v>
      </c>
      <c r="K186" s="2">
        <f>Raw_schedule!J184</f>
        <v>0</v>
      </c>
      <c r="L186" s="2">
        <f>Raw_schedule!K184</f>
        <v>0</v>
      </c>
      <c r="M186" s="2">
        <f>Raw_schedule!L184</f>
        <v>0</v>
      </c>
      <c r="N186" s="2">
        <f>Raw_schedule!M184</f>
        <v>0</v>
      </c>
      <c r="O186" s="2">
        <f>Raw_schedule!N184</f>
        <v>0</v>
      </c>
      <c r="P186" s="2">
        <f>Raw_schedule!O184</f>
        <v>0</v>
      </c>
      <c r="Q186" s="2">
        <f>Raw_schedule!P184</f>
        <v>0</v>
      </c>
      <c r="R186" s="2">
        <f>Raw_schedule!Q184</f>
        <v>0</v>
      </c>
      <c r="S186" s="2">
        <f>Raw_schedule!R184</f>
        <v>0</v>
      </c>
      <c r="T186" s="2">
        <f>Raw_schedule!S184</f>
        <v>0</v>
      </c>
      <c r="U186" s="2">
        <f>Raw_schedule!T184</f>
        <v>0</v>
      </c>
      <c r="V186" s="2">
        <f>Raw_schedule!U184</f>
        <v>0</v>
      </c>
      <c r="W186" s="2">
        <f>Raw_schedule!V184</f>
        <v>0</v>
      </c>
      <c r="X186" s="2">
        <f>Raw_schedule!W184</f>
        <v>0</v>
      </c>
      <c r="Y186" s="2">
        <f>Raw_schedule!X184</f>
        <v>0</v>
      </c>
      <c r="Z186" s="2">
        <f>Raw_schedule!Y184</f>
        <v>0</v>
      </c>
      <c r="AA186" s="2">
        <f>Raw_schedule!Z184</f>
        <v>0</v>
      </c>
      <c r="AB186" s="2">
        <f>Raw_schedule!AA184</f>
        <v>0</v>
      </c>
    </row>
    <row r="187" spans="1:28" x14ac:dyDescent="0.25">
      <c r="A187" s="39" t="str">
        <f>Raw_schedule!B185</f>
        <v>Occupant Sch</v>
      </c>
      <c r="B187" s="39" t="str">
        <f>Raw_schedule!A185</f>
        <v>School</v>
      </c>
      <c r="C187" s="2" t="str">
        <f>Raw_schedule!C185</f>
        <v>Saturdays (Through 4/3)</v>
      </c>
      <c r="D187" s="2"/>
      <c r="E187" s="2">
        <f>Raw_schedule!D185</f>
        <v>0</v>
      </c>
      <c r="F187" s="2">
        <f>Raw_schedule!E185</f>
        <v>0</v>
      </c>
      <c r="G187" s="2">
        <f>Raw_schedule!F185</f>
        <v>0</v>
      </c>
      <c r="H187" s="2">
        <f>Raw_schedule!G185</f>
        <v>0</v>
      </c>
      <c r="I187" s="2">
        <f>Raw_schedule!H185</f>
        <v>0</v>
      </c>
      <c r="J187" s="2">
        <f>Raw_schedule!I185</f>
        <v>0</v>
      </c>
      <c r="K187" s="2">
        <f>Raw_schedule!J185</f>
        <v>0</v>
      </c>
      <c r="L187" s="2">
        <f>Raw_schedule!K185</f>
        <v>0</v>
      </c>
      <c r="M187" s="2">
        <f>Raw_schedule!L185</f>
        <v>0.1</v>
      </c>
      <c r="N187" s="2">
        <f>Raw_schedule!M185</f>
        <v>0.1</v>
      </c>
      <c r="O187" s="2">
        <f>Raw_schedule!N185</f>
        <v>0.1</v>
      </c>
      <c r="P187" s="2">
        <f>Raw_schedule!O185</f>
        <v>0.1</v>
      </c>
      <c r="Q187" s="2">
        <f>Raw_schedule!P185</f>
        <v>0.1</v>
      </c>
      <c r="R187" s="2">
        <f>Raw_schedule!Q185</f>
        <v>0</v>
      </c>
      <c r="S187" s="2">
        <f>Raw_schedule!R185</f>
        <v>0</v>
      </c>
      <c r="T187" s="2">
        <f>Raw_schedule!S185</f>
        <v>0</v>
      </c>
      <c r="U187" s="2">
        <f>Raw_schedule!T185</f>
        <v>0</v>
      </c>
      <c r="V187" s="2">
        <f>Raw_schedule!U185</f>
        <v>0</v>
      </c>
      <c r="W187" s="2">
        <f>Raw_schedule!V185</f>
        <v>0</v>
      </c>
      <c r="X187" s="2">
        <f>Raw_schedule!W185</f>
        <v>0</v>
      </c>
      <c r="Y187" s="2">
        <f>Raw_schedule!X185</f>
        <v>0</v>
      </c>
      <c r="Z187" s="2">
        <f>Raw_schedule!Y185</f>
        <v>0</v>
      </c>
      <c r="AA187" s="2">
        <f>Raw_schedule!Z185</f>
        <v>0</v>
      </c>
      <c r="AB187" s="2">
        <f>Raw_schedule!AA185</f>
        <v>0</v>
      </c>
    </row>
    <row r="188" spans="1:28" x14ac:dyDescent="0.25">
      <c r="A188" s="39" t="str">
        <f>Raw_schedule!B186</f>
        <v>Occupant Sch</v>
      </c>
      <c r="B188" s="39" t="str">
        <f>Raw_schedule!A186</f>
        <v>School</v>
      </c>
      <c r="C188" s="2" t="str">
        <f>Raw_schedule!C186</f>
        <v>Saturdays (Through 5/22)</v>
      </c>
      <c r="D188" s="2"/>
      <c r="E188" s="2">
        <f>Raw_schedule!D186</f>
        <v>0</v>
      </c>
      <c r="F188" s="2">
        <f>Raw_schedule!E186</f>
        <v>0</v>
      </c>
      <c r="G188" s="2">
        <f>Raw_schedule!F186</f>
        <v>0</v>
      </c>
      <c r="H188" s="2">
        <f>Raw_schedule!G186</f>
        <v>0</v>
      </c>
      <c r="I188" s="2">
        <f>Raw_schedule!H186</f>
        <v>0</v>
      </c>
      <c r="J188" s="2">
        <f>Raw_schedule!I186</f>
        <v>0</v>
      </c>
      <c r="K188" s="2">
        <f>Raw_schedule!J186</f>
        <v>0</v>
      </c>
      <c r="L188" s="2">
        <f>Raw_schedule!K186</f>
        <v>0</v>
      </c>
      <c r="M188" s="2">
        <f>Raw_schedule!L186</f>
        <v>0.1</v>
      </c>
      <c r="N188" s="2">
        <f>Raw_schedule!M186</f>
        <v>0.1</v>
      </c>
      <c r="O188" s="2">
        <f>Raw_schedule!N186</f>
        <v>0.1</v>
      </c>
      <c r="P188" s="2">
        <f>Raw_schedule!O186</f>
        <v>0.1</v>
      </c>
      <c r="Q188" s="2">
        <f>Raw_schedule!P186</f>
        <v>0.1</v>
      </c>
      <c r="R188" s="2">
        <f>Raw_schedule!Q186</f>
        <v>0</v>
      </c>
      <c r="S188" s="2">
        <f>Raw_schedule!R186</f>
        <v>0</v>
      </c>
      <c r="T188" s="2">
        <f>Raw_schedule!S186</f>
        <v>0</v>
      </c>
      <c r="U188" s="2">
        <f>Raw_schedule!T186</f>
        <v>0</v>
      </c>
      <c r="V188" s="2">
        <f>Raw_schedule!U186</f>
        <v>0</v>
      </c>
      <c r="W188" s="2">
        <f>Raw_schedule!V186</f>
        <v>0</v>
      </c>
      <c r="X188" s="2">
        <f>Raw_schedule!W186</f>
        <v>0</v>
      </c>
      <c r="Y188" s="2">
        <f>Raw_schedule!X186</f>
        <v>0</v>
      </c>
      <c r="Z188" s="2">
        <f>Raw_schedule!Y186</f>
        <v>0</v>
      </c>
      <c r="AA188" s="2">
        <f>Raw_schedule!Z186</f>
        <v>0</v>
      </c>
      <c r="AB188" s="2">
        <f>Raw_schedule!AA186</f>
        <v>0</v>
      </c>
    </row>
    <row r="189" spans="1:28" x14ac:dyDescent="0.25">
      <c r="A189" s="39" t="str">
        <f>Raw_schedule!B187</f>
        <v>Occupant Sch</v>
      </c>
      <c r="B189" s="39" t="str">
        <f>Raw_schedule!A187</f>
        <v>School</v>
      </c>
      <c r="C189" s="2" t="str">
        <f>Raw_schedule!C187</f>
        <v>Saturdays (Through 8/7)</v>
      </c>
      <c r="D189" s="2"/>
      <c r="E189" s="2">
        <f>Raw_schedule!D187</f>
        <v>0</v>
      </c>
      <c r="F189" s="2">
        <f>Raw_schedule!E187</f>
        <v>0</v>
      </c>
      <c r="G189" s="2">
        <f>Raw_schedule!F187</f>
        <v>0</v>
      </c>
      <c r="H189" s="2">
        <f>Raw_schedule!G187</f>
        <v>0</v>
      </c>
      <c r="I189" s="2">
        <f>Raw_schedule!H187</f>
        <v>0</v>
      </c>
      <c r="J189" s="2">
        <f>Raw_schedule!I187</f>
        <v>0</v>
      </c>
      <c r="K189" s="2">
        <f>Raw_schedule!J187</f>
        <v>0</v>
      </c>
      <c r="L189" s="2">
        <f>Raw_schedule!K187</f>
        <v>0</v>
      </c>
      <c r="M189" s="2">
        <f>Raw_schedule!L187</f>
        <v>0.1</v>
      </c>
      <c r="N189" s="2">
        <f>Raw_schedule!M187</f>
        <v>0.1</v>
      </c>
      <c r="O189" s="2">
        <f>Raw_schedule!N187</f>
        <v>0.1</v>
      </c>
      <c r="P189" s="2">
        <f>Raw_schedule!O187</f>
        <v>0.1</v>
      </c>
      <c r="Q189" s="2">
        <f>Raw_schedule!P187</f>
        <v>0.1</v>
      </c>
      <c r="R189" s="2">
        <f>Raw_schedule!Q187</f>
        <v>0</v>
      </c>
      <c r="S189" s="2">
        <f>Raw_schedule!R187</f>
        <v>0</v>
      </c>
      <c r="T189" s="2">
        <f>Raw_schedule!S187</f>
        <v>0</v>
      </c>
      <c r="U189" s="2">
        <f>Raw_schedule!T187</f>
        <v>0</v>
      </c>
      <c r="V189" s="2">
        <f>Raw_schedule!U187</f>
        <v>0</v>
      </c>
      <c r="W189" s="2">
        <f>Raw_schedule!V187</f>
        <v>0</v>
      </c>
      <c r="X189" s="2">
        <f>Raw_schedule!W187</f>
        <v>0</v>
      </c>
      <c r="Y189" s="2">
        <f>Raw_schedule!X187</f>
        <v>0</v>
      </c>
      <c r="Z189" s="2">
        <f>Raw_schedule!Y187</f>
        <v>0</v>
      </c>
      <c r="AA189" s="2">
        <f>Raw_schedule!Z187</f>
        <v>0</v>
      </c>
      <c r="AB189" s="2">
        <f>Raw_schedule!AA187</f>
        <v>0</v>
      </c>
    </row>
    <row r="190" spans="1:28" x14ac:dyDescent="0.25">
      <c r="A190" s="39" t="str">
        <f>Raw_schedule!B188</f>
        <v>Occupant Sch</v>
      </c>
      <c r="B190" s="39" t="str">
        <f>Raw_schedule!A188</f>
        <v>School</v>
      </c>
      <c r="C190" s="2" t="str">
        <f>Raw_schedule!C188</f>
        <v>Saturdays (Through 12/11)</v>
      </c>
      <c r="D190" s="2"/>
      <c r="E190" s="2">
        <f>Raw_schedule!D188</f>
        <v>0</v>
      </c>
      <c r="F190" s="2">
        <f>Raw_schedule!E188</f>
        <v>0</v>
      </c>
      <c r="G190" s="2">
        <f>Raw_schedule!F188</f>
        <v>0</v>
      </c>
      <c r="H190" s="2">
        <f>Raw_schedule!G188</f>
        <v>0</v>
      </c>
      <c r="I190" s="2">
        <f>Raw_schedule!H188</f>
        <v>0</v>
      </c>
      <c r="J190" s="2">
        <f>Raw_schedule!I188</f>
        <v>0</v>
      </c>
      <c r="K190" s="2">
        <f>Raw_schedule!J188</f>
        <v>0</v>
      </c>
      <c r="L190" s="2">
        <f>Raw_schedule!K188</f>
        <v>0</v>
      </c>
      <c r="M190" s="2">
        <f>Raw_schedule!L188</f>
        <v>0.1</v>
      </c>
      <c r="N190" s="2">
        <f>Raw_schedule!M188</f>
        <v>0.1</v>
      </c>
      <c r="O190" s="2">
        <f>Raw_schedule!N188</f>
        <v>0.1</v>
      </c>
      <c r="P190" s="2">
        <f>Raw_schedule!O188</f>
        <v>0.1</v>
      </c>
      <c r="Q190" s="2">
        <f>Raw_schedule!P188</f>
        <v>0.1</v>
      </c>
      <c r="R190" s="2">
        <f>Raw_schedule!Q188</f>
        <v>0</v>
      </c>
      <c r="S190" s="2">
        <f>Raw_schedule!R188</f>
        <v>0</v>
      </c>
      <c r="T190" s="2">
        <f>Raw_schedule!S188</f>
        <v>0</v>
      </c>
      <c r="U190" s="2">
        <f>Raw_schedule!T188</f>
        <v>0</v>
      </c>
      <c r="V190" s="2">
        <f>Raw_schedule!U188</f>
        <v>0</v>
      </c>
      <c r="W190" s="2">
        <f>Raw_schedule!V188</f>
        <v>0</v>
      </c>
      <c r="X190" s="2">
        <f>Raw_schedule!W188</f>
        <v>0</v>
      </c>
      <c r="Y190" s="2">
        <f>Raw_schedule!X188</f>
        <v>0</v>
      </c>
      <c r="Z190" s="2">
        <f>Raw_schedule!Y188</f>
        <v>0</v>
      </c>
      <c r="AA190" s="2">
        <f>Raw_schedule!Z188</f>
        <v>0</v>
      </c>
      <c r="AB190" s="2">
        <f>Raw_schedule!AA188</f>
        <v>0</v>
      </c>
    </row>
    <row r="191" spans="1:28" x14ac:dyDescent="0.25">
      <c r="A191" s="39" t="str">
        <f>Raw_schedule!B189</f>
        <v>Occupant Sch</v>
      </c>
      <c r="B191" s="39" t="str">
        <f>Raw_schedule!A189</f>
        <v>School</v>
      </c>
      <c r="C191" s="2" t="str">
        <f>Raw_schedule!C189</f>
        <v>Weekdays (Through 4/3)</v>
      </c>
      <c r="D191" s="2"/>
      <c r="E191" s="2">
        <f>Raw_schedule!D189</f>
        <v>0</v>
      </c>
      <c r="F191" s="2">
        <f>Raw_schedule!E189</f>
        <v>0</v>
      </c>
      <c r="G191" s="2">
        <f>Raw_schedule!F189</f>
        <v>0</v>
      </c>
      <c r="H191" s="2">
        <f>Raw_schedule!G189</f>
        <v>0</v>
      </c>
      <c r="I191" s="2">
        <f>Raw_schedule!H189</f>
        <v>0</v>
      </c>
      <c r="J191" s="2">
        <f>Raw_schedule!I189</f>
        <v>0</v>
      </c>
      <c r="K191" s="2">
        <f>Raw_schedule!J189</f>
        <v>0</v>
      </c>
      <c r="L191" s="2">
        <f>Raw_schedule!K189</f>
        <v>0.05</v>
      </c>
      <c r="M191" s="2">
        <f>Raw_schedule!L189</f>
        <v>0.75</v>
      </c>
      <c r="N191" s="2">
        <f>Raw_schedule!M189</f>
        <v>0.9</v>
      </c>
      <c r="O191" s="2">
        <f>Raw_schedule!N189</f>
        <v>0.9</v>
      </c>
      <c r="P191" s="2">
        <f>Raw_schedule!O189</f>
        <v>0.8</v>
      </c>
      <c r="Q191" s="2">
        <f>Raw_schedule!P189</f>
        <v>0.8</v>
      </c>
      <c r="R191" s="2">
        <f>Raw_schedule!Q189</f>
        <v>0.8</v>
      </c>
      <c r="S191" s="2">
        <f>Raw_schedule!R189</f>
        <v>0.8</v>
      </c>
      <c r="T191" s="2">
        <f>Raw_schedule!S189</f>
        <v>0.45</v>
      </c>
      <c r="U191" s="2">
        <f>Raw_schedule!T189</f>
        <v>0.15</v>
      </c>
      <c r="V191" s="2">
        <f>Raw_schedule!U189</f>
        <v>0.05</v>
      </c>
      <c r="W191" s="2">
        <f>Raw_schedule!V189</f>
        <v>0.15</v>
      </c>
      <c r="X191" s="2">
        <f>Raw_schedule!W189</f>
        <v>0.2</v>
      </c>
      <c r="Y191" s="2">
        <f>Raw_schedule!X189</f>
        <v>0.2</v>
      </c>
      <c r="Z191" s="2">
        <f>Raw_schedule!Y189</f>
        <v>0.1</v>
      </c>
      <c r="AA191" s="2">
        <f>Raw_schedule!Z189</f>
        <v>0</v>
      </c>
      <c r="AB191" s="2">
        <f>Raw_schedule!AA189</f>
        <v>0</v>
      </c>
    </row>
    <row r="192" spans="1:28" x14ac:dyDescent="0.25">
      <c r="A192" s="39" t="str">
        <f>Raw_schedule!B190</f>
        <v>Occupant Sch</v>
      </c>
      <c r="B192" s="39" t="str">
        <f>Raw_schedule!A190</f>
        <v>School</v>
      </c>
      <c r="C192" s="2" t="str">
        <f>Raw_schedule!C190</f>
        <v>Weekdays (Through 5/22)</v>
      </c>
      <c r="D192" s="2"/>
      <c r="E192" s="2">
        <f>Raw_schedule!D190</f>
        <v>0</v>
      </c>
      <c r="F192" s="2">
        <f>Raw_schedule!E190</f>
        <v>0</v>
      </c>
      <c r="G192" s="2">
        <f>Raw_schedule!F190</f>
        <v>0</v>
      </c>
      <c r="H192" s="2">
        <f>Raw_schedule!G190</f>
        <v>0</v>
      </c>
      <c r="I192" s="2">
        <f>Raw_schedule!H190</f>
        <v>0</v>
      </c>
      <c r="J192" s="2">
        <f>Raw_schedule!I190</f>
        <v>0</v>
      </c>
      <c r="K192" s="2">
        <f>Raw_schedule!J190</f>
        <v>0</v>
      </c>
      <c r="L192" s="2">
        <f>Raw_schedule!K190</f>
        <v>0.05</v>
      </c>
      <c r="M192" s="2">
        <f>Raw_schedule!L190</f>
        <v>0.75</v>
      </c>
      <c r="N192" s="2">
        <f>Raw_schedule!M190</f>
        <v>0.9</v>
      </c>
      <c r="O192" s="2">
        <f>Raw_schedule!N190</f>
        <v>0.9</v>
      </c>
      <c r="P192" s="2">
        <f>Raw_schedule!O190</f>
        <v>0.8</v>
      </c>
      <c r="Q192" s="2">
        <f>Raw_schedule!P190</f>
        <v>0.8</v>
      </c>
      <c r="R192" s="2">
        <f>Raw_schedule!Q190</f>
        <v>0.8</v>
      </c>
      <c r="S192" s="2">
        <f>Raw_schedule!R190</f>
        <v>0.8</v>
      </c>
      <c r="T192" s="2">
        <f>Raw_schedule!S190</f>
        <v>0.45</v>
      </c>
      <c r="U192" s="2">
        <f>Raw_schedule!T190</f>
        <v>0.15</v>
      </c>
      <c r="V192" s="2">
        <f>Raw_schedule!U190</f>
        <v>0.05</v>
      </c>
      <c r="W192" s="2">
        <f>Raw_schedule!V190</f>
        <v>0.15</v>
      </c>
      <c r="X192" s="2">
        <f>Raw_schedule!W190</f>
        <v>0.2</v>
      </c>
      <c r="Y192" s="2">
        <f>Raw_schedule!X190</f>
        <v>0.2</v>
      </c>
      <c r="Z192" s="2">
        <f>Raw_schedule!Y190</f>
        <v>0.1</v>
      </c>
      <c r="AA192" s="2">
        <f>Raw_schedule!Z190</f>
        <v>0</v>
      </c>
      <c r="AB192" s="2">
        <f>Raw_schedule!AA190</f>
        <v>0</v>
      </c>
    </row>
    <row r="193" spans="1:28" x14ac:dyDescent="0.25">
      <c r="A193" s="39" t="str">
        <f>Raw_schedule!B191</f>
        <v>Occupant Sch</v>
      </c>
      <c r="B193" s="39" t="str">
        <f>Raw_schedule!A191</f>
        <v>School</v>
      </c>
      <c r="C193" s="2" t="str">
        <f>Raw_schedule!C191</f>
        <v>Weekdays (Through 8/7)</v>
      </c>
      <c r="D193" s="2"/>
      <c r="E193" s="2">
        <f>Raw_schedule!D191</f>
        <v>0</v>
      </c>
      <c r="F193" s="2">
        <f>Raw_schedule!E191</f>
        <v>0</v>
      </c>
      <c r="G193" s="2">
        <f>Raw_schedule!F191</f>
        <v>0</v>
      </c>
      <c r="H193" s="2">
        <f>Raw_schedule!G191</f>
        <v>0</v>
      </c>
      <c r="I193" s="2">
        <f>Raw_schedule!H191</f>
        <v>0</v>
      </c>
      <c r="J193" s="2">
        <f>Raw_schedule!I191</f>
        <v>0</v>
      </c>
      <c r="K193" s="2">
        <f>Raw_schedule!J191</f>
        <v>0</v>
      </c>
      <c r="L193" s="2">
        <f>Raw_schedule!K191</f>
        <v>0.05</v>
      </c>
      <c r="M193" s="2">
        <f>Raw_schedule!L191</f>
        <v>0.75</v>
      </c>
      <c r="N193" s="2">
        <f>Raw_schedule!M191</f>
        <v>0.9</v>
      </c>
      <c r="O193" s="2">
        <f>Raw_schedule!N191</f>
        <v>0.9</v>
      </c>
      <c r="P193" s="2">
        <f>Raw_schedule!O191</f>
        <v>0.8</v>
      </c>
      <c r="Q193" s="2">
        <f>Raw_schedule!P191</f>
        <v>0.8</v>
      </c>
      <c r="R193" s="2">
        <f>Raw_schedule!Q191</f>
        <v>0.8</v>
      </c>
      <c r="S193" s="2">
        <f>Raw_schedule!R191</f>
        <v>0.8</v>
      </c>
      <c r="T193" s="2">
        <f>Raw_schedule!S191</f>
        <v>0.45</v>
      </c>
      <c r="U193" s="2">
        <f>Raw_schedule!T191</f>
        <v>0.15</v>
      </c>
      <c r="V193" s="2">
        <f>Raw_schedule!U191</f>
        <v>0.05</v>
      </c>
      <c r="W193" s="2">
        <f>Raw_schedule!V191</f>
        <v>0.15</v>
      </c>
      <c r="X193" s="2">
        <f>Raw_schedule!W191</f>
        <v>0.2</v>
      </c>
      <c r="Y193" s="2">
        <f>Raw_schedule!X191</f>
        <v>0.2</v>
      </c>
      <c r="Z193" s="2">
        <f>Raw_schedule!Y191</f>
        <v>0.1</v>
      </c>
      <c r="AA193" s="2">
        <f>Raw_schedule!Z191</f>
        <v>0</v>
      </c>
      <c r="AB193" s="2">
        <f>Raw_schedule!AA191</f>
        <v>0</v>
      </c>
    </row>
    <row r="194" spans="1:28" x14ac:dyDescent="0.25">
      <c r="A194" s="39" t="str">
        <f>Raw_schedule!B192</f>
        <v>Occupant Sch</v>
      </c>
      <c r="B194" s="39" t="str">
        <f>Raw_schedule!A192</f>
        <v>School</v>
      </c>
      <c r="C194" s="2" t="str">
        <f>Raw_schedule!C192</f>
        <v>Weekdays (Through 12/11)</v>
      </c>
      <c r="D194" s="2"/>
      <c r="E194" s="2">
        <f>Raw_schedule!D192</f>
        <v>0</v>
      </c>
      <c r="F194" s="2">
        <f>Raw_schedule!E192</f>
        <v>0</v>
      </c>
      <c r="G194" s="2">
        <f>Raw_schedule!F192</f>
        <v>0</v>
      </c>
      <c r="H194" s="2">
        <f>Raw_schedule!G192</f>
        <v>0</v>
      </c>
      <c r="I194" s="2">
        <f>Raw_schedule!H192</f>
        <v>0</v>
      </c>
      <c r="J194" s="2">
        <f>Raw_schedule!I192</f>
        <v>0</v>
      </c>
      <c r="K194" s="2">
        <f>Raw_schedule!J192</f>
        <v>0</v>
      </c>
      <c r="L194" s="2">
        <f>Raw_schedule!K192</f>
        <v>0.05</v>
      </c>
      <c r="M194" s="2">
        <f>Raw_schedule!L192</f>
        <v>0.75</v>
      </c>
      <c r="N194" s="2">
        <f>Raw_schedule!M192</f>
        <v>0.9</v>
      </c>
      <c r="O194" s="2">
        <f>Raw_schedule!N192</f>
        <v>0.9</v>
      </c>
      <c r="P194" s="2">
        <f>Raw_schedule!O192</f>
        <v>0.8</v>
      </c>
      <c r="Q194" s="2">
        <f>Raw_schedule!P192</f>
        <v>0.8</v>
      </c>
      <c r="R194" s="2">
        <f>Raw_schedule!Q192</f>
        <v>0.8</v>
      </c>
      <c r="S194" s="2">
        <f>Raw_schedule!R192</f>
        <v>0.8</v>
      </c>
      <c r="T194" s="2">
        <f>Raw_schedule!S192</f>
        <v>0.45</v>
      </c>
      <c r="U194" s="2">
        <f>Raw_schedule!T192</f>
        <v>0.15</v>
      </c>
      <c r="V194" s="2">
        <f>Raw_schedule!U192</f>
        <v>0.05</v>
      </c>
      <c r="W194" s="2">
        <f>Raw_schedule!V192</f>
        <v>0.15</v>
      </c>
      <c r="X194" s="2">
        <f>Raw_schedule!W192</f>
        <v>0.2</v>
      </c>
      <c r="Y194" s="2">
        <f>Raw_schedule!X192</f>
        <v>0.2</v>
      </c>
      <c r="Z194" s="2">
        <f>Raw_schedule!Y192</f>
        <v>0.1</v>
      </c>
      <c r="AA194" s="2">
        <f>Raw_schedule!Z192</f>
        <v>0</v>
      </c>
      <c r="AB194" s="2">
        <f>Raw_schedule!AA192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C33F-676C-4185-8B1A-2671E1F709C3}">
  <dimension ref="A1"/>
  <sheetViews>
    <sheetView workbookViewId="0"/>
  </sheetViews>
  <sheetFormatPr defaultRowHeight="15" x14ac:dyDescent="0.25"/>
  <sheetData>
    <row r="1" spans="1:1" x14ac:dyDescent="0.25">
      <c r="A1" t="s">
        <v>522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192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415</v>
      </c>
      <c r="B2" t="s">
        <v>482</v>
      </c>
      <c r="C2" t="s">
        <v>483</v>
      </c>
      <c r="D2">
        <v>80.06</v>
      </c>
      <c r="E2">
        <v>80.06</v>
      </c>
      <c r="F2">
        <v>80.06</v>
      </c>
      <c r="G2">
        <v>80.06</v>
      </c>
      <c r="H2">
        <v>80.06</v>
      </c>
      <c r="I2">
        <v>80.06</v>
      </c>
      <c r="J2">
        <v>80.06</v>
      </c>
      <c r="K2">
        <v>80.06</v>
      </c>
      <c r="L2">
        <v>80.06</v>
      </c>
      <c r="M2">
        <v>80.06</v>
      </c>
      <c r="N2">
        <v>80.06</v>
      </c>
      <c r="O2">
        <v>80.06</v>
      </c>
      <c r="P2">
        <v>80.06</v>
      </c>
      <c r="Q2">
        <v>80.06</v>
      </c>
      <c r="R2">
        <v>80.06</v>
      </c>
      <c r="S2">
        <v>80.06</v>
      </c>
      <c r="T2">
        <v>80.06</v>
      </c>
      <c r="U2">
        <v>80.06</v>
      </c>
      <c r="V2">
        <v>80.06</v>
      </c>
      <c r="W2">
        <v>80.06</v>
      </c>
      <c r="X2">
        <v>80.06</v>
      </c>
      <c r="Y2">
        <v>80.06</v>
      </c>
      <c r="Z2">
        <v>80.06</v>
      </c>
      <c r="AA2">
        <v>80.06</v>
      </c>
    </row>
    <row r="3" spans="1:27" x14ac:dyDescent="0.25">
      <c r="A3" t="s">
        <v>415</v>
      </c>
      <c r="B3" t="s">
        <v>484</v>
      </c>
      <c r="C3" t="s">
        <v>485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415</v>
      </c>
      <c r="B4" t="s">
        <v>484</v>
      </c>
      <c r="C4" t="s">
        <v>486</v>
      </c>
      <c r="D4">
        <v>0</v>
      </c>
      <c r="E4">
        <v>0</v>
      </c>
      <c r="F4">
        <v>0</v>
      </c>
      <c r="G4">
        <v>0</v>
      </c>
      <c r="H4">
        <v>0.1</v>
      </c>
      <c r="I4">
        <v>0.1</v>
      </c>
      <c r="J4">
        <v>0.5</v>
      </c>
      <c r="K4">
        <v>0.5</v>
      </c>
      <c r="L4">
        <v>0.5</v>
      </c>
      <c r="M4">
        <v>0.5</v>
      </c>
      <c r="N4">
        <v>0.7</v>
      </c>
      <c r="O4">
        <v>0.9</v>
      </c>
      <c r="P4">
        <v>0.9</v>
      </c>
      <c r="Q4">
        <v>0.5</v>
      </c>
      <c r="R4">
        <v>0.5</v>
      </c>
      <c r="S4">
        <v>0.7</v>
      </c>
      <c r="T4">
        <v>0.5</v>
      </c>
      <c r="U4">
        <v>0.5</v>
      </c>
      <c r="V4">
        <v>0.5</v>
      </c>
      <c r="W4">
        <v>0.1</v>
      </c>
      <c r="X4">
        <v>0.1</v>
      </c>
      <c r="Y4">
        <v>0.1</v>
      </c>
      <c r="Z4">
        <v>0.1</v>
      </c>
      <c r="AA4">
        <v>0</v>
      </c>
    </row>
    <row r="5" spans="1:27" x14ac:dyDescent="0.25">
      <c r="A5" t="s">
        <v>415</v>
      </c>
      <c r="B5" t="s">
        <v>487</v>
      </c>
      <c r="C5" t="s">
        <v>488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</row>
    <row r="6" spans="1:27" x14ac:dyDescent="0.25">
      <c r="A6" t="s">
        <v>415</v>
      </c>
      <c r="B6" t="s">
        <v>487</v>
      </c>
      <c r="C6" t="s">
        <v>489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</row>
    <row r="7" spans="1:27" x14ac:dyDescent="0.25">
      <c r="A7" t="s">
        <v>415</v>
      </c>
      <c r="B7" t="s">
        <v>487</v>
      </c>
      <c r="C7" t="s">
        <v>490</v>
      </c>
      <c r="D7">
        <v>0.75</v>
      </c>
      <c r="E7">
        <v>0.75</v>
      </c>
      <c r="F7">
        <v>0.75</v>
      </c>
      <c r="G7">
        <v>0.75</v>
      </c>
      <c r="H7">
        <v>0.75</v>
      </c>
      <c r="I7">
        <v>0.75</v>
      </c>
      <c r="J7">
        <v>0.75</v>
      </c>
      <c r="K7">
        <v>0.75</v>
      </c>
      <c r="L7">
        <v>0.75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S7">
        <v>0.75</v>
      </c>
      <c r="T7">
        <v>0.75</v>
      </c>
      <c r="U7">
        <v>0.75</v>
      </c>
      <c r="V7">
        <v>0.75</v>
      </c>
      <c r="W7">
        <v>0.75</v>
      </c>
      <c r="X7">
        <v>0.75</v>
      </c>
      <c r="Y7">
        <v>0.75</v>
      </c>
      <c r="Z7">
        <v>0.75</v>
      </c>
      <c r="AA7">
        <v>0.75</v>
      </c>
    </row>
    <row r="8" spans="1:27" x14ac:dyDescent="0.25">
      <c r="A8" t="s">
        <v>415</v>
      </c>
      <c r="B8" t="s">
        <v>487</v>
      </c>
      <c r="C8" t="s">
        <v>491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415</v>
      </c>
      <c r="B9" t="s">
        <v>487</v>
      </c>
      <c r="C9" t="s">
        <v>492</v>
      </c>
      <c r="D9">
        <v>0.25</v>
      </c>
      <c r="E9">
        <v>0.25</v>
      </c>
      <c r="F9">
        <v>0.25</v>
      </c>
      <c r="G9">
        <v>0.25</v>
      </c>
      <c r="H9">
        <v>0.25</v>
      </c>
      <c r="I9">
        <v>0.25</v>
      </c>
      <c r="J9">
        <v>0.25</v>
      </c>
      <c r="K9">
        <v>0.25</v>
      </c>
      <c r="L9">
        <v>0.25</v>
      </c>
      <c r="M9">
        <v>0.25</v>
      </c>
      <c r="N9">
        <v>0.25</v>
      </c>
      <c r="O9">
        <v>0.25</v>
      </c>
      <c r="P9">
        <v>0.25</v>
      </c>
      <c r="Q9">
        <v>0.25</v>
      </c>
      <c r="R9">
        <v>0.25</v>
      </c>
      <c r="S9">
        <v>0.25</v>
      </c>
      <c r="T9">
        <v>0.25</v>
      </c>
      <c r="U9">
        <v>0.25</v>
      </c>
      <c r="V9">
        <v>0.25</v>
      </c>
      <c r="W9">
        <v>0.25</v>
      </c>
      <c r="X9">
        <v>0.25</v>
      </c>
      <c r="Y9">
        <v>0.25</v>
      </c>
      <c r="Z9">
        <v>0.25</v>
      </c>
      <c r="AA9">
        <v>0.25</v>
      </c>
    </row>
    <row r="10" spans="1:27" x14ac:dyDescent="0.25">
      <c r="A10" t="s">
        <v>415</v>
      </c>
      <c r="B10" t="s">
        <v>487</v>
      </c>
      <c r="C10" t="s">
        <v>493</v>
      </c>
      <c r="D10">
        <v>0.5</v>
      </c>
      <c r="E10">
        <v>0.5</v>
      </c>
      <c r="F10">
        <v>0.5</v>
      </c>
      <c r="G10">
        <v>0.5</v>
      </c>
      <c r="H10">
        <v>0.5</v>
      </c>
      <c r="I10">
        <v>0.5</v>
      </c>
      <c r="J10">
        <v>0.5</v>
      </c>
      <c r="K10">
        <v>0.5</v>
      </c>
      <c r="L10">
        <v>0.5</v>
      </c>
      <c r="M10">
        <v>0.5</v>
      </c>
      <c r="N10">
        <v>0.5</v>
      </c>
      <c r="O10">
        <v>0.5</v>
      </c>
      <c r="P10">
        <v>0.5</v>
      </c>
      <c r="Q10">
        <v>0.5</v>
      </c>
      <c r="R10">
        <v>0.5</v>
      </c>
      <c r="S10">
        <v>0.5</v>
      </c>
      <c r="T10">
        <v>0.5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</row>
    <row r="11" spans="1:27" x14ac:dyDescent="0.25">
      <c r="A11" t="s">
        <v>415</v>
      </c>
      <c r="B11" t="s">
        <v>487</v>
      </c>
      <c r="C11" t="s">
        <v>494</v>
      </c>
      <c r="D11">
        <v>0.75</v>
      </c>
      <c r="E11">
        <v>0.75</v>
      </c>
      <c r="F11">
        <v>0.75</v>
      </c>
      <c r="G11">
        <v>0.75</v>
      </c>
      <c r="H11">
        <v>0.75</v>
      </c>
      <c r="I11">
        <v>0.75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</v>
      </c>
      <c r="Q11">
        <v>0.75</v>
      </c>
      <c r="R11">
        <v>0.75</v>
      </c>
      <c r="S11">
        <v>0.75</v>
      </c>
      <c r="T11">
        <v>0.75</v>
      </c>
      <c r="U11">
        <v>0.75</v>
      </c>
      <c r="V11">
        <v>0.75</v>
      </c>
      <c r="W11">
        <v>0.75</v>
      </c>
      <c r="X11">
        <v>0.75</v>
      </c>
      <c r="Y11">
        <v>0.75</v>
      </c>
      <c r="Z11">
        <v>0.75</v>
      </c>
      <c r="AA11">
        <v>0.75</v>
      </c>
    </row>
    <row r="12" spans="1:27" x14ac:dyDescent="0.25">
      <c r="A12" t="s">
        <v>415</v>
      </c>
      <c r="B12" t="s">
        <v>487</v>
      </c>
      <c r="C12" t="s">
        <v>495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415</v>
      </c>
      <c r="B13" t="s">
        <v>487</v>
      </c>
      <c r="C13" t="s">
        <v>496</v>
      </c>
      <c r="D13">
        <v>0.25</v>
      </c>
      <c r="E13">
        <v>0.25</v>
      </c>
      <c r="F13">
        <v>0.25</v>
      </c>
      <c r="G13">
        <v>0.25</v>
      </c>
      <c r="H13">
        <v>0.25</v>
      </c>
      <c r="I13">
        <v>0.25</v>
      </c>
      <c r="J13">
        <v>0.25</v>
      </c>
      <c r="K13">
        <v>0.25</v>
      </c>
      <c r="L13">
        <v>0.25</v>
      </c>
      <c r="M13">
        <v>0.25</v>
      </c>
      <c r="N13">
        <v>0.25</v>
      </c>
      <c r="O13">
        <v>0.25</v>
      </c>
      <c r="P13">
        <v>0.25</v>
      </c>
      <c r="Q13">
        <v>0.25</v>
      </c>
      <c r="R13">
        <v>0.25</v>
      </c>
      <c r="S13">
        <v>0.25</v>
      </c>
      <c r="T13">
        <v>0.25</v>
      </c>
      <c r="U13">
        <v>0.25</v>
      </c>
      <c r="V13">
        <v>0.25</v>
      </c>
      <c r="W13">
        <v>0.25</v>
      </c>
      <c r="X13">
        <v>0.25</v>
      </c>
      <c r="Y13">
        <v>0.25</v>
      </c>
      <c r="Z13">
        <v>0.25</v>
      </c>
      <c r="AA13">
        <v>0.25</v>
      </c>
    </row>
    <row r="14" spans="1:27" x14ac:dyDescent="0.25">
      <c r="A14" t="s">
        <v>415</v>
      </c>
      <c r="B14" t="s">
        <v>487</v>
      </c>
      <c r="C14" t="s">
        <v>497</v>
      </c>
      <c r="D14">
        <v>0.5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0.5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</row>
    <row r="15" spans="1:27" x14ac:dyDescent="0.25">
      <c r="A15" t="s">
        <v>415</v>
      </c>
      <c r="B15" t="s">
        <v>487</v>
      </c>
      <c r="C15" t="s">
        <v>498</v>
      </c>
      <c r="D15">
        <v>0.75</v>
      </c>
      <c r="E15">
        <v>0.75</v>
      </c>
      <c r="F15">
        <v>0.75</v>
      </c>
      <c r="G15">
        <v>0.75</v>
      </c>
      <c r="H15">
        <v>0.75</v>
      </c>
      <c r="I15">
        <v>0.75</v>
      </c>
      <c r="J15">
        <v>0.75</v>
      </c>
      <c r="K15">
        <v>0.75</v>
      </c>
      <c r="L15">
        <v>0.75</v>
      </c>
      <c r="M15">
        <v>0.75</v>
      </c>
      <c r="N15">
        <v>0.75</v>
      </c>
      <c r="O15">
        <v>0.75</v>
      </c>
      <c r="P15">
        <v>0.75</v>
      </c>
      <c r="Q15">
        <v>0.75</v>
      </c>
      <c r="R15">
        <v>0.75</v>
      </c>
      <c r="S15">
        <v>0.75</v>
      </c>
      <c r="T15">
        <v>0.75</v>
      </c>
      <c r="U15">
        <v>0.75</v>
      </c>
      <c r="V15">
        <v>0.75</v>
      </c>
      <c r="W15">
        <v>0.75</v>
      </c>
      <c r="X15">
        <v>0.75</v>
      </c>
      <c r="Y15">
        <v>0.75</v>
      </c>
      <c r="Z15">
        <v>0.75</v>
      </c>
      <c r="AA15">
        <v>0.75</v>
      </c>
    </row>
    <row r="16" spans="1:27" x14ac:dyDescent="0.25">
      <c r="A16" t="s">
        <v>415</v>
      </c>
      <c r="B16" t="s">
        <v>487</v>
      </c>
      <c r="C16" t="s">
        <v>499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415</v>
      </c>
      <c r="B17" t="s">
        <v>500</v>
      </c>
      <c r="C17" t="s">
        <v>483</v>
      </c>
      <c r="D17">
        <v>60.08</v>
      </c>
      <c r="E17">
        <v>60.08</v>
      </c>
      <c r="F17">
        <v>60.08</v>
      </c>
      <c r="G17">
        <v>60.08</v>
      </c>
      <c r="H17">
        <v>60.08</v>
      </c>
      <c r="I17">
        <v>60.08</v>
      </c>
      <c r="J17">
        <v>60.08</v>
      </c>
      <c r="K17">
        <v>60.08</v>
      </c>
      <c r="L17">
        <v>60.08</v>
      </c>
      <c r="M17">
        <v>60.08</v>
      </c>
      <c r="N17">
        <v>60.08</v>
      </c>
      <c r="O17">
        <v>60.08</v>
      </c>
      <c r="P17">
        <v>60.08</v>
      </c>
      <c r="Q17">
        <v>60.08</v>
      </c>
      <c r="R17">
        <v>60.08</v>
      </c>
      <c r="S17">
        <v>60.08</v>
      </c>
      <c r="T17">
        <v>60.08</v>
      </c>
      <c r="U17">
        <v>60.08</v>
      </c>
      <c r="V17">
        <v>60.08</v>
      </c>
      <c r="W17">
        <v>60.08</v>
      </c>
      <c r="X17">
        <v>60.08</v>
      </c>
      <c r="Y17">
        <v>60.08</v>
      </c>
      <c r="Z17">
        <v>60.08</v>
      </c>
      <c r="AA17">
        <v>60.08</v>
      </c>
    </row>
    <row r="18" spans="1:27" x14ac:dyDescent="0.25">
      <c r="A18" t="s">
        <v>415</v>
      </c>
      <c r="B18" t="s">
        <v>501</v>
      </c>
      <c r="C18" t="s">
        <v>483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415</v>
      </c>
      <c r="B19" t="s">
        <v>502</v>
      </c>
      <c r="C19" t="s">
        <v>485</v>
      </c>
      <c r="D19">
        <v>0.05</v>
      </c>
      <c r="E19">
        <v>0.05</v>
      </c>
      <c r="F19">
        <v>0.05</v>
      </c>
      <c r="G19">
        <v>0.05</v>
      </c>
      <c r="H19">
        <v>0.05</v>
      </c>
      <c r="I19">
        <v>0.1</v>
      </c>
      <c r="J19">
        <v>0.1</v>
      </c>
      <c r="K19">
        <v>0.15</v>
      </c>
      <c r="L19">
        <v>0.15</v>
      </c>
      <c r="M19">
        <v>0.15</v>
      </c>
      <c r="N19">
        <v>0.15</v>
      </c>
      <c r="O19">
        <v>0.15</v>
      </c>
      <c r="P19">
        <v>0.15</v>
      </c>
      <c r="Q19">
        <v>0.15</v>
      </c>
      <c r="R19">
        <v>0.15</v>
      </c>
      <c r="S19">
        <v>0.15</v>
      </c>
      <c r="T19">
        <v>0.15</v>
      </c>
      <c r="U19">
        <v>0.1</v>
      </c>
      <c r="V19">
        <v>0.1</v>
      </c>
      <c r="W19">
        <v>0.1</v>
      </c>
      <c r="X19">
        <v>0.05</v>
      </c>
      <c r="Y19">
        <v>0.05</v>
      </c>
      <c r="Z19">
        <v>0.05</v>
      </c>
      <c r="AA19">
        <v>0.05</v>
      </c>
    </row>
    <row r="20" spans="1:27" x14ac:dyDescent="0.25">
      <c r="A20" t="s">
        <v>415</v>
      </c>
      <c r="B20" t="s">
        <v>502</v>
      </c>
      <c r="C20" t="s">
        <v>503</v>
      </c>
      <c r="D20">
        <v>0.05</v>
      </c>
      <c r="E20">
        <v>0.05</v>
      </c>
      <c r="F20">
        <v>0.05</v>
      </c>
      <c r="G20">
        <v>0.05</v>
      </c>
      <c r="H20">
        <v>0.05</v>
      </c>
      <c r="I20">
        <v>0.1</v>
      </c>
      <c r="J20">
        <v>0.15</v>
      </c>
      <c r="K20">
        <v>0.25</v>
      </c>
      <c r="L20">
        <v>0.25</v>
      </c>
      <c r="M20">
        <v>0.25</v>
      </c>
      <c r="N20">
        <v>0.25</v>
      </c>
      <c r="O20">
        <v>0.25</v>
      </c>
      <c r="P20">
        <v>0.25</v>
      </c>
      <c r="Q20">
        <v>0.25</v>
      </c>
      <c r="R20">
        <v>0.2</v>
      </c>
      <c r="S20">
        <v>0.2</v>
      </c>
      <c r="T20">
        <v>0.2</v>
      </c>
      <c r="U20">
        <v>0.15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</row>
    <row r="21" spans="1:27" x14ac:dyDescent="0.25">
      <c r="A21" t="s">
        <v>415</v>
      </c>
      <c r="B21" t="s">
        <v>502</v>
      </c>
      <c r="C21" t="s">
        <v>486</v>
      </c>
      <c r="D21">
        <v>0.05</v>
      </c>
      <c r="E21">
        <v>0.05</v>
      </c>
      <c r="F21">
        <v>0.05</v>
      </c>
      <c r="G21">
        <v>0.05</v>
      </c>
      <c r="H21">
        <v>0.1</v>
      </c>
      <c r="I21">
        <v>0.2</v>
      </c>
      <c r="J21">
        <v>0.4</v>
      </c>
      <c r="K21">
        <v>0.7</v>
      </c>
      <c r="L21">
        <v>0.8</v>
      </c>
      <c r="M21">
        <v>0.85</v>
      </c>
      <c r="N21">
        <v>0.85</v>
      </c>
      <c r="O21">
        <v>0.85</v>
      </c>
      <c r="P21">
        <v>0.85</v>
      </c>
      <c r="Q21">
        <v>0.85</v>
      </c>
      <c r="R21">
        <v>0.85</v>
      </c>
      <c r="S21">
        <v>0.85</v>
      </c>
      <c r="T21">
        <v>0.85</v>
      </c>
      <c r="U21">
        <v>0.8</v>
      </c>
      <c r="V21">
        <v>0.35</v>
      </c>
      <c r="W21">
        <v>0.1</v>
      </c>
      <c r="X21">
        <v>0.1</v>
      </c>
      <c r="Y21">
        <v>0.1</v>
      </c>
      <c r="Z21">
        <v>0.1</v>
      </c>
      <c r="AA21">
        <v>0.1</v>
      </c>
    </row>
    <row r="22" spans="1:27" x14ac:dyDescent="0.25">
      <c r="A22" t="s">
        <v>415</v>
      </c>
      <c r="B22" t="s">
        <v>504</v>
      </c>
      <c r="C22" t="s">
        <v>483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415</v>
      </c>
      <c r="B23" t="s">
        <v>505</v>
      </c>
      <c r="C23" t="s">
        <v>485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415</v>
      </c>
      <c r="B24" t="s">
        <v>505</v>
      </c>
      <c r="C24" t="s">
        <v>503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0.05</v>
      </c>
      <c r="K24">
        <v>0.15</v>
      </c>
      <c r="L24">
        <v>0.15</v>
      </c>
      <c r="M24">
        <v>0.15</v>
      </c>
      <c r="N24">
        <v>0.15</v>
      </c>
      <c r="O24">
        <v>0.15</v>
      </c>
      <c r="P24">
        <v>0.15</v>
      </c>
      <c r="Q24">
        <v>0.15</v>
      </c>
      <c r="R24">
        <v>0.15</v>
      </c>
      <c r="S24">
        <v>0.15</v>
      </c>
      <c r="T24">
        <v>0.15</v>
      </c>
      <c r="U24">
        <v>0.05</v>
      </c>
      <c r="V24">
        <v>0.05</v>
      </c>
      <c r="W24">
        <v>0.05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415</v>
      </c>
      <c r="B25" t="s">
        <v>505</v>
      </c>
      <c r="C25" t="s">
        <v>486</v>
      </c>
      <c r="D25">
        <v>0</v>
      </c>
      <c r="E25">
        <v>0</v>
      </c>
      <c r="F25">
        <v>0</v>
      </c>
      <c r="G25">
        <v>0</v>
      </c>
      <c r="H25">
        <v>0.05</v>
      </c>
      <c r="I25">
        <v>0.1</v>
      </c>
      <c r="J25">
        <v>0.25</v>
      </c>
      <c r="K25">
        <v>0.65</v>
      </c>
      <c r="L25">
        <v>0.65</v>
      </c>
      <c r="M25">
        <v>0.65</v>
      </c>
      <c r="N25">
        <v>0.65</v>
      </c>
      <c r="O25">
        <v>0.6</v>
      </c>
      <c r="P25">
        <v>0.6</v>
      </c>
      <c r="Q25">
        <v>0.65</v>
      </c>
      <c r="R25">
        <v>0.65</v>
      </c>
      <c r="S25">
        <v>0.65</v>
      </c>
      <c r="T25">
        <v>0.65</v>
      </c>
      <c r="U25">
        <v>0.4</v>
      </c>
      <c r="V25">
        <v>0.25</v>
      </c>
      <c r="W25">
        <v>0.1</v>
      </c>
      <c r="X25">
        <v>0.05</v>
      </c>
      <c r="Y25">
        <v>0.05</v>
      </c>
      <c r="Z25">
        <v>0.05</v>
      </c>
      <c r="AA25">
        <v>0</v>
      </c>
    </row>
    <row r="26" spans="1:27" x14ac:dyDescent="0.25">
      <c r="A26" t="s">
        <v>433</v>
      </c>
      <c r="B26" t="s">
        <v>482</v>
      </c>
      <c r="C26" t="s">
        <v>485</v>
      </c>
      <c r="D26">
        <v>75.02</v>
      </c>
      <c r="E26">
        <v>75.02</v>
      </c>
      <c r="F26">
        <v>75.02</v>
      </c>
      <c r="G26">
        <v>84.92</v>
      </c>
      <c r="H26">
        <v>84.92</v>
      </c>
      <c r="I26">
        <v>84.92</v>
      </c>
      <c r="J26">
        <v>84.92</v>
      </c>
      <c r="K26">
        <v>84.92</v>
      </c>
      <c r="L26">
        <v>84.92</v>
      </c>
      <c r="M26">
        <v>75.02</v>
      </c>
      <c r="N26">
        <v>75.02</v>
      </c>
      <c r="O26">
        <v>75.02</v>
      </c>
      <c r="P26">
        <v>75.02</v>
      </c>
      <c r="Q26">
        <v>75.02</v>
      </c>
      <c r="R26">
        <v>75.02</v>
      </c>
      <c r="S26">
        <v>75.02</v>
      </c>
      <c r="T26">
        <v>75.02</v>
      </c>
      <c r="U26">
        <v>75.02</v>
      </c>
      <c r="V26">
        <v>75.02</v>
      </c>
      <c r="W26">
        <v>75.02</v>
      </c>
      <c r="X26">
        <v>75.02</v>
      </c>
      <c r="Y26">
        <v>75.02</v>
      </c>
      <c r="Z26">
        <v>75.02</v>
      </c>
      <c r="AA26">
        <v>75.02</v>
      </c>
    </row>
    <row r="27" spans="1:27" x14ac:dyDescent="0.25">
      <c r="A27" t="s">
        <v>433</v>
      </c>
      <c r="B27" t="s">
        <v>482</v>
      </c>
      <c r="C27" t="s">
        <v>503</v>
      </c>
      <c r="D27">
        <v>75.02</v>
      </c>
      <c r="E27">
        <v>75.02</v>
      </c>
      <c r="F27">
        <v>75.02</v>
      </c>
      <c r="G27">
        <v>84.92</v>
      </c>
      <c r="H27">
        <v>84.92</v>
      </c>
      <c r="I27">
        <v>84.92</v>
      </c>
      <c r="J27">
        <v>84.92</v>
      </c>
      <c r="K27">
        <v>84.92</v>
      </c>
      <c r="L27">
        <v>75.02</v>
      </c>
      <c r="M27">
        <v>75.02</v>
      </c>
      <c r="N27">
        <v>75.02</v>
      </c>
      <c r="O27">
        <v>75.02</v>
      </c>
      <c r="P27">
        <v>75.02</v>
      </c>
      <c r="Q27">
        <v>75.02</v>
      </c>
      <c r="R27">
        <v>75.02</v>
      </c>
      <c r="S27">
        <v>75.02</v>
      </c>
      <c r="T27">
        <v>75.02</v>
      </c>
      <c r="U27">
        <v>75.02</v>
      </c>
      <c r="V27">
        <v>75.02</v>
      </c>
      <c r="W27">
        <v>75.02</v>
      </c>
      <c r="X27">
        <v>75.02</v>
      </c>
      <c r="Y27">
        <v>75.02</v>
      </c>
      <c r="Z27">
        <v>75.02</v>
      </c>
      <c r="AA27">
        <v>75.02</v>
      </c>
    </row>
    <row r="28" spans="1:27" x14ac:dyDescent="0.25">
      <c r="A28" t="s">
        <v>433</v>
      </c>
      <c r="B28" t="s">
        <v>482</v>
      </c>
      <c r="C28" t="s">
        <v>486</v>
      </c>
      <c r="D28">
        <v>75.02</v>
      </c>
      <c r="E28">
        <v>75.02</v>
      </c>
      <c r="F28">
        <v>75.02</v>
      </c>
      <c r="G28">
        <v>84.92</v>
      </c>
      <c r="H28">
        <v>84.92</v>
      </c>
      <c r="I28">
        <v>84.92</v>
      </c>
      <c r="J28">
        <v>75.02</v>
      </c>
      <c r="K28">
        <v>75.02</v>
      </c>
      <c r="L28">
        <v>75.02</v>
      </c>
      <c r="M28">
        <v>75.02</v>
      </c>
      <c r="N28">
        <v>75.02</v>
      </c>
      <c r="O28">
        <v>75.02</v>
      </c>
      <c r="P28">
        <v>75.02</v>
      </c>
      <c r="Q28">
        <v>75.02</v>
      </c>
      <c r="R28">
        <v>75.02</v>
      </c>
      <c r="S28">
        <v>75.02</v>
      </c>
      <c r="T28">
        <v>75.02</v>
      </c>
      <c r="U28">
        <v>75.02</v>
      </c>
      <c r="V28">
        <v>75.02</v>
      </c>
      <c r="W28">
        <v>75.02</v>
      </c>
      <c r="X28">
        <v>75.02</v>
      </c>
      <c r="Y28">
        <v>75.02</v>
      </c>
      <c r="Z28">
        <v>75.02</v>
      </c>
      <c r="AA28">
        <v>75.02</v>
      </c>
    </row>
    <row r="29" spans="1:27" x14ac:dyDescent="0.25">
      <c r="A29" t="s">
        <v>433</v>
      </c>
      <c r="B29" t="s">
        <v>484</v>
      </c>
      <c r="C29" t="s">
        <v>485</v>
      </c>
      <c r="D29">
        <v>0.25</v>
      </c>
      <c r="E29">
        <v>0.2</v>
      </c>
      <c r="F29">
        <v>0.2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</v>
      </c>
      <c r="O29">
        <v>0.5</v>
      </c>
      <c r="P29">
        <v>0.4</v>
      </c>
      <c r="Q29">
        <v>0.4</v>
      </c>
      <c r="R29">
        <v>0.3</v>
      </c>
      <c r="S29">
        <v>0.3</v>
      </c>
      <c r="T29">
        <v>0.3</v>
      </c>
      <c r="U29">
        <v>0.4</v>
      </c>
      <c r="V29">
        <v>0.5</v>
      </c>
      <c r="W29">
        <v>0.5</v>
      </c>
      <c r="X29">
        <v>0.4</v>
      </c>
      <c r="Y29">
        <v>0.5</v>
      </c>
      <c r="Z29">
        <v>0.4</v>
      </c>
      <c r="AA29">
        <v>0.2</v>
      </c>
    </row>
    <row r="30" spans="1:27" x14ac:dyDescent="0.25">
      <c r="A30" t="s">
        <v>433</v>
      </c>
      <c r="B30" t="s">
        <v>484</v>
      </c>
      <c r="C30" t="s">
        <v>503</v>
      </c>
      <c r="D30">
        <v>0.2</v>
      </c>
      <c r="E30">
        <v>0.15</v>
      </c>
      <c r="F30">
        <v>0.15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0.5</v>
      </c>
      <c r="N30">
        <v>0.45</v>
      </c>
      <c r="O30">
        <v>0.5</v>
      </c>
      <c r="P30">
        <v>0.5</v>
      </c>
      <c r="Q30">
        <v>0.45</v>
      </c>
      <c r="R30">
        <v>0.4</v>
      </c>
      <c r="S30">
        <v>0.4</v>
      </c>
      <c r="T30">
        <v>0.35</v>
      </c>
      <c r="U30">
        <v>0.4</v>
      </c>
      <c r="V30">
        <v>0.55000000000000004</v>
      </c>
      <c r="W30">
        <v>0.55000000000000004</v>
      </c>
      <c r="X30">
        <v>0.5</v>
      </c>
      <c r="Y30">
        <v>0.55000000000000004</v>
      </c>
      <c r="Z30">
        <v>0.4</v>
      </c>
      <c r="AA30">
        <v>0.3</v>
      </c>
    </row>
    <row r="31" spans="1:27" x14ac:dyDescent="0.25">
      <c r="A31" t="s">
        <v>433</v>
      </c>
      <c r="B31" t="s">
        <v>484</v>
      </c>
      <c r="C31" t="s">
        <v>486</v>
      </c>
      <c r="D31">
        <v>0.2</v>
      </c>
      <c r="E31">
        <v>0.15</v>
      </c>
      <c r="F31">
        <v>0.15</v>
      </c>
      <c r="G31">
        <v>0</v>
      </c>
      <c r="H31">
        <v>0</v>
      </c>
      <c r="I31">
        <v>0</v>
      </c>
      <c r="J31">
        <v>0</v>
      </c>
      <c r="K31">
        <v>0.6</v>
      </c>
      <c r="L31">
        <v>0.55000000000000004</v>
      </c>
      <c r="M31">
        <v>0.45</v>
      </c>
      <c r="N31">
        <v>0.4</v>
      </c>
      <c r="O31">
        <v>0.45</v>
      </c>
      <c r="P31">
        <v>0.4</v>
      </c>
      <c r="Q31">
        <v>0.35</v>
      </c>
      <c r="R31">
        <v>0.3</v>
      </c>
      <c r="S31">
        <v>0.3</v>
      </c>
      <c r="T31">
        <v>0.3</v>
      </c>
      <c r="U31">
        <v>0.4</v>
      </c>
      <c r="V31">
        <v>0.55000000000000004</v>
      </c>
      <c r="W31">
        <v>0.6</v>
      </c>
      <c r="X31">
        <v>0.5</v>
      </c>
      <c r="Y31">
        <v>0.55000000000000004</v>
      </c>
      <c r="Z31">
        <v>0.45</v>
      </c>
      <c r="AA31">
        <v>0.25</v>
      </c>
    </row>
    <row r="32" spans="1:27" x14ac:dyDescent="0.25">
      <c r="A32" t="s">
        <v>433</v>
      </c>
      <c r="B32" t="s">
        <v>487</v>
      </c>
      <c r="C32" t="s">
        <v>483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 x14ac:dyDescent="0.25">
      <c r="A33" t="s">
        <v>433</v>
      </c>
      <c r="B33" t="s">
        <v>487</v>
      </c>
      <c r="C33" t="s">
        <v>485</v>
      </c>
      <c r="D33">
        <v>0.2</v>
      </c>
      <c r="E33">
        <v>0.15</v>
      </c>
      <c r="F33">
        <v>0.15</v>
      </c>
      <c r="G33">
        <v>0.15</v>
      </c>
      <c r="H33">
        <v>0.15</v>
      </c>
      <c r="I33">
        <v>0.15</v>
      </c>
      <c r="J33">
        <v>0.3</v>
      </c>
      <c r="K33">
        <v>0.3</v>
      </c>
      <c r="L33">
        <v>0.5</v>
      </c>
      <c r="M33">
        <v>0.5</v>
      </c>
      <c r="N33">
        <v>0.7</v>
      </c>
      <c r="O33">
        <v>0.7</v>
      </c>
      <c r="P33">
        <v>0.7</v>
      </c>
      <c r="Q33">
        <v>0.7</v>
      </c>
      <c r="R33">
        <v>0.7</v>
      </c>
      <c r="S33">
        <v>0.7</v>
      </c>
      <c r="T33">
        <v>0.6</v>
      </c>
      <c r="U33">
        <v>0.6</v>
      </c>
      <c r="V33">
        <v>0.6</v>
      </c>
      <c r="W33">
        <v>0.6</v>
      </c>
      <c r="X33">
        <v>0.6</v>
      </c>
      <c r="Y33">
        <v>0.6</v>
      </c>
      <c r="Z33">
        <v>0.5</v>
      </c>
      <c r="AA33">
        <v>0.3</v>
      </c>
    </row>
    <row r="34" spans="1:27" x14ac:dyDescent="0.25">
      <c r="A34" t="s">
        <v>433</v>
      </c>
      <c r="B34" t="s">
        <v>487</v>
      </c>
      <c r="C34" t="s">
        <v>503</v>
      </c>
      <c r="D34">
        <v>0.2</v>
      </c>
      <c r="E34">
        <v>0.15</v>
      </c>
      <c r="F34">
        <v>0.15</v>
      </c>
      <c r="G34">
        <v>0.15</v>
      </c>
      <c r="H34">
        <v>0.15</v>
      </c>
      <c r="I34">
        <v>0.15</v>
      </c>
      <c r="J34">
        <v>0.3</v>
      </c>
      <c r="K34">
        <v>0.3</v>
      </c>
      <c r="L34">
        <v>0.6</v>
      </c>
      <c r="M34">
        <v>0.6</v>
      </c>
      <c r="N34">
        <v>0.8</v>
      </c>
      <c r="O34">
        <v>0.8</v>
      </c>
      <c r="P34">
        <v>0.8</v>
      </c>
      <c r="Q34">
        <v>0.8</v>
      </c>
      <c r="R34">
        <v>0.8</v>
      </c>
      <c r="S34">
        <v>0.8</v>
      </c>
      <c r="T34">
        <v>0.8</v>
      </c>
      <c r="U34">
        <v>0.9</v>
      </c>
      <c r="V34">
        <v>0.9</v>
      </c>
      <c r="W34">
        <v>0.9</v>
      </c>
      <c r="X34">
        <v>0.9</v>
      </c>
      <c r="Y34">
        <v>0.9</v>
      </c>
      <c r="Z34">
        <v>0.5</v>
      </c>
      <c r="AA34">
        <v>0.3</v>
      </c>
    </row>
    <row r="35" spans="1:27" x14ac:dyDescent="0.25">
      <c r="A35" t="s">
        <v>433</v>
      </c>
      <c r="B35" t="s">
        <v>487</v>
      </c>
      <c r="C35" t="s">
        <v>486</v>
      </c>
      <c r="D35">
        <v>0.15</v>
      </c>
      <c r="E35">
        <v>0.15</v>
      </c>
      <c r="F35">
        <v>0.15</v>
      </c>
      <c r="G35">
        <v>0.15</v>
      </c>
      <c r="H35">
        <v>0.15</v>
      </c>
      <c r="I35">
        <v>0.2</v>
      </c>
      <c r="J35">
        <v>0.4</v>
      </c>
      <c r="K35">
        <v>0.4</v>
      </c>
      <c r="L35">
        <v>0.6</v>
      </c>
      <c r="M35">
        <v>0.6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0.9</v>
      </c>
      <c r="U35">
        <v>0.9</v>
      </c>
      <c r="V35">
        <v>0.9</v>
      </c>
      <c r="W35">
        <v>0.9</v>
      </c>
      <c r="X35">
        <v>0.9</v>
      </c>
      <c r="Y35">
        <v>0.9</v>
      </c>
      <c r="Z35">
        <v>0.5</v>
      </c>
      <c r="AA35">
        <v>0.3</v>
      </c>
    </row>
    <row r="36" spans="1:27" x14ac:dyDescent="0.25">
      <c r="A36" t="s">
        <v>433</v>
      </c>
      <c r="B36" t="s">
        <v>500</v>
      </c>
      <c r="C36" t="s">
        <v>485</v>
      </c>
      <c r="D36">
        <v>69.98</v>
      </c>
      <c r="E36">
        <v>69.98</v>
      </c>
      <c r="F36">
        <v>69.98</v>
      </c>
      <c r="G36">
        <v>60.08</v>
      </c>
      <c r="H36">
        <v>60.08</v>
      </c>
      <c r="I36">
        <v>60.08</v>
      </c>
      <c r="J36">
        <v>60.08</v>
      </c>
      <c r="K36">
        <v>60.08</v>
      </c>
      <c r="L36">
        <v>60.08</v>
      </c>
      <c r="M36">
        <v>69.98</v>
      </c>
      <c r="N36">
        <v>69.98</v>
      </c>
      <c r="O36">
        <v>69.98</v>
      </c>
      <c r="P36">
        <v>69.98</v>
      </c>
      <c r="Q36">
        <v>69.98</v>
      </c>
      <c r="R36">
        <v>69.98</v>
      </c>
      <c r="S36">
        <v>69.98</v>
      </c>
      <c r="T36">
        <v>69.98</v>
      </c>
      <c r="U36">
        <v>69.98</v>
      </c>
      <c r="V36">
        <v>69.98</v>
      </c>
      <c r="W36">
        <v>69.98</v>
      </c>
      <c r="X36">
        <v>69.98</v>
      </c>
      <c r="Y36">
        <v>69.98</v>
      </c>
      <c r="Z36">
        <v>69.98</v>
      </c>
      <c r="AA36">
        <v>69.98</v>
      </c>
    </row>
    <row r="37" spans="1:27" x14ac:dyDescent="0.25">
      <c r="A37" t="s">
        <v>433</v>
      </c>
      <c r="B37" t="s">
        <v>500</v>
      </c>
      <c r="C37" t="s">
        <v>503</v>
      </c>
      <c r="D37">
        <v>69.98</v>
      </c>
      <c r="E37">
        <v>69.98</v>
      </c>
      <c r="F37">
        <v>69.98</v>
      </c>
      <c r="G37">
        <v>60.08</v>
      </c>
      <c r="H37">
        <v>60.08</v>
      </c>
      <c r="I37">
        <v>60.08</v>
      </c>
      <c r="J37">
        <v>60.08</v>
      </c>
      <c r="K37">
        <v>60.08</v>
      </c>
      <c r="L37">
        <v>69.98</v>
      </c>
      <c r="M37">
        <v>69.98</v>
      </c>
      <c r="N37">
        <v>69.98</v>
      </c>
      <c r="O37">
        <v>69.98</v>
      </c>
      <c r="P37">
        <v>69.98</v>
      </c>
      <c r="Q37">
        <v>69.98</v>
      </c>
      <c r="R37">
        <v>69.98</v>
      </c>
      <c r="S37">
        <v>69.98</v>
      </c>
      <c r="T37">
        <v>69.98</v>
      </c>
      <c r="U37">
        <v>69.98</v>
      </c>
      <c r="V37">
        <v>69.98</v>
      </c>
      <c r="W37">
        <v>69.98</v>
      </c>
      <c r="X37">
        <v>69.98</v>
      </c>
      <c r="Y37">
        <v>69.98</v>
      </c>
      <c r="Z37">
        <v>69.98</v>
      </c>
      <c r="AA37">
        <v>69.98</v>
      </c>
    </row>
    <row r="38" spans="1:27" x14ac:dyDescent="0.25">
      <c r="A38" t="s">
        <v>433</v>
      </c>
      <c r="B38" t="s">
        <v>500</v>
      </c>
      <c r="C38" t="s">
        <v>486</v>
      </c>
      <c r="D38">
        <v>69.98</v>
      </c>
      <c r="E38">
        <v>69.98</v>
      </c>
      <c r="F38">
        <v>69.98</v>
      </c>
      <c r="G38">
        <v>60.08</v>
      </c>
      <c r="H38">
        <v>60.08</v>
      </c>
      <c r="I38">
        <v>60.08</v>
      </c>
      <c r="J38">
        <v>69.98</v>
      </c>
      <c r="K38">
        <v>69.98</v>
      </c>
      <c r="L38">
        <v>69.98</v>
      </c>
      <c r="M38">
        <v>69.98</v>
      </c>
      <c r="N38">
        <v>69.98</v>
      </c>
      <c r="O38">
        <v>69.98</v>
      </c>
      <c r="P38">
        <v>69.98</v>
      </c>
      <c r="Q38">
        <v>69.98</v>
      </c>
      <c r="R38">
        <v>69.98</v>
      </c>
      <c r="S38">
        <v>69.98</v>
      </c>
      <c r="T38">
        <v>69.98</v>
      </c>
      <c r="U38">
        <v>69.98</v>
      </c>
      <c r="V38">
        <v>69.98</v>
      </c>
      <c r="W38">
        <v>69.98</v>
      </c>
      <c r="X38">
        <v>69.98</v>
      </c>
      <c r="Y38">
        <v>69.98</v>
      </c>
      <c r="Z38">
        <v>69.98</v>
      </c>
      <c r="AA38">
        <v>69.98</v>
      </c>
    </row>
    <row r="39" spans="1:27" x14ac:dyDescent="0.25">
      <c r="A39" t="s">
        <v>433</v>
      </c>
      <c r="B39" t="s">
        <v>501</v>
      </c>
      <c r="C39" t="s">
        <v>483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 x14ac:dyDescent="0.25">
      <c r="A40" t="s">
        <v>433</v>
      </c>
      <c r="B40" t="s">
        <v>502</v>
      </c>
      <c r="C40" t="s">
        <v>485</v>
      </c>
      <c r="D40">
        <v>0.2</v>
      </c>
      <c r="E40">
        <v>0.15</v>
      </c>
      <c r="F40">
        <v>0.15</v>
      </c>
      <c r="G40">
        <v>0.15</v>
      </c>
      <c r="H40">
        <v>0.15</v>
      </c>
      <c r="I40">
        <v>0.15</v>
      </c>
      <c r="J40">
        <v>0.3</v>
      </c>
      <c r="K40">
        <v>0.3</v>
      </c>
      <c r="L40">
        <v>0.45</v>
      </c>
      <c r="M40">
        <v>0.45</v>
      </c>
      <c r="N40">
        <v>0.65</v>
      </c>
      <c r="O40">
        <v>0.65</v>
      </c>
      <c r="P40">
        <v>0.65</v>
      </c>
      <c r="Q40">
        <v>0.65</v>
      </c>
      <c r="R40">
        <v>0.65</v>
      </c>
      <c r="S40">
        <v>0.65</v>
      </c>
      <c r="T40">
        <v>0.55000000000000004</v>
      </c>
      <c r="U40">
        <v>0.55000000000000004</v>
      </c>
      <c r="V40">
        <v>0.55000000000000004</v>
      </c>
      <c r="W40">
        <v>0.55000000000000004</v>
      </c>
      <c r="X40">
        <v>0.55000000000000004</v>
      </c>
      <c r="Y40">
        <v>0.55000000000000004</v>
      </c>
      <c r="Z40">
        <v>0.45</v>
      </c>
      <c r="AA40">
        <v>0.3</v>
      </c>
    </row>
    <row r="41" spans="1:27" x14ac:dyDescent="0.25">
      <c r="A41" t="s">
        <v>433</v>
      </c>
      <c r="B41" t="s">
        <v>502</v>
      </c>
      <c r="C41" t="s">
        <v>503</v>
      </c>
      <c r="D41">
        <v>0.2</v>
      </c>
      <c r="E41">
        <v>0.15</v>
      </c>
      <c r="F41">
        <v>0.15</v>
      </c>
      <c r="G41">
        <v>0.15</v>
      </c>
      <c r="H41">
        <v>0.15</v>
      </c>
      <c r="I41">
        <v>0.15</v>
      </c>
      <c r="J41">
        <v>0.3</v>
      </c>
      <c r="K41">
        <v>0.3</v>
      </c>
      <c r="L41">
        <v>0.55000000000000004</v>
      </c>
      <c r="M41">
        <v>0.55000000000000004</v>
      </c>
      <c r="N41">
        <v>0.75</v>
      </c>
      <c r="O41">
        <v>0.75</v>
      </c>
      <c r="P41">
        <v>0.75</v>
      </c>
      <c r="Q41">
        <v>0.75</v>
      </c>
      <c r="R41">
        <v>0.75</v>
      </c>
      <c r="S41">
        <v>0.75</v>
      </c>
      <c r="T41">
        <v>0.75</v>
      </c>
      <c r="U41">
        <v>0.85</v>
      </c>
      <c r="V41">
        <v>0.85</v>
      </c>
      <c r="W41">
        <v>0.85</v>
      </c>
      <c r="X41">
        <v>0.85</v>
      </c>
      <c r="Y41">
        <v>0.85</v>
      </c>
      <c r="Z41">
        <v>0.45</v>
      </c>
      <c r="AA41">
        <v>0.3</v>
      </c>
    </row>
    <row r="42" spans="1:27" x14ac:dyDescent="0.25">
      <c r="A42" t="s">
        <v>433</v>
      </c>
      <c r="B42" t="s">
        <v>502</v>
      </c>
      <c r="C42" t="s">
        <v>486</v>
      </c>
      <c r="D42">
        <v>0.15</v>
      </c>
      <c r="E42">
        <v>0.15</v>
      </c>
      <c r="F42">
        <v>0.15</v>
      </c>
      <c r="G42">
        <v>0.15</v>
      </c>
      <c r="H42">
        <v>0.15</v>
      </c>
      <c r="I42">
        <v>0.2</v>
      </c>
      <c r="J42">
        <v>0.35</v>
      </c>
      <c r="K42">
        <v>0.35</v>
      </c>
      <c r="L42">
        <v>0.55000000000000004</v>
      </c>
      <c r="M42">
        <v>0.55000000000000004</v>
      </c>
      <c r="N42">
        <v>0.85</v>
      </c>
      <c r="O42">
        <v>0.85</v>
      </c>
      <c r="P42">
        <v>0.85</v>
      </c>
      <c r="Q42">
        <v>0.85</v>
      </c>
      <c r="R42">
        <v>0.85</v>
      </c>
      <c r="S42">
        <v>0.85</v>
      </c>
      <c r="T42">
        <v>0.85</v>
      </c>
      <c r="U42">
        <v>0.85</v>
      </c>
      <c r="V42">
        <v>0.85</v>
      </c>
      <c r="W42">
        <v>0.85</v>
      </c>
      <c r="X42">
        <v>0.85</v>
      </c>
      <c r="Y42">
        <v>0.85</v>
      </c>
      <c r="Z42">
        <v>0.45</v>
      </c>
      <c r="AA42">
        <v>0.3</v>
      </c>
    </row>
    <row r="43" spans="1:27" x14ac:dyDescent="0.25">
      <c r="A43" t="s">
        <v>433</v>
      </c>
      <c r="B43" t="s">
        <v>504</v>
      </c>
      <c r="C43" t="s">
        <v>485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 x14ac:dyDescent="0.25">
      <c r="A44" t="s">
        <v>433</v>
      </c>
      <c r="B44" t="s">
        <v>504</v>
      </c>
      <c r="C44" t="s">
        <v>503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 x14ac:dyDescent="0.25">
      <c r="A45" t="s">
        <v>433</v>
      </c>
      <c r="B45" t="s">
        <v>504</v>
      </c>
      <c r="C45" t="s">
        <v>486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 x14ac:dyDescent="0.25">
      <c r="A46" t="s">
        <v>433</v>
      </c>
      <c r="B46" t="s">
        <v>505</v>
      </c>
      <c r="C46" t="s">
        <v>485</v>
      </c>
      <c r="D46">
        <v>0.2</v>
      </c>
      <c r="E46">
        <v>0.2</v>
      </c>
      <c r="F46">
        <v>0.05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0.1</v>
      </c>
      <c r="O46">
        <v>0.2</v>
      </c>
      <c r="P46">
        <v>0.25</v>
      </c>
      <c r="Q46">
        <v>0.25</v>
      </c>
      <c r="R46">
        <v>0.15</v>
      </c>
      <c r="S46">
        <v>0.2</v>
      </c>
      <c r="T46">
        <v>0.25</v>
      </c>
      <c r="U46">
        <v>0.35</v>
      </c>
      <c r="V46">
        <v>0.55000000000000004</v>
      </c>
      <c r="W46">
        <v>0.65</v>
      </c>
      <c r="X46">
        <v>0.7</v>
      </c>
      <c r="Y46">
        <v>0.35</v>
      </c>
      <c r="Z46">
        <v>0.2</v>
      </c>
      <c r="AA46">
        <v>0.2</v>
      </c>
    </row>
    <row r="47" spans="1:27" x14ac:dyDescent="0.25">
      <c r="A47" t="s">
        <v>433</v>
      </c>
      <c r="B47" t="s">
        <v>505</v>
      </c>
      <c r="C47" t="s">
        <v>503</v>
      </c>
      <c r="D47">
        <v>0.3</v>
      </c>
      <c r="E47">
        <v>0.25</v>
      </c>
      <c r="F47">
        <v>0.05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0.05</v>
      </c>
      <c r="N47">
        <v>0.2</v>
      </c>
      <c r="O47">
        <v>0.45</v>
      </c>
      <c r="P47">
        <v>0.5</v>
      </c>
      <c r="Q47">
        <v>0.5</v>
      </c>
      <c r="R47">
        <v>0.35</v>
      </c>
      <c r="S47">
        <v>0.3</v>
      </c>
      <c r="T47">
        <v>0.3</v>
      </c>
      <c r="U47">
        <v>0.3</v>
      </c>
      <c r="V47">
        <v>0.7</v>
      </c>
      <c r="W47">
        <v>0.9</v>
      </c>
      <c r="X47">
        <v>0.7</v>
      </c>
      <c r="Y47">
        <v>0.65</v>
      </c>
      <c r="Z47">
        <v>0.55000000000000004</v>
      </c>
      <c r="AA47">
        <v>0.35</v>
      </c>
    </row>
    <row r="48" spans="1:27" x14ac:dyDescent="0.25">
      <c r="A48" t="s">
        <v>433</v>
      </c>
      <c r="B48" t="s">
        <v>505</v>
      </c>
      <c r="C48" t="s">
        <v>486</v>
      </c>
      <c r="D48">
        <v>0.15</v>
      </c>
      <c r="E48">
        <v>0.15</v>
      </c>
      <c r="F48">
        <v>0.05</v>
      </c>
      <c r="G48">
        <v>0</v>
      </c>
      <c r="H48">
        <v>0</v>
      </c>
      <c r="I48">
        <v>0</v>
      </c>
      <c r="J48">
        <v>0</v>
      </c>
      <c r="K48">
        <v>0.05</v>
      </c>
      <c r="L48">
        <v>0.05</v>
      </c>
      <c r="M48">
        <v>0.05</v>
      </c>
      <c r="N48">
        <v>0.2</v>
      </c>
      <c r="O48">
        <v>0.5</v>
      </c>
      <c r="P48">
        <v>0.8</v>
      </c>
      <c r="Q48">
        <v>0.7</v>
      </c>
      <c r="R48">
        <v>0.4</v>
      </c>
      <c r="S48">
        <v>0.2</v>
      </c>
      <c r="T48">
        <v>0.25</v>
      </c>
      <c r="U48">
        <v>0.5</v>
      </c>
      <c r="V48">
        <v>0.8</v>
      </c>
      <c r="W48">
        <v>0.8</v>
      </c>
      <c r="X48">
        <v>0.8</v>
      </c>
      <c r="Y48">
        <v>0.5</v>
      </c>
      <c r="Z48">
        <v>0.35</v>
      </c>
      <c r="AA48">
        <v>0.2</v>
      </c>
    </row>
    <row r="49" spans="1:27" x14ac:dyDescent="0.25">
      <c r="A49" t="s">
        <v>421</v>
      </c>
      <c r="B49" t="s">
        <v>501</v>
      </c>
      <c r="C49" t="s">
        <v>483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 x14ac:dyDescent="0.25">
      <c r="A50" t="s">
        <v>402</v>
      </c>
      <c r="B50" t="s">
        <v>482</v>
      </c>
      <c r="C50" t="s">
        <v>485</v>
      </c>
      <c r="D50">
        <v>84.92</v>
      </c>
      <c r="E50">
        <v>84.92</v>
      </c>
      <c r="F50">
        <v>84.92</v>
      </c>
      <c r="G50">
        <v>84.92</v>
      </c>
      <c r="H50">
        <v>84.92</v>
      </c>
      <c r="I50">
        <v>84.92</v>
      </c>
      <c r="J50">
        <v>84.92</v>
      </c>
      <c r="K50">
        <v>84.92</v>
      </c>
      <c r="L50">
        <v>75.02</v>
      </c>
      <c r="M50">
        <v>75.02</v>
      </c>
      <c r="N50">
        <v>75.02</v>
      </c>
      <c r="O50">
        <v>75.02</v>
      </c>
      <c r="P50">
        <v>75.02</v>
      </c>
      <c r="Q50">
        <v>75.02</v>
      </c>
      <c r="R50">
        <v>75.02</v>
      </c>
      <c r="S50">
        <v>75.02</v>
      </c>
      <c r="T50">
        <v>75.02</v>
      </c>
      <c r="U50">
        <v>75.02</v>
      </c>
      <c r="V50">
        <v>75.02</v>
      </c>
      <c r="W50">
        <v>84.92</v>
      </c>
      <c r="X50">
        <v>84.92</v>
      </c>
      <c r="Y50">
        <v>84.92</v>
      </c>
      <c r="Z50">
        <v>84.92</v>
      </c>
      <c r="AA50">
        <v>84.92</v>
      </c>
    </row>
    <row r="51" spans="1:27" x14ac:dyDescent="0.25">
      <c r="A51" t="s">
        <v>402</v>
      </c>
      <c r="B51" t="s">
        <v>482</v>
      </c>
      <c r="C51" t="s">
        <v>503</v>
      </c>
      <c r="D51">
        <v>84.92</v>
      </c>
      <c r="E51">
        <v>84.92</v>
      </c>
      <c r="F51">
        <v>84.92</v>
      </c>
      <c r="G51">
        <v>84.92</v>
      </c>
      <c r="H51">
        <v>84.92</v>
      </c>
      <c r="I51">
        <v>84.92</v>
      </c>
      <c r="J51">
        <v>75.02</v>
      </c>
      <c r="K51">
        <v>75.02</v>
      </c>
      <c r="L51">
        <v>75.02</v>
      </c>
      <c r="M51">
        <v>75.02</v>
      </c>
      <c r="N51">
        <v>75.02</v>
      </c>
      <c r="O51">
        <v>75.02</v>
      </c>
      <c r="P51">
        <v>75.02</v>
      </c>
      <c r="Q51">
        <v>75.02</v>
      </c>
      <c r="R51">
        <v>75.02</v>
      </c>
      <c r="S51">
        <v>75.02</v>
      </c>
      <c r="T51">
        <v>75.02</v>
      </c>
      <c r="U51">
        <v>75.02</v>
      </c>
      <c r="V51">
        <v>75.02</v>
      </c>
      <c r="W51">
        <v>75.02</v>
      </c>
      <c r="X51">
        <v>75.02</v>
      </c>
      <c r="Y51">
        <v>75.02</v>
      </c>
      <c r="Z51">
        <v>84.92</v>
      </c>
      <c r="AA51">
        <v>84.92</v>
      </c>
    </row>
    <row r="52" spans="1:27" x14ac:dyDescent="0.25">
      <c r="A52" t="s">
        <v>402</v>
      </c>
      <c r="B52" t="s">
        <v>482</v>
      </c>
      <c r="C52" t="s">
        <v>486</v>
      </c>
      <c r="D52">
        <v>84.92</v>
      </c>
      <c r="E52">
        <v>84.92</v>
      </c>
      <c r="F52">
        <v>84.92</v>
      </c>
      <c r="G52">
        <v>84.92</v>
      </c>
      <c r="H52">
        <v>84.92</v>
      </c>
      <c r="I52">
        <v>84.92</v>
      </c>
      <c r="J52">
        <v>75.02</v>
      </c>
      <c r="K52">
        <v>75.02</v>
      </c>
      <c r="L52">
        <v>75.02</v>
      </c>
      <c r="M52">
        <v>75.02</v>
      </c>
      <c r="N52">
        <v>75.02</v>
      </c>
      <c r="O52">
        <v>75.02</v>
      </c>
      <c r="P52">
        <v>75.02</v>
      </c>
      <c r="Q52">
        <v>75.02</v>
      </c>
      <c r="R52">
        <v>75.02</v>
      </c>
      <c r="S52">
        <v>75.02</v>
      </c>
      <c r="T52">
        <v>75.02</v>
      </c>
      <c r="U52">
        <v>75.02</v>
      </c>
      <c r="V52">
        <v>75.02</v>
      </c>
      <c r="W52">
        <v>75.02</v>
      </c>
      <c r="X52">
        <v>75.02</v>
      </c>
      <c r="Y52">
        <v>84.92</v>
      </c>
      <c r="Z52">
        <v>84.92</v>
      </c>
      <c r="AA52">
        <v>84.92</v>
      </c>
    </row>
    <row r="53" spans="1:27" x14ac:dyDescent="0.25">
      <c r="A53" t="s">
        <v>402</v>
      </c>
      <c r="B53" t="s">
        <v>484</v>
      </c>
      <c r="C53" t="s">
        <v>485</v>
      </c>
      <c r="D53">
        <v>7.0000000000000007E-2</v>
      </c>
      <c r="E53">
        <v>7.0000000000000007E-2</v>
      </c>
      <c r="F53">
        <v>7.0000000000000007E-2</v>
      </c>
      <c r="G53">
        <v>0.06</v>
      </c>
      <c r="H53">
        <v>0.06</v>
      </c>
      <c r="I53">
        <v>0.06</v>
      </c>
      <c r="J53">
        <v>7.0000000000000007E-2</v>
      </c>
      <c r="K53">
        <v>0.1</v>
      </c>
      <c r="L53">
        <v>0.12</v>
      </c>
      <c r="M53">
        <v>0.14000000000000001</v>
      </c>
      <c r="N53">
        <v>0.28999999999999998</v>
      </c>
      <c r="O53">
        <v>0.31</v>
      </c>
      <c r="P53">
        <v>0.36</v>
      </c>
      <c r="Q53">
        <v>0.36</v>
      </c>
      <c r="R53">
        <v>0.34</v>
      </c>
      <c r="S53">
        <v>0.35</v>
      </c>
      <c r="T53">
        <v>0.37</v>
      </c>
      <c r="U53">
        <v>0.34</v>
      </c>
      <c r="V53">
        <v>0.25</v>
      </c>
      <c r="W53">
        <v>0.27</v>
      </c>
      <c r="X53">
        <v>0.21</v>
      </c>
      <c r="Y53">
        <v>0.16</v>
      </c>
      <c r="Z53">
        <v>0.1</v>
      </c>
      <c r="AA53">
        <v>0.06</v>
      </c>
    </row>
    <row r="54" spans="1:27" x14ac:dyDescent="0.25">
      <c r="A54" t="s">
        <v>402</v>
      </c>
      <c r="B54" t="s">
        <v>484</v>
      </c>
      <c r="C54" t="s">
        <v>506</v>
      </c>
      <c r="D54">
        <v>0.11</v>
      </c>
      <c r="E54">
        <v>0.1</v>
      </c>
      <c r="F54">
        <v>0.08</v>
      </c>
      <c r="G54">
        <v>0.06</v>
      </c>
      <c r="H54">
        <v>0.06</v>
      </c>
      <c r="I54">
        <v>0.06</v>
      </c>
      <c r="J54">
        <v>7.0000000000000007E-2</v>
      </c>
      <c r="K54">
        <v>0.2</v>
      </c>
      <c r="L54">
        <v>0.24</v>
      </c>
      <c r="M54">
        <v>0.27</v>
      </c>
      <c r="N54">
        <v>0.42</v>
      </c>
      <c r="O54">
        <v>0.54</v>
      </c>
      <c r="P54">
        <v>0.59</v>
      </c>
      <c r="Q54">
        <v>0.6</v>
      </c>
      <c r="R54">
        <v>0.49</v>
      </c>
      <c r="S54">
        <v>0.48</v>
      </c>
      <c r="T54">
        <v>0.47</v>
      </c>
      <c r="U54">
        <v>0.46</v>
      </c>
      <c r="V54">
        <v>0.44</v>
      </c>
      <c r="W54">
        <v>0.36</v>
      </c>
      <c r="X54">
        <v>0.28999999999999998</v>
      </c>
      <c r="Y54">
        <v>0.22</v>
      </c>
      <c r="Z54">
        <v>0.16</v>
      </c>
      <c r="AA54">
        <v>0.13</v>
      </c>
    </row>
    <row r="55" spans="1:27" x14ac:dyDescent="0.25">
      <c r="A55" t="s">
        <v>402</v>
      </c>
      <c r="B55" t="s">
        <v>484</v>
      </c>
      <c r="C55" t="s">
        <v>486</v>
      </c>
      <c r="D55">
        <v>0.04</v>
      </c>
      <c r="E55">
        <v>0.05</v>
      </c>
      <c r="F55">
        <v>0.05</v>
      </c>
      <c r="G55">
        <v>0.04</v>
      </c>
      <c r="H55">
        <v>0.04</v>
      </c>
      <c r="I55">
        <v>0.04</v>
      </c>
      <c r="J55">
        <v>0.04</v>
      </c>
      <c r="K55">
        <v>0.15</v>
      </c>
      <c r="L55">
        <v>0.23</v>
      </c>
      <c r="M55">
        <v>0.32</v>
      </c>
      <c r="N55">
        <v>0.41</v>
      </c>
      <c r="O55">
        <v>0.56999999999999995</v>
      </c>
      <c r="P55">
        <v>0.62</v>
      </c>
      <c r="Q55">
        <v>0.61</v>
      </c>
      <c r="R55">
        <v>0.5</v>
      </c>
      <c r="S55">
        <v>0.45</v>
      </c>
      <c r="T55">
        <v>0.46</v>
      </c>
      <c r="U55">
        <v>0.47</v>
      </c>
      <c r="V55">
        <v>0.42</v>
      </c>
      <c r="W55">
        <v>0.34</v>
      </c>
      <c r="X55">
        <v>0.33</v>
      </c>
      <c r="Y55">
        <v>0.23</v>
      </c>
      <c r="Z55">
        <v>0.13</v>
      </c>
      <c r="AA55">
        <v>0.08</v>
      </c>
    </row>
    <row r="56" spans="1:27" x14ac:dyDescent="0.25">
      <c r="A56" t="s">
        <v>402</v>
      </c>
      <c r="B56" t="s">
        <v>487</v>
      </c>
      <c r="C56" t="s">
        <v>483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 x14ac:dyDescent="0.25">
      <c r="A57" t="s">
        <v>402</v>
      </c>
      <c r="B57" t="s">
        <v>487</v>
      </c>
      <c r="C57" t="s">
        <v>485</v>
      </c>
      <c r="D57">
        <v>0.05</v>
      </c>
      <c r="E57">
        <v>0.05</v>
      </c>
      <c r="F57">
        <v>0.05</v>
      </c>
      <c r="G57">
        <v>0.05</v>
      </c>
      <c r="H57">
        <v>0.05</v>
      </c>
      <c r="I57">
        <v>0.05</v>
      </c>
      <c r="J57">
        <v>0.05</v>
      </c>
      <c r="K57">
        <v>0.05</v>
      </c>
      <c r="L57">
        <v>0.1</v>
      </c>
      <c r="M57">
        <v>0.1</v>
      </c>
      <c r="N57">
        <v>0.4</v>
      </c>
      <c r="O57">
        <v>0.4</v>
      </c>
      <c r="P57">
        <v>0.6</v>
      </c>
      <c r="Q57">
        <v>0.6</v>
      </c>
      <c r="R57">
        <v>0.6</v>
      </c>
      <c r="S57">
        <v>0.6</v>
      </c>
      <c r="T57">
        <v>0.6</v>
      </c>
      <c r="U57">
        <v>0.4</v>
      </c>
      <c r="V57">
        <v>0.2</v>
      </c>
      <c r="W57">
        <v>0.05</v>
      </c>
      <c r="X57">
        <v>0.05</v>
      </c>
      <c r="Y57">
        <v>0.05</v>
      </c>
      <c r="Z57">
        <v>0.05</v>
      </c>
      <c r="AA57">
        <v>0.05</v>
      </c>
    </row>
    <row r="58" spans="1:27" x14ac:dyDescent="0.25">
      <c r="A58" t="s">
        <v>402</v>
      </c>
      <c r="B58" t="s">
        <v>487</v>
      </c>
      <c r="C58" t="s">
        <v>506</v>
      </c>
      <c r="D58">
        <v>0.05</v>
      </c>
      <c r="E58">
        <v>0.05</v>
      </c>
      <c r="F58">
        <v>0.05</v>
      </c>
      <c r="G58">
        <v>0.05</v>
      </c>
      <c r="H58">
        <v>0.05</v>
      </c>
      <c r="I58">
        <v>0.05</v>
      </c>
      <c r="J58">
        <v>0.05</v>
      </c>
      <c r="K58">
        <v>0.1</v>
      </c>
      <c r="L58">
        <v>0.3</v>
      </c>
      <c r="M58">
        <v>0.6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0.9</v>
      </c>
      <c r="U58">
        <v>0.9</v>
      </c>
      <c r="V58">
        <v>0.5</v>
      </c>
      <c r="W58">
        <v>0.3</v>
      </c>
      <c r="X58">
        <v>0.3</v>
      </c>
      <c r="Y58">
        <v>0.1</v>
      </c>
      <c r="Z58">
        <v>0.05</v>
      </c>
      <c r="AA58">
        <v>0.05</v>
      </c>
    </row>
    <row r="59" spans="1:27" x14ac:dyDescent="0.25">
      <c r="A59" t="s">
        <v>402</v>
      </c>
      <c r="B59" t="s">
        <v>487</v>
      </c>
      <c r="C59" t="s">
        <v>486</v>
      </c>
      <c r="D59">
        <v>0.05</v>
      </c>
      <c r="E59">
        <v>0.05</v>
      </c>
      <c r="F59">
        <v>0.05</v>
      </c>
      <c r="G59">
        <v>0.05</v>
      </c>
      <c r="H59">
        <v>0.05</v>
      </c>
      <c r="I59">
        <v>0.05</v>
      </c>
      <c r="J59">
        <v>0.05</v>
      </c>
      <c r="K59">
        <v>0.2</v>
      </c>
      <c r="L59">
        <v>0.5</v>
      </c>
      <c r="M59">
        <v>0.9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0.9</v>
      </c>
      <c r="U59">
        <v>0.9</v>
      </c>
      <c r="V59">
        <v>0.6</v>
      </c>
      <c r="W59">
        <v>0.6</v>
      </c>
      <c r="X59">
        <v>0.5</v>
      </c>
      <c r="Y59">
        <v>0.2</v>
      </c>
      <c r="Z59">
        <v>0.05</v>
      </c>
      <c r="AA59">
        <v>0.05</v>
      </c>
    </row>
    <row r="60" spans="1:27" x14ac:dyDescent="0.25">
      <c r="A60" t="s">
        <v>402</v>
      </c>
      <c r="B60" t="s">
        <v>500</v>
      </c>
      <c r="C60" t="s">
        <v>485</v>
      </c>
      <c r="D60">
        <v>60.08</v>
      </c>
      <c r="E60">
        <v>60.08</v>
      </c>
      <c r="F60">
        <v>60.08</v>
      </c>
      <c r="G60">
        <v>60.08</v>
      </c>
      <c r="H60">
        <v>60.08</v>
      </c>
      <c r="I60">
        <v>60.08</v>
      </c>
      <c r="J60">
        <v>60.08</v>
      </c>
      <c r="K60">
        <v>60.08</v>
      </c>
      <c r="L60">
        <v>69.98</v>
      </c>
      <c r="M60">
        <v>69.98</v>
      </c>
      <c r="N60">
        <v>69.98</v>
      </c>
      <c r="O60">
        <v>69.98</v>
      </c>
      <c r="P60">
        <v>69.98</v>
      </c>
      <c r="Q60">
        <v>69.98</v>
      </c>
      <c r="R60">
        <v>69.98</v>
      </c>
      <c r="S60">
        <v>69.98</v>
      </c>
      <c r="T60">
        <v>69.98</v>
      </c>
      <c r="U60">
        <v>69.98</v>
      </c>
      <c r="V60">
        <v>69.98</v>
      </c>
      <c r="W60">
        <v>60.08</v>
      </c>
      <c r="X60">
        <v>60.08</v>
      </c>
      <c r="Y60">
        <v>60.08</v>
      </c>
      <c r="Z60">
        <v>60.08</v>
      </c>
      <c r="AA60">
        <v>60.08</v>
      </c>
    </row>
    <row r="61" spans="1:27" x14ac:dyDescent="0.25">
      <c r="A61" t="s">
        <v>402</v>
      </c>
      <c r="B61" t="s">
        <v>500</v>
      </c>
      <c r="C61" t="s">
        <v>503</v>
      </c>
      <c r="D61">
        <v>60.08</v>
      </c>
      <c r="E61">
        <v>60.08</v>
      </c>
      <c r="F61">
        <v>60.08</v>
      </c>
      <c r="G61">
        <v>60.08</v>
      </c>
      <c r="H61">
        <v>60.08</v>
      </c>
      <c r="I61">
        <v>60.08</v>
      </c>
      <c r="J61">
        <v>69.98</v>
      </c>
      <c r="K61">
        <v>69.98</v>
      </c>
      <c r="L61">
        <v>69.98</v>
      </c>
      <c r="M61">
        <v>69.98</v>
      </c>
      <c r="N61">
        <v>69.98</v>
      </c>
      <c r="O61">
        <v>69.98</v>
      </c>
      <c r="P61">
        <v>69.98</v>
      </c>
      <c r="Q61">
        <v>69.98</v>
      </c>
      <c r="R61">
        <v>69.98</v>
      </c>
      <c r="S61">
        <v>69.98</v>
      </c>
      <c r="T61">
        <v>69.98</v>
      </c>
      <c r="U61">
        <v>69.98</v>
      </c>
      <c r="V61">
        <v>69.98</v>
      </c>
      <c r="W61">
        <v>69.98</v>
      </c>
      <c r="X61">
        <v>69.98</v>
      </c>
      <c r="Y61">
        <v>69.98</v>
      </c>
      <c r="Z61">
        <v>60.08</v>
      </c>
      <c r="AA61">
        <v>60.08</v>
      </c>
    </row>
    <row r="62" spans="1:27" x14ac:dyDescent="0.25">
      <c r="A62" t="s">
        <v>402</v>
      </c>
      <c r="B62" t="s">
        <v>500</v>
      </c>
      <c r="C62" t="s">
        <v>486</v>
      </c>
      <c r="D62">
        <v>60.08</v>
      </c>
      <c r="E62">
        <v>60.08</v>
      </c>
      <c r="F62">
        <v>60.08</v>
      </c>
      <c r="G62">
        <v>60.08</v>
      </c>
      <c r="H62">
        <v>60.08</v>
      </c>
      <c r="I62">
        <v>60.08</v>
      </c>
      <c r="J62">
        <v>69.98</v>
      </c>
      <c r="K62">
        <v>69.98</v>
      </c>
      <c r="L62">
        <v>69.98</v>
      </c>
      <c r="M62">
        <v>69.98</v>
      </c>
      <c r="N62">
        <v>69.98</v>
      </c>
      <c r="O62">
        <v>69.98</v>
      </c>
      <c r="P62">
        <v>69.98</v>
      </c>
      <c r="Q62">
        <v>69.98</v>
      </c>
      <c r="R62">
        <v>69.98</v>
      </c>
      <c r="S62">
        <v>69.98</v>
      </c>
      <c r="T62">
        <v>69.98</v>
      </c>
      <c r="U62">
        <v>69.98</v>
      </c>
      <c r="V62">
        <v>69.98</v>
      </c>
      <c r="W62">
        <v>69.98</v>
      </c>
      <c r="X62">
        <v>69.98</v>
      </c>
      <c r="Y62">
        <v>60.08</v>
      </c>
      <c r="Z62">
        <v>60.08</v>
      </c>
      <c r="AA62">
        <v>60.08</v>
      </c>
    </row>
    <row r="63" spans="1:27" x14ac:dyDescent="0.25">
      <c r="A63" t="s">
        <v>402</v>
      </c>
      <c r="B63" t="s">
        <v>501</v>
      </c>
      <c r="C63" t="s">
        <v>483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 x14ac:dyDescent="0.25">
      <c r="A64" t="s">
        <v>402</v>
      </c>
      <c r="B64" t="s">
        <v>502</v>
      </c>
      <c r="C64" t="s">
        <v>485</v>
      </c>
      <c r="D64">
        <v>0.05</v>
      </c>
      <c r="E64">
        <v>0.05</v>
      </c>
      <c r="F64">
        <v>0.05</v>
      </c>
      <c r="G64">
        <v>0.05</v>
      </c>
      <c r="H64">
        <v>0.05</v>
      </c>
      <c r="I64">
        <v>0.05</v>
      </c>
      <c r="J64">
        <v>0.05</v>
      </c>
      <c r="K64">
        <v>0.05</v>
      </c>
      <c r="L64">
        <v>0.1</v>
      </c>
      <c r="M64">
        <v>0.1</v>
      </c>
      <c r="N64">
        <v>0.4</v>
      </c>
      <c r="O64">
        <v>0.4</v>
      </c>
      <c r="P64">
        <v>0.55000000000000004</v>
      </c>
      <c r="Q64">
        <v>0.55000000000000004</v>
      </c>
      <c r="R64">
        <v>0.55000000000000004</v>
      </c>
      <c r="S64">
        <v>0.55000000000000004</v>
      </c>
      <c r="T64">
        <v>0.55000000000000004</v>
      </c>
      <c r="U64">
        <v>0.4</v>
      </c>
      <c r="V64">
        <v>0.2</v>
      </c>
      <c r="W64">
        <v>0.05</v>
      </c>
      <c r="X64">
        <v>0.05</v>
      </c>
      <c r="Y64">
        <v>0.05</v>
      </c>
      <c r="Z64">
        <v>0.05</v>
      </c>
      <c r="AA64">
        <v>0.05</v>
      </c>
    </row>
    <row r="65" spans="1:27" x14ac:dyDescent="0.25">
      <c r="A65" t="s">
        <v>402</v>
      </c>
      <c r="B65" t="s">
        <v>502</v>
      </c>
      <c r="C65" t="s">
        <v>506</v>
      </c>
      <c r="D65">
        <v>0.05</v>
      </c>
      <c r="E65">
        <v>0.05</v>
      </c>
      <c r="F65">
        <v>0.05</v>
      </c>
      <c r="G65">
        <v>0.05</v>
      </c>
      <c r="H65">
        <v>0.05</v>
      </c>
      <c r="I65">
        <v>0.05</v>
      </c>
      <c r="J65">
        <v>0.05</v>
      </c>
      <c r="K65">
        <v>0.1</v>
      </c>
      <c r="L65">
        <v>0.3</v>
      </c>
      <c r="M65">
        <v>0.55000000000000004</v>
      </c>
      <c r="N65">
        <v>0.85</v>
      </c>
      <c r="O65">
        <v>0.85</v>
      </c>
      <c r="P65">
        <v>0.85</v>
      </c>
      <c r="Q65">
        <v>0.85</v>
      </c>
      <c r="R65">
        <v>0.85</v>
      </c>
      <c r="S65">
        <v>0.85</v>
      </c>
      <c r="T65">
        <v>0.85</v>
      </c>
      <c r="U65">
        <v>0.85</v>
      </c>
      <c r="V65">
        <v>0.5</v>
      </c>
      <c r="W65">
        <v>0.3</v>
      </c>
      <c r="X65">
        <v>0.3</v>
      </c>
      <c r="Y65">
        <v>0.1</v>
      </c>
      <c r="Z65">
        <v>0.05</v>
      </c>
      <c r="AA65">
        <v>0.05</v>
      </c>
    </row>
    <row r="66" spans="1:27" x14ac:dyDescent="0.25">
      <c r="A66" t="s">
        <v>402</v>
      </c>
      <c r="B66" t="s">
        <v>502</v>
      </c>
      <c r="C66" t="s">
        <v>486</v>
      </c>
      <c r="D66">
        <v>0.05</v>
      </c>
      <c r="E66">
        <v>0.05</v>
      </c>
      <c r="F66">
        <v>0.05</v>
      </c>
      <c r="G66">
        <v>0.05</v>
      </c>
      <c r="H66">
        <v>0.05</v>
      </c>
      <c r="I66">
        <v>0.05</v>
      </c>
      <c r="J66">
        <v>0.05</v>
      </c>
      <c r="K66">
        <v>0.2</v>
      </c>
      <c r="L66">
        <v>0.5</v>
      </c>
      <c r="M66">
        <v>0.85</v>
      </c>
      <c r="N66">
        <v>0.85</v>
      </c>
      <c r="O66">
        <v>0.85</v>
      </c>
      <c r="P66">
        <v>0.85</v>
      </c>
      <c r="Q66">
        <v>0.85</v>
      </c>
      <c r="R66">
        <v>0.85</v>
      </c>
      <c r="S66">
        <v>0.85</v>
      </c>
      <c r="T66">
        <v>0.85</v>
      </c>
      <c r="U66">
        <v>0.85</v>
      </c>
      <c r="V66">
        <v>0.55000000000000004</v>
      </c>
      <c r="W66">
        <v>0.55000000000000004</v>
      </c>
      <c r="X66">
        <v>0.5</v>
      </c>
      <c r="Y66">
        <v>0.2</v>
      </c>
      <c r="Z66">
        <v>0.05</v>
      </c>
      <c r="AA66">
        <v>0.05</v>
      </c>
    </row>
    <row r="67" spans="1:27" x14ac:dyDescent="0.25">
      <c r="A67" t="s">
        <v>402</v>
      </c>
      <c r="B67" t="s">
        <v>504</v>
      </c>
      <c r="C67" t="s">
        <v>485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402</v>
      </c>
      <c r="B68" t="s">
        <v>504</v>
      </c>
      <c r="C68" t="s">
        <v>503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0</v>
      </c>
      <c r="AA68">
        <v>0</v>
      </c>
    </row>
    <row r="69" spans="1:27" x14ac:dyDescent="0.25">
      <c r="A69" t="s">
        <v>402</v>
      </c>
      <c r="B69" t="s">
        <v>504</v>
      </c>
      <c r="C69" t="s">
        <v>486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0</v>
      </c>
      <c r="Z69">
        <v>0</v>
      </c>
      <c r="AA69">
        <v>0</v>
      </c>
    </row>
    <row r="70" spans="1:27" x14ac:dyDescent="0.25">
      <c r="A70" t="s">
        <v>402</v>
      </c>
      <c r="B70" t="s">
        <v>505</v>
      </c>
      <c r="C70" t="s">
        <v>485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0.1</v>
      </c>
      <c r="N70">
        <v>0.2</v>
      </c>
      <c r="O70">
        <v>0.2</v>
      </c>
      <c r="P70">
        <v>0.4</v>
      </c>
      <c r="Q70">
        <v>0.4</v>
      </c>
      <c r="R70">
        <v>0.4</v>
      </c>
      <c r="S70">
        <v>0.4</v>
      </c>
      <c r="T70">
        <v>0.4</v>
      </c>
      <c r="U70">
        <v>0.2</v>
      </c>
      <c r="V70">
        <v>0.1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402</v>
      </c>
      <c r="B71" t="s">
        <v>505</v>
      </c>
      <c r="C71" t="s">
        <v>506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0.1</v>
      </c>
      <c r="L71">
        <v>0.2</v>
      </c>
      <c r="M71">
        <v>0.5</v>
      </c>
      <c r="N71">
        <v>0.6</v>
      </c>
      <c r="O71">
        <v>0.8</v>
      </c>
      <c r="P71">
        <v>0.8</v>
      </c>
      <c r="Q71">
        <v>0.8</v>
      </c>
      <c r="R71">
        <v>0.8</v>
      </c>
      <c r="S71">
        <v>0.8</v>
      </c>
      <c r="T71">
        <v>0.8</v>
      </c>
      <c r="U71">
        <v>0.6</v>
      </c>
      <c r="V71">
        <v>0.2</v>
      </c>
      <c r="W71">
        <v>0.2</v>
      </c>
      <c r="X71">
        <v>0.2</v>
      </c>
      <c r="Y71">
        <v>0.1</v>
      </c>
      <c r="Z71">
        <v>0</v>
      </c>
      <c r="AA71">
        <v>0</v>
      </c>
    </row>
    <row r="72" spans="1:27" x14ac:dyDescent="0.25">
      <c r="A72" t="s">
        <v>402</v>
      </c>
      <c r="B72" t="s">
        <v>505</v>
      </c>
      <c r="C72" t="s">
        <v>486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0.1</v>
      </c>
      <c r="L72">
        <v>0.2</v>
      </c>
      <c r="M72">
        <v>0.5</v>
      </c>
      <c r="N72">
        <v>0.5</v>
      </c>
      <c r="O72">
        <v>0.7</v>
      </c>
      <c r="P72">
        <v>0.7</v>
      </c>
      <c r="Q72">
        <v>0.7</v>
      </c>
      <c r="R72">
        <v>0.7</v>
      </c>
      <c r="S72">
        <v>0.8</v>
      </c>
      <c r="T72">
        <v>0.7</v>
      </c>
      <c r="U72">
        <v>0.5</v>
      </c>
      <c r="V72">
        <v>0.5</v>
      </c>
      <c r="W72">
        <v>0.3</v>
      </c>
      <c r="X72">
        <v>0.3</v>
      </c>
      <c r="Y72">
        <v>0</v>
      </c>
      <c r="Z72">
        <v>0</v>
      </c>
      <c r="AA72">
        <v>0</v>
      </c>
    </row>
    <row r="73" spans="1:27" x14ac:dyDescent="0.25">
      <c r="A73" t="s">
        <v>407</v>
      </c>
      <c r="B73" t="s">
        <v>482</v>
      </c>
      <c r="C73" t="s">
        <v>507</v>
      </c>
      <c r="D73">
        <v>84.92</v>
      </c>
      <c r="E73">
        <v>84.92</v>
      </c>
      <c r="F73">
        <v>84.92</v>
      </c>
      <c r="G73">
        <v>84.92</v>
      </c>
      <c r="H73">
        <v>84.92</v>
      </c>
      <c r="I73">
        <v>84.92</v>
      </c>
      <c r="J73">
        <v>84.92</v>
      </c>
      <c r="K73">
        <v>84.92</v>
      </c>
      <c r="L73">
        <v>84.92</v>
      </c>
      <c r="M73">
        <v>84.92</v>
      </c>
      <c r="N73">
        <v>84.92</v>
      </c>
      <c r="O73">
        <v>84.92</v>
      </c>
      <c r="P73">
        <v>84.92</v>
      </c>
      <c r="Q73">
        <v>84.92</v>
      </c>
      <c r="R73">
        <v>84.92</v>
      </c>
      <c r="S73">
        <v>84.92</v>
      </c>
      <c r="T73">
        <v>84.92</v>
      </c>
      <c r="U73">
        <v>84.92</v>
      </c>
      <c r="V73">
        <v>84.92</v>
      </c>
      <c r="W73">
        <v>84.92</v>
      </c>
      <c r="X73">
        <v>84.92</v>
      </c>
      <c r="Y73">
        <v>84.92</v>
      </c>
      <c r="Z73">
        <v>84.92</v>
      </c>
      <c r="AA73">
        <v>84.92</v>
      </c>
    </row>
    <row r="74" spans="1:27" x14ac:dyDescent="0.25">
      <c r="A74" t="s">
        <v>407</v>
      </c>
      <c r="B74" t="s">
        <v>482</v>
      </c>
      <c r="C74" t="s">
        <v>508</v>
      </c>
      <c r="D74">
        <v>84.92</v>
      </c>
      <c r="E74">
        <v>84.92</v>
      </c>
      <c r="F74">
        <v>84.92</v>
      </c>
      <c r="G74">
        <v>84.92</v>
      </c>
      <c r="H74">
        <v>84.92</v>
      </c>
      <c r="I74">
        <v>84.92</v>
      </c>
      <c r="J74">
        <v>84.92</v>
      </c>
      <c r="K74">
        <v>84.92</v>
      </c>
      <c r="L74">
        <v>84.92</v>
      </c>
      <c r="M74">
        <v>84.92</v>
      </c>
      <c r="N74">
        <v>84.92</v>
      </c>
      <c r="O74">
        <v>84.92</v>
      </c>
      <c r="P74">
        <v>84.92</v>
      </c>
      <c r="Q74">
        <v>84.92</v>
      </c>
      <c r="R74">
        <v>84.92</v>
      </c>
      <c r="S74">
        <v>84.92</v>
      </c>
      <c r="T74">
        <v>84.92</v>
      </c>
      <c r="U74">
        <v>84.92</v>
      </c>
      <c r="V74">
        <v>84.92</v>
      </c>
      <c r="W74">
        <v>84.92</v>
      </c>
      <c r="X74">
        <v>84.92</v>
      </c>
      <c r="Y74">
        <v>84.92</v>
      </c>
      <c r="Z74">
        <v>84.92</v>
      </c>
      <c r="AA74">
        <v>84.92</v>
      </c>
    </row>
    <row r="75" spans="1:27" x14ac:dyDescent="0.25">
      <c r="A75" t="s">
        <v>407</v>
      </c>
      <c r="B75" t="s">
        <v>482</v>
      </c>
      <c r="C75" t="s">
        <v>509</v>
      </c>
      <c r="D75">
        <v>84.92</v>
      </c>
      <c r="E75">
        <v>84.92</v>
      </c>
      <c r="F75">
        <v>84.92</v>
      </c>
      <c r="G75">
        <v>84.92</v>
      </c>
      <c r="H75">
        <v>84.92</v>
      </c>
      <c r="I75">
        <v>84.92</v>
      </c>
      <c r="J75">
        <v>84.92</v>
      </c>
      <c r="K75">
        <v>84.92</v>
      </c>
      <c r="L75">
        <v>84.92</v>
      </c>
      <c r="M75">
        <v>84.92</v>
      </c>
      <c r="N75">
        <v>84.92</v>
      </c>
      <c r="O75">
        <v>84.92</v>
      </c>
      <c r="P75">
        <v>84.92</v>
      </c>
      <c r="Q75">
        <v>84.92</v>
      </c>
      <c r="R75">
        <v>84.92</v>
      </c>
      <c r="S75">
        <v>84.92</v>
      </c>
      <c r="T75">
        <v>84.92</v>
      </c>
      <c r="U75">
        <v>84.92</v>
      </c>
      <c r="V75">
        <v>84.92</v>
      </c>
      <c r="W75">
        <v>84.92</v>
      </c>
      <c r="X75">
        <v>84.92</v>
      </c>
      <c r="Y75">
        <v>84.92</v>
      </c>
      <c r="Z75">
        <v>84.92</v>
      </c>
      <c r="AA75">
        <v>84.92</v>
      </c>
    </row>
    <row r="76" spans="1:27" x14ac:dyDescent="0.25">
      <c r="A76" t="s">
        <v>407</v>
      </c>
      <c r="B76" t="s">
        <v>482</v>
      </c>
      <c r="C76" t="s">
        <v>510</v>
      </c>
      <c r="D76">
        <v>84.92</v>
      </c>
      <c r="E76">
        <v>84.92</v>
      </c>
      <c r="F76">
        <v>84.92</v>
      </c>
      <c r="G76">
        <v>84.92</v>
      </c>
      <c r="H76">
        <v>84.92</v>
      </c>
      <c r="I76">
        <v>84.92</v>
      </c>
      <c r="J76">
        <v>84.92</v>
      </c>
      <c r="K76">
        <v>84.92</v>
      </c>
      <c r="L76">
        <v>84.92</v>
      </c>
      <c r="M76">
        <v>84.92</v>
      </c>
      <c r="N76">
        <v>84.92</v>
      </c>
      <c r="O76">
        <v>84.92</v>
      </c>
      <c r="P76">
        <v>84.92</v>
      </c>
      <c r="Q76">
        <v>84.92</v>
      </c>
      <c r="R76">
        <v>84.92</v>
      </c>
      <c r="S76">
        <v>84.92</v>
      </c>
      <c r="T76">
        <v>84.92</v>
      </c>
      <c r="U76">
        <v>84.92</v>
      </c>
      <c r="V76">
        <v>84.92</v>
      </c>
      <c r="W76">
        <v>84.92</v>
      </c>
      <c r="X76">
        <v>84.92</v>
      </c>
      <c r="Y76">
        <v>84.92</v>
      </c>
      <c r="Z76">
        <v>84.92</v>
      </c>
      <c r="AA76">
        <v>84.92</v>
      </c>
    </row>
    <row r="77" spans="1:27" x14ac:dyDescent="0.25">
      <c r="A77" t="s">
        <v>407</v>
      </c>
      <c r="B77" t="s">
        <v>482</v>
      </c>
      <c r="C77" t="s">
        <v>492</v>
      </c>
      <c r="D77">
        <v>84.92</v>
      </c>
      <c r="E77">
        <v>84.92</v>
      </c>
      <c r="F77">
        <v>84.92</v>
      </c>
      <c r="G77">
        <v>84.92</v>
      </c>
      <c r="H77">
        <v>84.92</v>
      </c>
      <c r="I77">
        <v>84.92</v>
      </c>
      <c r="J77">
        <v>84.92</v>
      </c>
      <c r="K77">
        <v>84.92</v>
      </c>
      <c r="L77">
        <v>84.92</v>
      </c>
      <c r="M77">
        <v>84.92</v>
      </c>
      <c r="N77">
        <v>84.92</v>
      </c>
      <c r="O77">
        <v>84.92</v>
      </c>
      <c r="P77">
        <v>84.92</v>
      </c>
      <c r="Q77">
        <v>84.92</v>
      </c>
      <c r="R77">
        <v>84.92</v>
      </c>
      <c r="S77">
        <v>84.92</v>
      </c>
      <c r="T77">
        <v>84.92</v>
      </c>
      <c r="U77">
        <v>84.92</v>
      </c>
      <c r="V77">
        <v>84.92</v>
      </c>
      <c r="W77">
        <v>84.92</v>
      </c>
      <c r="X77">
        <v>84.92</v>
      </c>
      <c r="Y77">
        <v>84.92</v>
      </c>
      <c r="Z77">
        <v>84.92</v>
      </c>
      <c r="AA77">
        <v>84.92</v>
      </c>
    </row>
    <row r="78" spans="1:27" x14ac:dyDescent="0.25">
      <c r="A78" t="s">
        <v>407</v>
      </c>
      <c r="B78" t="s">
        <v>482</v>
      </c>
      <c r="C78" t="s">
        <v>511</v>
      </c>
      <c r="D78">
        <v>84.92</v>
      </c>
      <c r="E78">
        <v>84.92</v>
      </c>
      <c r="F78">
        <v>84.92</v>
      </c>
      <c r="G78">
        <v>84.92</v>
      </c>
      <c r="H78">
        <v>84.92</v>
      </c>
      <c r="I78">
        <v>84.92</v>
      </c>
      <c r="J78">
        <v>84.92</v>
      </c>
      <c r="K78">
        <v>84.92</v>
      </c>
      <c r="L78">
        <v>84.92</v>
      </c>
      <c r="M78">
        <v>84.92</v>
      </c>
      <c r="N78">
        <v>84.92</v>
      </c>
      <c r="O78">
        <v>84.92</v>
      </c>
      <c r="P78">
        <v>84.92</v>
      </c>
      <c r="Q78">
        <v>84.92</v>
      </c>
      <c r="R78">
        <v>84.92</v>
      </c>
      <c r="S78">
        <v>84.92</v>
      </c>
      <c r="T78">
        <v>84.92</v>
      </c>
      <c r="U78">
        <v>84.92</v>
      </c>
      <c r="V78">
        <v>84.92</v>
      </c>
      <c r="W78">
        <v>84.92</v>
      </c>
      <c r="X78">
        <v>84.92</v>
      </c>
      <c r="Y78">
        <v>84.92</v>
      </c>
      <c r="Z78">
        <v>84.92</v>
      </c>
      <c r="AA78">
        <v>84.92</v>
      </c>
    </row>
    <row r="79" spans="1:27" x14ac:dyDescent="0.25">
      <c r="A79" t="s">
        <v>407</v>
      </c>
      <c r="B79" t="s">
        <v>482</v>
      </c>
      <c r="C79" t="s">
        <v>512</v>
      </c>
      <c r="D79">
        <v>84.92</v>
      </c>
      <c r="E79">
        <v>84.92</v>
      </c>
      <c r="F79">
        <v>84.92</v>
      </c>
      <c r="G79">
        <v>84.92</v>
      </c>
      <c r="H79">
        <v>84.92</v>
      </c>
      <c r="I79">
        <v>84.92</v>
      </c>
      <c r="J79">
        <v>84.92</v>
      </c>
      <c r="K79">
        <v>84.92</v>
      </c>
      <c r="L79">
        <v>84.92</v>
      </c>
      <c r="M79">
        <v>84.92</v>
      </c>
      <c r="N79">
        <v>84.92</v>
      </c>
      <c r="O79">
        <v>84.92</v>
      </c>
      <c r="P79">
        <v>84.92</v>
      </c>
      <c r="Q79">
        <v>84.92</v>
      </c>
      <c r="R79">
        <v>84.92</v>
      </c>
      <c r="S79">
        <v>84.92</v>
      </c>
      <c r="T79">
        <v>84.92</v>
      </c>
      <c r="U79">
        <v>84.92</v>
      </c>
      <c r="V79">
        <v>84.92</v>
      </c>
      <c r="W79">
        <v>84.92</v>
      </c>
      <c r="X79">
        <v>84.92</v>
      </c>
      <c r="Y79">
        <v>84.92</v>
      </c>
      <c r="Z79">
        <v>84.92</v>
      </c>
      <c r="AA79">
        <v>84.92</v>
      </c>
    </row>
    <row r="80" spans="1:27" x14ac:dyDescent="0.25">
      <c r="A80" t="s">
        <v>407</v>
      </c>
      <c r="B80" t="s">
        <v>482</v>
      </c>
      <c r="C80" t="s">
        <v>513</v>
      </c>
      <c r="D80">
        <v>84.92</v>
      </c>
      <c r="E80">
        <v>84.92</v>
      </c>
      <c r="F80">
        <v>84.92</v>
      </c>
      <c r="G80">
        <v>84.92</v>
      </c>
      <c r="H80">
        <v>84.92</v>
      </c>
      <c r="I80">
        <v>84.92</v>
      </c>
      <c r="J80">
        <v>84.92</v>
      </c>
      <c r="K80">
        <v>84.92</v>
      </c>
      <c r="L80">
        <v>84.92</v>
      </c>
      <c r="M80">
        <v>84.92</v>
      </c>
      <c r="N80">
        <v>84.92</v>
      </c>
      <c r="O80">
        <v>84.92</v>
      </c>
      <c r="P80">
        <v>84.92</v>
      </c>
      <c r="Q80">
        <v>84.92</v>
      </c>
      <c r="R80">
        <v>84.92</v>
      </c>
      <c r="S80">
        <v>84.92</v>
      </c>
      <c r="T80">
        <v>84.92</v>
      </c>
      <c r="U80">
        <v>84.92</v>
      </c>
      <c r="V80">
        <v>84.92</v>
      </c>
      <c r="W80">
        <v>84.92</v>
      </c>
      <c r="X80">
        <v>84.92</v>
      </c>
      <c r="Y80">
        <v>84.92</v>
      </c>
      <c r="Z80">
        <v>84.92</v>
      </c>
      <c r="AA80">
        <v>84.92</v>
      </c>
    </row>
    <row r="81" spans="1:27" x14ac:dyDescent="0.25">
      <c r="A81" t="s">
        <v>407</v>
      </c>
      <c r="B81" t="s">
        <v>482</v>
      </c>
      <c r="C81" t="s">
        <v>499</v>
      </c>
      <c r="D81">
        <v>84.92</v>
      </c>
      <c r="E81">
        <v>84.92</v>
      </c>
      <c r="F81">
        <v>84.92</v>
      </c>
      <c r="G81">
        <v>84.92</v>
      </c>
      <c r="H81">
        <v>84.92</v>
      </c>
      <c r="I81">
        <v>84.92</v>
      </c>
      <c r="J81">
        <v>84.92</v>
      </c>
      <c r="K81">
        <v>84.92</v>
      </c>
      <c r="L81">
        <v>84.92</v>
      </c>
      <c r="M81">
        <v>84.92</v>
      </c>
      <c r="N81">
        <v>84.92</v>
      </c>
      <c r="O81">
        <v>84.92</v>
      </c>
      <c r="P81">
        <v>84.92</v>
      </c>
      <c r="Q81">
        <v>84.92</v>
      </c>
      <c r="R81">
        <v>84.92</v>
      </c>
      <c r="S81">
        <v>84.92</v>
      </c>
      <c r="T81">
        <v>84.92</v>
      </c>
      <c r="U81">
        <v>84.92</v>
      </c>
      <c r="V81">
        <v>84.92</v>
      </c>
      <c r="W81">
        <v>84.92</v>
      </c>
      <c r="X81">
        <v>84.92</v>
      </c>
      <c r="Y81">
        <v>84.92</v>
      </c>
      <c r="Z81">
        <v>84.92</v>
      </c>
      <c r="AA81">
        <v>84.92</v>
      </c>
    </row>
    <row r="82" spans="1:27" x14ac:dyDescent="0.25">
      <c r="A82" t="s">
        <v>407</v>
      </c>
      <c r="B82" t="s">
        <v>482</v>
      </c>
      <c r="C82" t="s">
        <v>514</v>
      </c>
      <c r="D82">
        <v>84.92</v>
      </c>
      <c r="E82">
        <v>84.92</v>
      </c>
      <c r="F82">
        <v>84.92</v>
      </c>
      <c r="G82">
        <v>84.92</v>
      </c>
      <c r="H82">
        <v>84.92</v>
      </c>
      <c r="I82">
        <v>84.92</v>
      </c>
      <c r="J82">
        <v>84.92</v>
      </c>
      <c r="K82">
        <v>75.02</v>
      </c>
      <c r="L82">
        <v>75.02</v>
      </c>
      <c r="M82">
        <v>75.02</v>
      </c>
      <c r="N82">
        <v>75.02</v>
      </c>
      <c r="O82">
        <v>75.02</v>
      </c>
      <c r="P82">
        <v>75.02</v>
      </c>
      <c r="Q82">
        <v>84.92</v>
      </c>
      <c r="R82">
        <v>84.92</v>
      </c>
      <c r="S82">
        <v>84.92</v>
      </c>
      <c r="T82">
        <v>84.92</v>
      </c>
      <c r="U82">
        <v>84.92</v>
      </c>
      <c r="V82">
        <v>84.92</v>
      </c>
      <c r="W82">
        <v>84.92</v>
      </c>
      <c r="X82">
        <v>84.92</v>
      </c>
      <c r="Y82">
        <v>84.92</v>
      </c>
      <c r="Z82">
        <v>84.92</v>
      </c>
      <c r="AA82">
        <v>84.92</v>
      </c>
    </row>
    <row r="83" spans="1:27" x14ac:dyDescent="0.25">
      <c r="A83" t="s">
        <v>407</v>
      </c>
      <c r="B83" t="s">
        <v>482</v>
      </c>
      <c r="C83" t="s">
        <v>515</v>
      </c>
      <c r="D83">
        <v>84.92</v>
      </c>
      <c r="E83">
        <v>84.92</v>
      </c>
      <c r="F83">
        <v>84.92</v>
      </c>
      <c r="G83">
        <v>84.92</v>
      </c>
      <c r="H83">
        <v>84.92</v>
      </c>
      <c r="I83">
        <v>84.92</v>
      </c>
      <c r="J83">
        <v>84.92</v>
      </c>
      <c r="K83">
        <v>75.02</v>
      </c>
      <c r="L83">
        <v>75.02</v>
      </c>
      <c r="M83">
        <v>75.02</v>
      </c>
      <c r="N83">
        <v>75.02</v>
      </c>
      <c r="O83">
        <v>75.02</v>
      </c>
      <c r="P83">
        <v>75.02</v>
      </c>
      <c r="Q83">
        <v>84.92</v>
      </c>
      <c r="R83">
        <v>84.92</v>
      </c>
      <c r="S83">
        <v>84.92</v>
      </c>
      <c r="T83">
        <v>84.92</v>
      </c>
      <c r="U83">
        <v>84.92</v>
      </c>
      <c r="V83">
        <v>84.92</v>
      </c>
      <c r="W83">
        <v>84.92</v>
      </c>
      <c r="X83">
        <v>84.92</v>
      </c>
      <c r="Y83">
        <v>84.92</v>
      </c>
      <c r="Z83">
        <v>84.92</v>
      </c>
      <c r="AA83">
        <v>84.92</v>
      </c>
    </row>
    <row r="84" spans="1:27" x14ac:dyDescent="0.25">
      <c r="A84" t="s">
        <v>407</v>
      </c>
      <c r="B84" t="s">
        <v>482</v>
      </c>
      <c r="C84" t="s">
        <v>516</v>
      </c>
      <c r="D84">
        <v>84.92</v>
      </c>
      <c r="E84">
        <v>84.92</v>
      </c>
      <c r="F84">
        <v>84.92</v>
      </c>
      <c r="G84">
        <v>84.92</v>
      </c>
      <c r="H84">
        <v>84.92</v>
      </c>
      <c r="I84">
        <v>84.92</v>
      </c>
      <c r="J84">
        <v>84.92</v>
      </c>
      <c r="K84">
        <v>75.02</v>
      </c>
      <c r="L84">
        <v>75.02</v>
      </c>
      <c r="M84">
        <v>75.02</v>
      </c>
      <c r="N84">
        <v>75.02</v>
      </c>
      <c r="O84">
        <v>75.02</v>
      </c>
      <c r="P84">
        <v>75.02</v>
      </c>
      <c r="Q84">
        <v>84.92</v>
      </c>
      <c r="R84">
        <v>84.92</v>
      </c>
      <c r="S84">
        <v>84.92</v>
      </c>
      <c r="T84">
        <v>84.92</v>
      </c>
      <c r="U84">
        <v>84.92</v>
      </c>
      <c r="V84">
        <v>84.92</v>
      </c>
      <c r="W84">
        <v>84.92</v>
      </c>
      <c r="X84">
        <v>84.92</v>
      </c>
      <c r="Y84">
        <v>84.92</v>
      </c>
      <c r="Z84">
        <v>84.92</v>
      </c>
      <c r="AA84">
        <v>84.92</v>
      </c>
    </row>
    <row r="85" spans="1:27" x14ac:dyDescent="0.25">
      <c r="A85" t="s">
        <v>407</v>
      </c>
      <c r="B85" t="s">
        <v>482</v>
      </c>
      <c r="C85" t="s">
        <v>517</v>
      </c>
      <c r="D85">
        <v>84.92</v>
      </c>
      <c r="E85">
        <v>84.92</v>
      </c>
      <c r="F85">
        <v>84.92</v>
      </c>
      <c r="G85">
        <v>84.92</v>
      </c>
      <c r="H85">
        <v>84.92</v>
      </c>
      <c r="I85">
        <v>84.92</v>
      </c>
      <c r="J85">
        <v>84.92</v>
      </c>
      <c r="K85">
        <v>75.02</v>
      </c>
      <c r="L85">
        <v>75.02</v>
      </c>
      <c r="M85">
        <v>75.02</v>
      </c>
      <c r="N85">
        <v>75.02</v>
      </c>
      <c r="O85">
        <v>75.02</v>
      </c>
      <c r="P85">
        <v>75.02</v>
      </c>
      <c r="Q85">
        <v>84.92</v>
      </c>
      <c r="R85">
        <v>84.92</v>
      </c>
      <c r="S85">
        <v>84.92</v>
      </c>
      <c r="T85">
        <v>84.92</v>
      </c>
      <c r="U85">
        <v>84.92</v>
      </c>
      <c r="V85">
        <v>84.92</v>
      </c>
      <c r="W85">
        <v>84.92</v>
      </c>
      <c r="X85">
        <v>84.92</v>
      </c>
      <c r="Y85">
        <v>84.92</v>
      </c>
      <c r="Z85">
        <v>84.92</v>
      </c>
      <c r="AA85">
        <v>84.92</v>
      </c>
    </row>
    <row r="86" spans="1:27" x14ac:dyDescent="0.25">
      <c r="A86" t="s">
        <v>407</v>
      </c>
      <c r="B86" t="s">
        <v>482</v>
      </c>
      <c r="C86" t="s">
        <v>518</v>
      </c>
      <c r="D86">
        <v>84.92</v>
      </c>
      <c r="E86">
        <v>84.92</v>
      </c>
      <c r="F86">
        <v>84.92</v>
      </c>
      <c r="G86">
        <v>84.92</v>
      </c>
      <c r="H86">
        <v>84.92</v>
      </c>
      <c r="I86">
        <v>84.92</v>
      </c>
      <c r="J86">
        <v>75.02</v>
      </c>
      <c r="K86">
        <v>75.02</v>
      </c>
      <c r="L86">
        <v>75.02</v>
      </c>
      <c r="M86">
        <v>75.02</v>
      </c>
      <c r="N86">
        <v>75.02</v>
      </c>
      <c r="O86">
        <v>75.02</v>
      </c>
      <c r="P86">
        <v>75.02</v>
      </c>
      <c r="Q86">
        <v>75.02</v>
      </c>
      <c r="R86">
        <v>75.02</v>
      </c>
      <c r="S86">
        <v>75.02</v>
      </c>
      <c r="T86">
        <v>75.02</v>
      </c>
      <c r="U86">
        <v>75.02</v>
      </c>
      <c r="V86">
        <v>75.02</v>
      </c>
      <c r="W86">
        <v>75.02</v>
      </c>
      <c r="X86">
        <v>75.02</v>
      </c>
      <c r="Y86">
        <v>75.02</v>
      </c>
      <c r="Z86">
        <v>84.92</v>
      </c>
      <c r="AA86">
        <v>84.92</v>
      </c>
    </row>
    <row r="87" spans="1:27" x14ac:dyDescent="0.25">
      <c r="A87" t="s">
        <v>407</v>
      </c>
      <c r="B87" t="s">
        <v>482</v>
      </c>
      <c r="C87" t="s">
        <v>519</v>
      </c>
      <c r="D87">
        <v>84.92</v>
      </c>
      <c r="E87">
        <v>84.92</v>
      </c>
      <c r="F87">
        <v>84.92</v>
      </c>
      <c r="G87">
        <v>84.92</v>
      </c>
      <c r="H87">
        <v>84.92</v>
      </c>
      <c r="I87">
        <v>84.92</v>
      </c>
      <c r="J87">
        <v>75.02</v>
      </c>
      <c r="K87">
        <v>75.02</v>
      </c>
      <c r="L87">
        <v>75.02</v>
      </c>
      <c r="M87">
        <v>75.02</v>
      </c>
      <c r="N87">
        <v>75.02</v>
      </c>
      <c r="O87">
        <v>75.02</v>
      </c>
      <c r="P87">
        <v>75.02</v>
      </c>
      <c r="Q87">
        <v>75.02</v>
      </c>
      <c r="R87">
        <v>75.02</v>
      </c>
      <c r="S87">
        <v>75.02</v>
      </c>
      <c r="T87">
        <v>75.02</v>
      </c>
      <c r="U87">
        <v>75.02</v>
      </c>
      <c r="V87">
        <v>75.02</v>
      </c>
      <c r="W87">
        <v>75.02</v>
      </c>
      <c r="X87">
        <v>75.02</v>
      </c>
      <c r="Y87">
        <v>75.02</v>
      </c>
      <c r="Z87">
        <v>84.92</v>
      </c>
      <c r="AA87">
        <v>84.92</v>
      </c>
    </row>
    <row r="88" spans="1:27" x14ac:dyDescent="0.25">
      <c r="A88" t="s">
        <v>407</v>
      </c>
      <c r="B88" t="s">
        <v>482</v>
      </c>
      <c r="C88" t="s">
        <v>520</v>
      </c>
      <c r="D88">
        <v>84.92</v>
      </c>
      <c r="E88">
        <v>84.92</v>
      </c>
      <c r="F88">
        <v>84.92</v>
      </c>
      <c r="G88">
        <v>84.92</v>
      </c>
      <c r="H88">
        <v>84.92</v>
      </c>
      <c r="I88">
        <v>84.92</v>
      </c>
      <c r="J88">
        <v>75.02</v>
      </c>
      <c r="K88">
        <v>75.02</v>
      </c>
      <c r="L88">
        <v>75.02</v>
      </c>
      <c r="M88">
        <v>75.02</v>
      </c>
      <c r="N88">
        <v>75.02</v>
      </c>
      <c r="O88">
        <v>75.02</v>
      </c>
      <c r="P88">
        <v>75.02</v>
      </c>
      <c r="Q88">
        <v>75.02</v>
      </c>
      <c r="R88">
        <v>75.02</v>
      </c>
      <c r="S88">
        <v>75.02</v>
      </c>
      <c r="T88">
        <v>75.02</v>
      </c>
      <c r="U88">
        <v>75.02</v>
      </c>
      <c r="V88">
        <v>75.02</v>
      </c>
      <c r="W88">
        <v>75.02</v>
      </c>
      <c r="X88">
        <v>75.02</v>
      </c>
      <c r="Y88">
        <v>75.02</v>
      </c>
      <c r="Z88">
        <v>84.92</v>
      </c>
      <c r="AA88">
        <v>84.92</v>
      </c>
    </row>
    <row r="89" spans="1:27" x14ac:dyDescent="0.25">
      <c r="A89" t="s">
        <v>407</v>
      </c>
      <c r="B89" t="s">
        <v>482</v>
      </c>
      <c r="C89" t="s">
        <v>521</v>
      </c>
      <c r="D89">
        <v>84.92</v>
      </c>
      <c r="E89">
        <v>84.92</v>
      </c>
      <c r="F89">
        <v>84.92</v>
      </c>
      <c r="G89">
        <v>84.92</v>
      </c>
      <c r="H89">
        <v>84.92</v>
      </c>
      <c r="I89">
        <v>84.92</v>
      </c>
      <c r="J89">
        <v>75.02</v>
      </c>
      <c r="K89">
        <v>75.02</v>
      </c>
      <c r="L89">
        <v>75.02</v>
      </c>
      <c r="M89">
        <v>75.02</v>
      </c>
      <c r="N89">
        <v>75.02</v>
      </c>
      <c r="O89">
        <v>75.02</v>
      </c>
      <c r="P89">
        <v>75.02</v>
      </c>
      <c r="Q89">
        <v>75.02</v>
      </c>
      <c r="R89">
        <v>75.02</v>
      </c>
      <c r="S89">
        <v>75.02</v>
      </c>
      <c r="T89">
        <v>75.02</v>
      </c>
      <c r="U89">
        <v>75.02</v>
      </c>
      <c r="V89">
        <v>75.02</v>
      </c>
      <c r="W89">
        <v>75.02</v>
      </c>
      <c r="X89">
        <v>75.02</v>
      </c>
      <c r="Y89">
        <v>75.02</v>
      </c>
      <c r="Z89">
        <v>84.92</v>
      </c>
      <c r="AA89">
        <v>84.92</v>
      </c>
    </row>
    <row r="90" spans="1:27" x14ac:dyDescent="0.25">
      <c r="A90" t="s">
        <v>407</v>
      </c>
      <c r="B90" t="s">
        <v>484</v>
      </c>
      <c r="C90" t="s">
        <v>507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407</v>
      </c>
      <c r="B91" t="s">
        <v>484</v>
      </c>
      <c r="C91" t="s">
        <v>508</v>
      </c>
      <c r="D91">
        <v>0.03</v>
      </c>
      <c r="E91">
        <v>0.03</v>
      </c>
      <c r="F91">
        <v>0.03</v>
      </c>
      <c r="G91">
        <v>0.03</v>
      </c>
      <c r="H91">
        <v>0.03</v>
      </c>
      <c r="I91">
        <v>0.03</v>
      </c>
      <c r="J91">
        <v>0.03</v>
      </c>
      <c r="K91">
        <v>0.03</v>
      </c>
      <c r="L91">
        <v>0.03</v>
      </c>
      <c r="M91">
        <v>0.05</v>
      </c>
      <c r="N91">
        <v>0.05</v>
      </c>
      <c r="O91">
        <v>0.05</v>
      </c>
      <c r="P91">
        <v>0.05</v>
      </c>
      <c r="Q91">
        <v>0.03</v>
      </c>
      <c r="R91">
        <v>0.03</v>
      </c>
      <c r="S91">
        <v>0.03</v>
      </c>
      <c r="T91">
        <v>0.03</v>
      </c>
      <c r="U91">
        <v>0.03</v>
      </c>
      <c r="V91">
        <v>0.03</v>
      </c>
      <c r="W91">
        <v>0.03</v>
      </c>
      <c r="X91">
        <v>0.03</v>
      </c>
      <c r="Y91">
        <v>0.03</v>
      </c>
      <c r="Z91">
        <v>0.03</v>
      </c>
      <c r="AA91">
        <v>0.03</v>
      </c>
    </row>
    <row r="92" spans="1:27" x14ac:dyDescent="0.25">
      <c r="A92" t="s">
        <v>407</v>
      </c>
      <c r="B92" t="s">
        <v>484</v>
      </c>
      <c r="C92" t="s">
        <v>509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t="s">
        <v>407</v>
      </c>
      <c r="B93" t="s">
        <v>484</v>
      </c>
      <c r="C93" t="s">
        <v>510</v>
      </c>
      <c r="D93">
        <v>0.03</v>
      </c>
      <c r="E93">
        <v>0.03</v>
      </c>
      <c r="F93">
        <v>0.03</v>
      </c>
      <c r="G93">
        <v>0.03</v>
      </c>
      <c r="H93">
        <v>0.03</v>
      </c>
      <c r="I93">
        <v>0.03</v>
      </c>
      <c r="J93">
        <v>0.03</v>
      </c>
      <c r="K93">
        <v>0.03</v>
      </c>
      <c r="L93">
        <v>0.03</v>
      </c>
      <c r="M93">
        <v>0.05</v>
      </c>
      <c r="N93">
        <v>0.05</v>
      </c>
      <c r="O93">
        <v>0.05</v>
      </c>
      <c r="P93">
        <v>0.05</v>
      </c>
      <c r="Q93">
        <v>0.03</v>
      </c>
      <c r="R93">
        <v>0.03</v>
      </c>
      <c r="S93">
        <v>0.03</v>
      </c>
      <c r="T93">
        <v>0.03</v>
      </c>
      <c r="U93">
        <v>0.03</v>
      </c>
      <c r="V93">
        <v>0.03</v>
      </c>
      <c r="W93">
        <v>0.03</v>
      </c>
      <c r="X93">
        <v>0.03</v>
      </c>
      <c r="Y93">
        <v>0.03</v>
      </c>
      <c r="Z93">
        <v>0.03</v>
      </c>
      <c r="AA93">
        <v>0.03</v>
      </c>
    </row>
    <row r="94" spans="1:27" x14ac:dyDescent="0.25">
      <c r="A94" t="s">
        <v>407</v>
      </c>
      <c r="B94" t="s">
        <v>484</v>
      </c>
      <c r="C94" t="s">
        <v>492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t="s">
        <v>407</v>
      </c>
      <c r="B95" t="s">
        <v>484</v>
      </c>
      <c r="C95" t="s">
        <v>511</v>
      </c>
      <c r="D95">
        <v>0.03</v>
      </c>
      <c r="E95">
        <v>0.03</v>
      </c>
      <c r="F95">
        <v>0.03</v>
      </c>
      <c r="G95">
        <v>0.03</v>
      </c>
      <c r="H95">
        <v>0.03</v>
      </c>
      <c r="I95">
        <v>0.03</v>
      </c>
      <c r="J95">
        <v>0.03</v>
      </c>
      <c r="K95">
        <v>0.03</v>
      </c>
      <c r="L95">
        <v>0.03</v>
      </c>
      <c r="M95">
        <v>0.05</v>
      </c>
      <c r="N95">
        <v>0.05</v>
      </c>
      <c r="O95">
        <v>0.05</v>
      </c>
      <c r="P95">
        <v>0.05</v>
      </c>
      <c r="Q95">
        <v>0.03</v>
      </c>
      <c r="R95">
        <v>0.03</v>
      </c>
      <c r="S95">
        <v>0.03</v>
      </c>
      <c r="T95">
        <v>0.03</v>
      </c>
      <c r="U95">
        <v>0.03</v>
      </c>
      <c r="V95">
        <v>0.03</v>
      </c>
      <c r="W95">
        <v>0.03</v>
      </c>
      <c r="X95">
        <v>0.03</v>
      </c>
      <c r="Y95">
        <v>0.03</v>
      </c>
      <c r="Z95">
        <v>0.03</v>
      </c>
      <c r="AA95">
        <v>0.03</v>
      </c>
    </row>
    <row r="96" spans="1:27" x14ac:dyDescent="0.25">
      <c r="A96" t="s">
        <v>407</v>
      </c>
      <c r="B96" t="s">
        <v>484</v>
      </c>
      <c r="C96" t="s">
        <v>512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t="s">
        <v>407</v>
      </c>
      <c r="B97" t="s">
        <v>484</v>
      </c>
      <c r="C97" t="s">
        <v>513</v>
      </c>
      <c r="D97">
        <v>0.03</v>
      </c>
      <c r="E97">
        <v>0.03</v>
      </c>
      <c r="F97">
        <v>0.03</v>
      </c>
      <c r="G97">
        <v>0.03</v>
      </c>
      <c r="H97">
        <v>0.03</v>
      </c>
      <c r="I97">
        <v>0.03</v>
      </c>
      <c r="J97">
        <v>0.03</v>
      </c>
      <c r="K97">
        <v>0.03</v>
      </c>
      <c r="L97">
        <v>0.03</v>
      </c>
      <c r="M97">
        <v>0.05</v>
      </c>
      <c r="N97">
        <v>0.05</v>
      </c>
      <c r="O97">
        <v>0.05</v>
      </c>
      <c r="P97">
        <v>0.05</v>
      </c>
      <c r="Q97">
        <v>0.03</v>
      </c>
      <c r="R97">
        <v>0.03</v>
      </c>
      <c r="S97">
        <v>0.03</v>
      </c>
      <c r="T97">
        <v>0.03</v>
      </c>
      <c r="U97">
        <v>0.03</v>
      </c>
      <c r="V97">
        <v>0.03</v>
      </c>
      <c r="W97">
        <v>0.03</v>
      </c>
      <c r="X97">
        <v>0.03</v>
      </c>
      <c r="Y97">
        <v>0.03</v>
      </c>
      <c r="Z97">
        <v>0.03</v>
      </c>
      <c r="AA97">
        <v>0.03</v>
      </c>
    </row>
    <row r="98" spans="1:27" x14ac:dyDescent="0.25">
      <c r="A98" t="s">
        <v>407</v>
      </c>
      <c r="B98" t="s">
        <v>484</v>
      </c>
      <c r="C98" t="s">
        <v>499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t="s">
        <v>407</v>
      </c>
      <c r="B99" t="s">
        <v>484</v>
      </c>
      <c r="C99" t="s">
        <v>514</v>
      </c>
      <c r="D99">
        <v>0.03</v>
      </c>
      <c r="E99">
        <v>0.03</v>
      </c>
      <c r="F99">
        <v>0.03</v>
      </c>
      <c r="G99">
        <v>0.03</v>
      </c>
      <c r="H99">
        <v>0.03</v>
      </c>
      <c r="I99">
        <v>0.03</v>
      </c>
      <c r="J99">
        <v>0.03</v>
      </c>
      <c r="K99">
        <v>0.03</v>
      </c>
      <c r="L99">
        <v>0.03</v>
      </c>
      <c r="M99">
        <v>0.05</v>
      </c>
      <c r="N99">
        <v>0.05</v>
      </c>
      <c r="O99">
        <v>0.05</v>
      </c>
      <c r="P99">
        <v>0.05</v>
      </c>
      <c r="Q99">
        <v>0.03</v>
      </c>
      <c r="R99">
        <v>0.03</v>
      </c>
      <c r="S99">
        <v>0.03</v>
      </c>
      <c r="T99">
        <v>0.03</v>
      </c>
      <c r="U99">
        <v>0.03</v>
      </c>
      <c r="V99">
        <v>0.03</v>
      </c>
      <c r="W99">
        <v>0.03</v>
      </c>
      <c r="X99">
        <v>0.03</v>
      </c>
      <c r="Y99">
        <v>0.03</v>
      </c>
      <c r="Z99">
        <v>0.03</v>
      </c>
      <c r="AA99">
        <v>0.03</v>
      </c>
    </row>
    <row r="100" spans="1:27" x14ac:dyDescent="0.25">
      <c r="A100" t="s">
        <v>407</v>
      </c>
      <c r="B100" t="s">
        <v>484</v>
      </c>
      <c r="C100" t="s">
        <v>515</v>
      </c>
      <c r="D100">
        <v>0.03</v>
      </c>
      <c r="E100">
        <v>0.03</v>
      </c>
      <c r="F100">
        <v>0.03</v>
      </c>
      <c r="G100">
        <v>0.03</v>
      </c>
      <c r="H100">
        <v>0.03</v>
      </c>
      <c r="I100">
        <v>0.03</v>
      </c>
      <c r="J100">
        <v>0.03</v>
      </c>
      <c r="K100">
        <v>0.03</v>
      </c>
      <c r="L100">
        <v>0.03</v>
      </c>
      <c r="M100">
        <v>0.05</v>
      </c>
      <c r="N100">
        <v>0.05</v>
      </c>
      <c r="O100">
        <v>0.05</v>
      </c>
      <c r="P100">
        <v>0.05</v>
      </c>
      <c r="Q100">
        <v>0.03</v>
      </c>
      <c r="R100">
        <v>0.03</v>
      </c>
      <c r="S100">
        <v>0.03</v>
      </c>
      <c r="T100">
        <v>0.03</v>
      </c>
      <c r="U100">
        <v>0.03</v>
      </c>
      <c r="V100">
        <v>0.03</v>
      </c>
      <c r="W100">
        <v>0.03</v>
      </c>
      <c r="X100">
        <v>0.03</v>
      </c>
      <c r="Y100">
        <v>0.03</v>
      </c>
      <c r="Z100">
        <v>0.03</v>
      </c>
      <c r="AA100">
        <v>0.03</v>
      </c>
    </row>
    <row r="101" spans="1:27" x14ac:dyDescent="0.25">
      <c r="A101" t="s">
        <v>407</v>
      </c>
      <c r="B101" t="s">
        <v>484</v>
      </c>
      <c r="C101" t="s">
        <v>516</v>
      </c>
      <c r="D101">
        <v>0.03</v>
      </c>
      <c r="E101">
        <v>0.03</v>
      </c>
      <c r="F101">
        <v>0.03</v>
      </c>
      <c r="G101">
        <v>0.03</v>
      </c>
      <c r="H101">
        <v>0.03</v>
      </c>
      <c r="I101">
        <v>0.03</v>
      </c>
      <c r="J101">
        <v>0.03</v>
      </c>
      <c r="K101">
        <v>0.03</v>
      </c>
      <c r="L101">
        <v>0.03</v>
      </c>
      <c r="M101">
        <v>0.05</v>
      </c>
      <c r="N101">
        <v>0.05</v>
      </c>
      <c r="O101">
        <v>0.05</v>
      </c>
      <c r="P101">
        <v>0.05</v>
      </c>
      <c r="Q101">
        <v>0.03</v>
      </c>
      <c r="R101">
        <v>0.03</v>
      </c>
      <c r="S101">
        <v>0.03</v>
      </c>
      <c r="T101">
        <v>0.03</v>
      </c>
      <c r="U101">
        <v>0.03</v>
      </c>
      <c r="V101">
        <v>0.03</v>
      </c>
      <c r="W101">
        <v>0.03</v>
      </c>
      <c r="X101">
        <v>0.03</v>
      </c>
      <c r="Y101">
        <v>0.03</v>
      </c>
      <c r="Z101">
        <v>0.03</v>
      </c>
      <c r="AA101">
        <v>0.03</v>
      </c>
    </row>
    <row r="102" spans="1:27" x14ac:dyDescent="0.25">
      <c r="A102" t="s">
        <v>407</v>
      </c>
      <c r="B102" t="s">
        <v>484</v>
      </c>
      <c r="C102" t="s">
        <v>517</v>
      </c>
      <c r="D102">
        <v>0.03</v>
      </c>
      <c r="E102">
        <v>0.03</v>
      </c>
      <c r="F102">
        <v>0.03</v>
      </c>
      <c r="G102">
        <v>0.03</v>
      </c>
      <c r="H102">
        <v>0.03</v>
      </c>
      <c r="I102">
        <v>0.03</v>
      </c>
      <c r="J102">
        <v>0.03</v>
      </c>
      <c r="K102">
        <v>0.03</v>
      </c>
      <c r="L102">
        <v>0.03</v>
      </c>
      <c r="M102">
        <v>0.05</v>
      </c>
      <c r="N102">
        <v>0.05</v>
      </c>
      <c r="O102">
        <v>0.05</v>
      </c>
      <c r="P102">
        <v>0.05</v>
      </c>
      <c r="Q102">
        <v>0.03</v>
      </c>
      <c r="R102">
        <v>0.03</v>
      </c>
      <c r="S102">
        <v>0.03</v>
      </c>
      <c r="T102">
        <v>0.03</v>
      </c>
      <c r="U102">
        <v>0.03</v>
      </c>
      <c r="V102">
        <v>0.03</v>
      </c>
      <c r="W102">
        <v>0.03</v>
      </c>
      <c r="X102">
        <v>0.03</v>
      </c>
      <c r="Y102">
        <v>0.03</v>
      </c>
      <c r="Z102">
        <v>0.03</v>
      </c>
      <c r="AA102">
        <v>0.03</v>
      </c>
    </row>
    <row r="103" spans="1:27" x14ac:dyDescent="0.25">
      <c r="A103" t="s">
        <v>407</v>
      </c>
      <c r="B103" t="s">
        <v>484</v>
      </c>
      <c r="C103" t="s">
        <v>518</v>
      </c>
      <c r="D103">
        <v>0.05</v>
      </c>
      <c r="E103">
        <v>0.05</v>
      </c>
      <c r="F103">
        <v>0.05</v>
      </c>
      <c r="G103">
        <v>0.05</v>
      </c>
      <c r="H103">
        <v>0.05</v>
      </c>
      <c r="I103">
        <v>0.05</v>
      </c>
      <c r="J103">
        <v>0.05</v>
      </c>
      <c r="K103">
        <v>0.1</v>
      </c>
      <c r="L103">
        <v>0.34</v>
      </c>
      <c r="M103">
        <v>0.6</v>
      </c>
      <c r="N103">
        <v>0.63</v>
      </c>
      <c r="O103">
        <v>0.72</v>
      </c>
      <c r="P103">
        <v>0.79</v>
      </c>
      <c r="Q103">
        <v>0.83</v>
      </c>
      <c r="R103">
        <v>0.61</v>
      </c>
      <c r="S103">
        <v>0.65</v>
      </c>
      <c r="T103">
        <v>0.1</v>
      </c>
      <c r="U103">
        <v>0.1</v>
      </c>
      <c r="V103">
        <v>0.19</v>
      </c>
      <c r="W103">
        <v>0.25</v>
      </c>
      <c r="X103">
        <v>0.22</v>
      </c>
      <c r="Y103">
        <v>0.22</v>
      </c>
      <c r="Z103">
        <v>0.12</v>
      </c>
      <c r="AA103">
        <v>0.09</v>
      </c>
    </row>
    <row r="104" spans="1:27" x14ac:dyDescent="0.25">
      <c r="A104" t="s">
        <v>407</v>
      </c>
      <c r="B104" t="s">
        <v>484</v>
      </c>
      <c r="C104" t="s">
        <v>519</v>
      </c>
      <c r="D104">
        <v>0.05</v>
      </c>
      <c r="E104">
        <v>0.05</v>
      </c>
      <c r="F104">
        <v>0.05</v>
      </c>
      <c r="G104">
        <v>0.05</v>
      </c>
      <c r="H104">
        <v>0.05</v>
      </c>
      <c r="I104">
        <v>0.05</v>
      </c>
      <c r="J104">
        <v>0.05</v>
      </c>
      <c r="K104">
        <v>0.1</v>
      </c>
      <c r="L104">
        <v>0.34</v>
      </c>
      <c r="M104">
        <v>0.6</v>
      </c>
      <c r="N104">
        <v>0.63</v>
      </c>
      <c r="O104">
        <v>0.72</v>
      </c>
      <c r="P104">
        <v>0.79</v>
      </c>
      <c r="Q104">
        <v>0.83</v>
      </c>
      <c r="R104">
        <v>0.61</v>
      </c>
      <c r="S104">
        <v>0.65</v>
      </c>
      <c r="T104">
        <v>0.1</v>
      </c>
      <c r="U104">
        <v>0.1</v>
      </c>
      <c r="V104">
        <v>0.19</v>
      </c>
      <c r="W104">
        <v>0.25</v>
      </c>
      <c r="X104">
        <v>0.22</v>
      </c>
      <c r="Y104">
        <v>0.22</v>
      </c>
      <c r="Z104">
        <v>0.12</v>
      </c>
      <c r="AA104">
        <v>0.09</v>
      </c>
    </row>
    <row r="105" spans="1:27" x14ac:dyDescent="0.25">
      <c r="A105" t="s">
        <v>407</v>
      </c>
      <c r="B105" t="s">
        <v>484</v>
      </c>
      <c r="C105" t="s">
        <v>520</v>
      </c>
      <c r="D105">
        <v>0.05</v>
      </c>
      <c r="E105">
        <v>0.05</v>
      </c>
      <c r="F105">
        <v>0.05</v>
      </c>
      <c r="G105">
        <v>0.05</v>
      </c>
      <c r="H105">
        <v>0.05</v>
      </c>
      <c r="I105">
        <v>0.05</v>
      </c>
      <c r="J105">
        <v>0.05</v>
      </c>
      <c r="K105">
        <v>0.1</v>
      </c>
      <c r="L105">
        <v>0.34</v>
      </c>
      <c r="M105">
        <v>0.6</v>
      </c>
      <c r="N105">
        <v>0.63</v>
      </c>
      <c r="O105">
        <v>0.72</v>
      </c>
      <c r="P105">
        <v>0.79</v>
      </c>
      <c r="Q105">
        <v>0.83</v>
      </c>
      <c r="R105">
        <v>0.61</v>
      </c>
      <c r="S105">
        <v>0.65</v>
      </c>
      <c r="T105">
        <v>0.1</v>
      </c>
      <c r="U105">
        <v>0.1</v>
      </c>
      <c r="V105">
        <v>0.19</v>
      </c>
      <c r="W105">
        <v>0.25</v>
      </c>
      <c r="X105">
        <v>0.22</v>
      </c>
      <c r="Y105">
        <v>0.22</v>
      </c>
      <c r="Z105">
        <v>0.12</v>
      </c>
      <c r="AA105">
        <v>0.09</v>
      </c>
    </row>
    <row r="106" spans="1:27" x14ac:dyDescent="0.25">
      <c r="A106" t="s">
        <v>407</v>
      </c>
      <c r="B106" t="s">
        <v>484</v>
      </c>
      <c r="C106" t="s">
        <v>521</v>
      </c>
      <c r="D106">
        <v>0.05</v>
      </c>
      <c r="E106">
        <v>0.05</v>
      </c>
      <c r="F106">
        <v>0.05</v>
      </c>
      <c r="G106">
        <v>0.05</v>
      </c>
      <c r="H106">
        <v>0.05</v>
      </c>
      <c r="I106">
        <v>0.05</v>
      </c>
      <c r="J106">
        <v>0.05</v>
      </c>
      <c r="K106">
        <v>0.1</v>
      </c>
      <c r="L106">
        <v>0.34</v>
      </c>
      <c r="M106">
        <v>0.6</v>
      </c>
      <c r="N106">
        <v>0.63</v>
      </c>
      <c r="O106">
        <v>0.72</v>
      </c>
      <c r="P106">
        <v>0.79</v>
      </c>
      <c r="Q106">
        <v>0.83</v>
      </c>
      <c r="R106">
        <v>0.61</v>
      </c>
      <c r="S106">
        <v>0.65</v>
      </c>
      <c r="T106">
        <v>0.1</v>
      </c>
      <c r="U106">
        <v>0.1</v>
      </c>
      <c r="V106">
        <v>0.19</v>
      </c>
      <c r="W106">
        <v>0.25</v>
      </c>
      <c r="X106">
        <v>0.22</v>
      </c>
      <c r="Y106">
        <v>0.22</v>
      </c>
      <c r="Z106">
        <v>0.12</v>
      </c>
      <c r="AA106">
        <v>0.09</v>
      </c>
    </row>
    <row r="107" spans="1:27" x14ac:dyDescent="0.25">
      <c r="A107" t="s">
        <v>407</v>
      </c>
      <c r="B107" t="s">
        <v>487</v>
      </c>
      <c r="C107" t="s">
        <v>507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t="s">
        <v>407</v>
      </c>
      <c r="B108" t="s">
        <v>487</v>
      </c>
      <c r="C108" t="s">
        <v>508</v>
      </c>
      <c r="D108">
        <v>0.05</v>
      </c>
      <c r="E108">
        <v>0.05</v>
      </c>
      <c r="F108">
        <v>0.05</v>
      </c>
      <c r="G108">
        <v>0.05</v>
      </c>
      <c r="H108">
        <v>0.05</v>
      </c>
      <c r="I108">
        <v>0.05</v>
      </c>
      <c r="J108">
        <v>0.05</v>
      </c>
      <c r="K108">
        <v>0.05</v>
      </c>
      <c r="L108">
        <v>0.05</v>
      </c>
      <c r="M108">
        <v>0.05</v>
      </c>
      <c r="N108">
        <v>0.05</v>
      </c>
      <c r="O108">
        <v>0.05</v>
      </c>
      <c r="P108">
        <v>0.05</v>
      </c>
      <c r="Q108">
        <v>0.05</v>
      </c>
      <c r="R108">
        <v>0.05</v>
      </c>
      <c r="S108">
        <v>0.05</v>
      </c>
      <c r="T108">
        <v>0.05</v>
      </c>
      <c r="U108">
        <v>0.05</v>
      </c>
      <c r="V108">
        <v>0.05</v>
      </c>
      <c r="W108">
        <v>0.05</v>
      </c>
      <c r="X108">
        <v>0.05</v>
      </c>
      <c r="Y108">
        <v>0.05</v>
      </c>
      <c r="Z108">
        <v>0.05</v>
      </c>
      <c r="AA108">
        <v>0.05</v>
      </c>
    </row>
    <row r="109" spans="1:27" x14ac:dyDescent="0.25">
      <c r="A109" t="s">
        <v>407</v>
      </c>
      <c r="B109" t="s">
        <v>487</v>
      </c>
      <c r="C109" t="s">
        <v>509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t="s">
        <v>407</v>
      </c>
      <c r="B110" t="s">
        <v>487</v>
      </c>
      <c r="C110" t="s">
        <v>510</v>
      </c>
      <c r="D110">
        <v>0.05</v>
      </c>
      <c r="E110">
        <v>0.05</v>
      </c>
      <c r="F110">
        <v>0.05</v>
      </c>
      <c r="G110">
        <v>0.05</v>
      </c>
      <c r="H110">
        <v>0.05</v>
      </c>
      <c r="I110">
        <v>0.05</v>
      </c>
      <c r="J110">
        <v>0.05</v>
      </c>
      <c r="K110">
        <v>0.05</v>
      </c>
      <c r="L110">
        <v>0.05</v>
      </c>
      <c r="M110">
        <v>0.05</v>
      </c>
      <c r="N110">
        <v>0.05</v>
      </c>
      <c r="O110">
        <v>0.05</v>
      </c>
      <c r="P110">
        <v>0.05</v>
      </c>
      <c r="Q110">
        <v>0.05</v>
      </c>
      <c r="R110">
        <v>0.05</v>
      </c>
      <c r="S110">
        <v>0.05</v>
      </c>
      <c r="T110">
        <v>0.05</v>
      </c>
      <c r="U110">
        <v>0.05</v>
      </c>
      <c r="V110">
        <v>0.05</v>
      </c>
      <c r="W110">
        <v>0.05</v>
      </c>
      <c r="X110">
        <v>0.05</v>
      </c>
      <c r="Y110">
        <v>0.05</v>
      </c>
      <c r="Z110">
        <v>0.05</v>
      </c>
      <c r="AA110">
        <v>0.05</v>
      </c>
    </row>
    <row r="111" spans="1:27" x14ac:dyDescent="0.25">
      <c r="A111" t="s">
        <v>407</v>
      </c>
      <c r="B111" t="s">
        <v>487</v>
      </c>
      <c r="C111" t="s">
        <v>492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 t="s">
        <v>407</v>
      </c>
      <c r="B112" t="s">
        <v>487</v>
      </c>
      <c r="C112" t="s">
        <v>511</v>
      </c>
      <c r="D112">
        <v>0.05</v>
      </c>
      <c r="E112">
        <v>0.05</v>
      </c>
      <c r="F112">
        <v>0.05</v>
      </c>
      <c r="G112">
        <v>0.05</v>
      </c>
      <c r="H112">
        <v>0.05</v>
      </c>
      <c r="I112">
        <v>0.05</v>
      </c>
      <c r="J112">
        <v>0.05</v>
      </c>
      <c r="K112">
        <v>0.05</v>
      </c>
      <c r="L112">
        <v>0.05</v>
      </c>
      <c r="M112">
        <v>0.05</v>
      </c>
      <c r="N112">
        <v>0.05</v>
      </c>
      <c r="O112">
        <v>0.05</v>
      </c>
      <c r="P112">
        <v>0.05</v>
      </c>
      <c r="Q112">
        <v>0.05</v>
      </c>
      <c r="R112">
        <v>0.05</v>
      </c>
      <c r="S112">
        <v>0.05</v>
      </c>
      <c r="T112">
        <v>0.05</v>
      </c>
      <c r="U112">
        <v>0.05</v>
      </c>
      <c r="V112">
        <v>0.05</v>
      </c>
      <c r="W112">
        <v>0.05</v>
      </c>
      <c r="X112">
        <v>0.05</v>
      </c>
      <c r="Y112">
        <v>0.05</v>
      </c>
      <c r="Z112">
        <v>0.05</v>
      </c>
      <c r="AA112">
        <v>0.05</v>
      </c>
    </row>
    <row r="113" spans="1:27" x14ac:dyDescent="0.25">
      <c r="A113" t="s">
        <v>407</v>
      </c>
      <c r="B113" t="s">
        <v>487</v>
      </c>
      <c r="C113" t="s">
        <v>512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407</v>
      </c>
      <c r="B114" t="s">
        <v>487</v>
      </c>
      <c r="C114" t="s">
        <v>513</v>
      </c>
      <c r="D114">
        <v>0.05</v>
      </c>
      <c r="E114">
        <v>0.05</v>
      </c>
      <c r="F114">
        <v>0.05</v>
      </c>
      <c r="G114">
        <v>0.05</v>
      </c>
      <c r="H114">
        <v>0.05</v>
      </c>
      <c r="I114">
        <v>0.05</v>
      </c>
      <c r="J114">
        <v>0.05</v>
      </c>
      <c r="K114">
        <v>0.05</v>
      </c>
      <c r="L114">
        <v>0.05</v>
      </c>
      <c r="M114">
        <v>0.05</v>
      </c>
      <c r="N114">
        <v>0.05</v>
      </c>
      <c r="O114">
        <v>0.05</v>
      </c>
      <c r="P114">
        <v>0.05</v>
      </c>
      <c r="Q114">
        <v>0.05</v>
      </c>
      <c r="R114">
        <v>0.05</v>
      </c>
      <c r="S114">
        <v>0.05</v>
      </c>
      <c r="T114">
        <v>0.05</v>
      </c>
      <c r="U114">
        <v>0.05</v>
      </c>
      <c r="V114">
        <v>0.05</v>
      </c>
      <c r="W114">
        <v>0.05</v>
      </c>
      <c r="X114">
        <v>0.05</v>
      </c>
      <c r="Y114">
        <v>0.05</v>
      </c>
      <c r="Z114">
        <v>0.05</v>
      </c>
      <c r="AA114">
        <v>0.05</v>
      </c>
    </row>
    <row r="115" spans="1:27" x14ac:dyDescent="0.25">
      <c r="A115" t="s">
        <v>407</v>
      </c>
      <c r="B115" t="s">
        <v>487</v>
      </c>
      <c r="C115" t="s">
        <v>499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t="s">
        <v>407</v>
      </c>
      <c r="B116" t="s">
        <v>487</v>
      </c>
      <c r="C116" t="s">
        <v>514</v>
      </c>
      <c r="D116">
        <v>0.05</v>
      </c>
      <c r="E116">
        <v>0.05</v>
      </c>
      <c r="F116">
        <v>0.05</v>
      </c>
      <c r="G116">
        <v>0.05</v>
      </c>
      <c r="H116">
        <v>0.05</v>
      </c>
      <c r="I116">
        <v>0.05</v>
      </c>
      <c r="J116">
        <v>0.05</v>
      </c>
      <c r="K116">
        <v>0.05</v>
      </c>
      <c r="L116">
        <v>0.15</v>
      </c>
      <c r="M116">
        <v>0.15</v>
      </c>
      <c r="N116">
        <v>0.15</v>
      </c>
      <c r="O116">
        <v>0.15</v>
      </c>
      <c r="P116">
        <v>0.15</v>
      </c>
      <c r="Q116">
        <v>0.05</v>
      </c>
      <c r="R116">
        <v>0.05</v>
      </c>
      <c r="S116">
        <v>0.05</v>
      </c>
      <c r="T116">
        <v>0.05</v>
      </c>
      <c r="U116">
        <v>0.05</v>
      </c>
      <c r="V116">
        <v>0.05</v>
      </c>
      <c r="W116">
        <v>0.05</v>
      </c>
      <c r="X116">
        <v>0.05</v>
      </c>
      <c r="Y116">
        <v>0.05</v>
      </c>
      <c r="Z116">
        <v>0.05</v>
      </c>
      <c r="AA116">
        <v>0.05</v>
      </c>
    </row>
    <row r="117" spans="1:27" x14ac:dyDescent="0.25">
      <c r="A117" t="s">
        <v>407</v>
      </c>
      <c r="B117" t="s">
        <v>487</v>
      </c>
      <c r="C117" t="s">
        <v>515</v>
      </c>
      <c r="D117">
        <v>0.05</v>
      </c>
      <c r="E117">
        <v>0.05</v>
      </c>
      <c r="F117">
        <v>0.05</v>
      </c>
      <c r="G117">
        <v>0.05</v>
      </c>
      <c r="H117">
        <v>0.05</v>
      </c>
      <c r="I117">
        <v>0.05</v>
      </c>
      <c r="J117">
        <v>0.05</v>
      </c>
      <c r="K117">
        <v>0.05</v>
      </c>
      <c r="L117">
        <v>0.15</v>
      </c>
      <c r="M117">
        <v>0.15</v>
      </c>
      <c r="N117">
        <v>0.15</v>
      </c>
      <c r="O117">
        <v>0.15</v>
      </c>
      <c r="P117">
        <v>0.15</v>
      </c>
      <c r="Q117">
        <v>0.05</v>
      </c>
      <c r="R117">
        <v>0.05</v>
      </c>
      <c r="S117">
        <v>0.05</v>
      </c>
      <c r="T117">
        <v>0.05</v>
      </c>
      <c r="U117">
        <v>0.05</v>
      </c>
      <c r="V117">
        <v>0.05</v>
      </c>
      <c r="W117">
        <v>0.05</v>
      </c>
      <c r="X117">
        <v>0.05</v>
      </c>
      <c r="Y117">
        <v>0.05</v>
      </c>
      <c r="Z117">
        <v>0.05</v>
      </c>
      <c r="AA117">
        <v>0.05</v>
      </c>
    </row>
    <row r="118" spans="1:27" x14ac:dyDescent="0.25">
      <c r="A118" t="s">
        <v>407</v>
      </c>
      <c r="B118" t="s">
        <v>487</v>
      </c>
      <c r="C118" t="s">
        <v>516</v>
      </c>
      <c r="D118">
        <v>0.05</v>
      </c>
      <c r="E118">
        <v>0.05</v>
      </c>
      <c r="F118">
        <v>0.05</v>
      </c>
      <c r="G118">
        <v>0.05</v>
      </c>
      <c r="H118">
        <v>0.05</v>
      </c>
      <c r="I118">
        <v>0.05</v>
      </c>
      <c r="J118">
        <v>0.05</v>
      </c>
      <c r="K118">
        <v>0.05</v>
      </c>
      <c r="L118">
        <v>0.15</v>
      </c>
      <c r="M118">
        <v>0.15</v>
      </c>
      <c r="N118">
        <v>0.15</v>
      </c>
      <c r="O118">
        <v>0.15</v>
      </c>
      <c r="P118">
        <v>0.15</v>
      </c>
      <c r="Q118">
        <v>0.05</v>
      </c>
      <c r="R118">
        <v>0.05</v>
      </c>
      <c r="S118">
        <v>0.05</v>
      </c>
      <c r="T118">
        <v>0.05</v>
      </c>
      <c r="U118">
        <v>0.05</v>
      </c>
      <c r="V118">
        <v>0.05</v>
      </c>
      <c r="W118">
        <v>0.05</v>
      </c>
      <c r="X118">
        <v>0.05</v>
      </c>
      <c r="Y118">
        <v>0.05</v>
      </c>
      <c r="Z118">
        <v>0.05</v>
      </c>
      <c r="AA118">
        <v>0.05</v>
      </c>
    </row>
    <row r="119" spans="1:27" x14ac:dyDescent="0.25">
      <c r="A119" t="s">
        <v>407</v>
      </c>
      <c r="B119" t="s">
        <v>487</v>
      </c>
      <c r="C119" t="s">
        <v>517</v>
      </c>
      <c r="D119">
        <v>0.05</v>
      </c>
      <c r="E119">
        <v>0.05</v>
      </c>
      <c r="F119">
        <v>0.05</v>
      </c>
      <c r="G119">
        <v>0.05</v>
      </c>
      <c r="H119">
        <v>0.05</v>
      </c>
      <c r="I119">
        <v>0.05</v>
      </c>
      <c r="J119">
        <v>0.05</v>
      </c>
      <c r="K119">
        <v>0.05</v>
      </c>
      <c r="L119">
        <v>0.15</v>
      </c>
      <c r="M119">
        <v>0.15</v>
      </c>
      <c r="N119">
        <v>0.15</v>
      </c>
      <c r="O119">
        <v>0.15</v>
      </c>
      <c r="P119">
        <v>0.15</v>
      </c>
      <c r="Q119">
        <v>0.05</v>
      </c>
      <c r="R119">
        <v>0.05</v>
      </c>
      <c r="S119">
        <v>0.05</v>
      </c>
      <c r="T119">
        <v>0.05</v>
      </c>
      <c r="U119">
        <v>0.05</v>
      </c>
      <c r="V119">
        <v>0.05</v>
      </c>
      <c r="W119">
        <v>0.05</v>
      </c>
      <c r="X119">
        <v>0.05</v>
      </c>
      <c r="Y119">
        <v>0.05</v>
      </c>
      <c r="Z119">
        <v>0.05</v>
      </c>
      <c r="AA119">
        <v>0.05</v>
      </c>
    </row>
    <row r="120" spans="1:27" x14ac:dyDescent="0.25">
      <c r="A120" t="s">
        <v>407</v>
      </c>
      <c r="B120" t="s">
        <v>487</v>
      </c>
      <c r="C120" t="s">
        <v>518</v>
      </c>
      <c r="D120">
        <v>0.05</v>
      </c>
      <c r="E120">
        <v>0.05</v>
      </c>
      <c r="F120">
        <v>0.05</v>
      </c>
      <c r="G120">
        <v>0.05</v>
      </c>
      <c r="H120">
        <v>0.05</v>
      </c>
      <c r="I120">
        <v>0.05</v>
      </c>
      <c r="J120">
        <v>0.05</v>
      </c>
      <c r="K120">
        <v>0.3</v>
      </c>
      <c r="L120">
        <v>0.85</v>
      </c>
      <c r="M120">
        <v>0.95</v>
      </c>
      <c r="N120">
        <v>0.95</v>
      </c>
      <c r="O120">
        <v>0.95</v>
      </c>
      <c r="P120">
        <v>0.8</v>
      </c>
      <c r="Q120">
        <v>0.8</v>
      </c>
      <c r="R120">
        <v>0.8</v>
      </c>
      <c r="S120">
        <v>0.7</v>
      </c>
      <c r="T120">
        <v>0.5</v>
      </c>
      <c r="U120">
        <v>0.5</v>
      </c>
      <c r="V120">
        <v>0.35</v>
      </c>
      <c r="W120">
        <v>0.35</v>
      </c>
      <c r="X120">
        <v>0.35</v>
      </c>
      <c r="Y120">
        <v>0.3</v>
      </c>
      <c r="Z120">
        <v>0.05</v>
      </c>
      <c r="AA120">
        <v>0.05</v>
      </c>
    </row>
    <row r="121" spans="1:27" x14ac:dyDescent="0.25">
      <c r="A121" t="s">
        <v>407</v>
      </c>
      <c r="B121" t="s">
        <v>487</v>
      </c>
      <c r="C121" t="s">
        <v>519</v>
      </c>
      <c r="D121">
        <v>0.05</v>
      </c>
      <c r="E121">
        <v>0.05</v>
      </c>
      <c r="F121">
        <v>0.05</v>
      </c>
      <c r="G121">
        <v>0.05</v>
      </c>
      <c r="H121">
        <v>0.05</v>
      </c>
      <c r="I121">
        <v>0.05</v>
      </c>
      <c r="J121">
        <v>0.05</v>
      </c>
      <c r="K121">
        <v>0.3</v>
      </c>
      <c r="L121">
        <v>0.85</v>
      </c>
      <c r="M121">
        <v>0.95</v>
      </c>
      <c r="N121">
        <v>0.95</v>
      </c>
      <c r="O121">
        <v>0.95</v>
      </c>
      <c r="P121">
        <v>0.8</v>
      </c>
      <c r="Q121">
        <v>0.8</v>
      </c>
      <c r="R121">
        <v>0.8</v>
      </c>
      <c r="S121">
        <v>0.7</v>
      </c>
      <c r="T121">
        <v>0.5</v>
      </c>
      <c r="U121">
        <v>0.5</v>
      </c>
      <c r="V121">
        <v>0.35</v>
      </c>
      <c r="W121">
        <v>0.35</v>
      </c>
      <c r="X121">
        <v>0.35</v>
      </c>
      <c r="Y121">
        <v>0.3</v>
      </c>
      <c r="Z121">
        <v>0.05</v>
      </c>
      <c r="AA121">
        <v>0.05</v>
      </c>
    </row>
    <row r="122" spans="1:27" x14ac:dyDescent="0.25">
      <c r="A122" t="s">
        <v>407</v>
      </c>
      <c r="B122" t="s">
        <v>487</v>
      </c>
      <c r="C122" t="s">
        <v>520</v>
      </c>
      <c r="D122">
        <v>0.05</v>
      </c>
      <c r="E122">
        <v>0.05</v>
      </c>
      <c r="F122">
        <v>0.05</v>
      </c>
      <c r="G122">
        <v>0.05</v>
      </c>
      <c r="H122">
        <v>0.05</v>
      </c>
      <c r="I122">
        <v>0.05</v>
      </c>
      <c r="J122">
        <v>0.05</v>
      </c>
      <c r="K122">
        <v>0.3</v>
      </c>
      <c r="L122">
        <v>0.85</v>
      </c>
      <c r="M122">
        <v>0.95</v>
      </c>
      <c r="N122">
        <v>0.95</v>
      </c>
      <c r="O122">
        <v>0.95</v>
      </c>
      <c r="P122">
        <v>0.8</v>
      </c>
      <c r="Q122">
        <v>0.8</v>
      </c>
      <c r="R122">
        <v>0.8</v>
      </c>
      <c r="S122">
        <v>0.7</v>
      </c>
      <c r="T122">
        <v>0.5</v>
      </c>
      <c r="U122">
        <v>0.5</v>
      </c>
      <c r="V122">
        <v>0.35</v>
      </c>
      <c r="W122">
        <v>0.35</v>
      </c>
      <c r="X122">
        <v>0.35</v>
      </c>
      <c r="Y122">
        <v>0.3</v>
      </c>
      <c r="Z122">
        <v>0.05</v>
      </c>
      <c r="AA122">
        <v>0.05</v>
      </c>
    </row>
    <row r="123" spans="1:27" x14ac:dyDescent="0.25">
      <c r="A123" t="s">
        <v>407</v>
      </c>
      <c r="B123" t="s">
        <v>487</v>
      </c>
      <c r="C123" t="s">
        <v>521</v>
      </c>
      <c r="D123">
        <v>0.05</v>
      </c>
      <c r="E123">
        <v>0.05</v>
      </c>
      <c r="F123">
        <v>0.05</v>
      </c>
      <c r="G123">
        <v>0.05</v>
      </c>
      <c r="H123">
        <v>0.05</v>
      </c>
      <c r="I123">
        <v>0.05</v>
      </c>
      <c r="J123">
        <v>0.05</v>
      </c>
      <c r="K123">
        <v>0.3</v>
      </c>
      <c r="L123">
        <v>0.85</v>
      </c>
      <c r="M123">
        <v>0.95</v>
      </c>
      <c r="N123">
        <v>0.95</v>
      </c>
      <c r="O123">
        <v>0.95</v>
      </c>
      <c r="P123">
        <v>0.8</v>
      </c>
      <c r="Q123">
        <v>0.8</v>
      </c>
      <c r="R123">
        <v>0.8</v>
      </c>
      <c r="S123">
        <v>0.7</v>
      </c>
      <c r="T123">
        <v>0.5</v>
      </c>
      <c r="U123">
        <v>0.5</v>
      </c>
      <c r="V123">
        <v>0.35</v>
      </c>
      <c r="W123">
        <v>0.35</v>
      </c>
      <c r="X123">
        <v>0.35</v>
      </c>
      <c r="Y123">
        <v>0.3</v>
      </c>
      <c r="Z123">
        <v>0.05</v>
      </c>
      <c r="AA123">
        <v>0.05</v>
      </c>
    </row>
    <row r="124" spans="1:27" x14ac:dyDescent="0.25">
      <c r="A124" t="s">
        <v>407</v>
      </c>
      <c r="B124" t="s">
        <v>500</v>
      </c>
      <c r="C124" t="s">
        <v>507</v>
      </c>
      <c r="D124">
        <v>60.08</v>
      </c>
      <c r="E124">
        <v>60.08</v>
      </c>
      <c r="F124">
        <v>60.08</v>
      </c>
      <c r="G124">
        <v>60.08</v>
      </c>
      <c r="H124">
        <v>60.08</v>
      </c>
      <c r="I124">
        <v>60.08</v>
      </c>
      <c r="J124">
        <v>60.08</v>
      </c>
      <c r="K124">
        <v>60.08</v>
      </c>
      <c r="L124">
        <v>60.08</v>
      </c>
      <c r="M124">
        <v>60.08</v>
      </c>
      <c r="N124">
        <v>60.08</v>
      </c>
      <c r="O124">
        <v>60.08</v>
      </c>
      <c r="P124">
        <v>60.08</v>
      </c>
      <c r="Q124">
        <v>60.08</v>
      </c>
      <c r="R124">
        <v>60.08</v>
      </c>
      <c r="S124">
        <v>60.08</v>
      </c>
      <c r="T124">
        <v>60.08</v>
      </c>
      <c r="U124">
        <v>60.08</v>
      </c>
      <c r="V124">
        <v>60.08</v>
      </c>
      <c r="W124">
        <v>60.08</v>
      </c>
      <c r="X124">
        <v>60.08</v>
      </c>
      <c r="Y124">
        <v>60.08</v>
      </c>
      <c r="Z124">
        <v>60.08</v>
      </c>
      <c r="AA124">
        <v>60.08</v>
      </c>
    </row>
    <row r="125" spans="1:27" x14ac:dyDescent="0.25">
      <c r="A125" t="s">
        <v>407</v>
      </c>
      <c r="B125" t="s">
        <v>500</v>
      </c>
      <c r="C125" t="s">
        <v>508</v>
      </c>
      <c r="D125">
        <v>60.08</v>
      </c>
      <c r="E125">
        <v>60.08</v>
      </c>
      <c r="F125">
        <v>60.08</v>
      </c>
      <c r="G125">
        <v>60.08</v>
      </c>
      <c r="H125">
        <v>60.08</v>
      </c>
      <c r="I125">
        <v>60.08</v>
      </c>
      <c r="J125">
        <v>60.08</v>
      </c>
      <c r="K125">
        <v>60.08</v>
      </c>
      <c r="L125">
        <v>60.08</v>
      </c>
      <c r="M125">
        <v>60.08</v>
      </c>
      <c r="N125">
        <v>60.08</v>
      </c>
      <c r="O125">
        <v>60.08</v>
      </c>
      <c r="P125">
        <v>60.08</v>
      </c>
      <c r="Q125">
        <v>60.08</v>
      </c>
      <c r="R125">
        <v>60.08</v>
      </c>
      <c r="S125">
        <v>60.08</v>
      </c>
      <c r="T125">
        <v>60.08</v>
      </c>
      <c r="U125">
        <v>60.08</v>
      </c>
      <c r="V125">
        <v>60.08</v>
      </c>
      <c r="W125">
        <v>60.08</v>
      </c>
      <c r="X125">
        <v>60.08</v>
      </c>
      <c r="Y125">
        <v>60.08</v>
      </c>
      <c r="Z125">
        <v>60.08</v>
      </c>
      <c r="AA125">
        <v>60.08</v>
      </c>
    </row>
    <row r="126" spans="1:27" x14ac:dyDescent="0.25">
      <c r="A126" t="s">
        <v>407</v>
      </c>
      <c r="B126" t="s">
        <v>500</v>
      </c>
      <c r="C126" t="s">
        <v>509</v>
      </c>
      <c r="D126">
        <v>60.08</v>
      </c>
      <c r="E126">
        <v>60.08</v>
      </c>
      <c r="F126">
        <v>60.08</v>
      </c>
      <c r="G126">
        <v>60.08</v>
      </c>
      <c r="H126">
        <v>60.08</v>
      </c>
      <c r="I126">
        <v>60.08</v>
      </c>
      <c r="J126">
        <v>60.08</v>
      </c>
      <c r="K126">
        <v>60.08</v>
      </c>
      <c r="L126">
        <v>60.08</v>
      </c>
      <c r="M126">
        <v>60.08</v>
      </c>
      <c r="N126">
        <v>60.08</v>
      </c>
      <c r="O126">
        <v>60.08</v>
      </c>
      <c r="P126">
        <v>60.08</v>
      </c>
      <c r="Q126">
        <v>60.08</v>
      </c>
      <c r="R126">
        <v>60.08</v>
      </c>
      <c r="S126">
        <v>60.08</v>
      </c>
      <c r="T126">
        <v>60.08</v>
      </c>
      <c r="U126">
        <v>60.08</v>
      </c>
      <c r="V126">
        <v>60.08</v>
      </c>
      <c r="W126">
        <v>60.08</v>
      </c>
      <c r="X126">
        <v>60.08</v>
      </c>
      <c r="Y126">
        <v>60.08</v>
      </c>
      <c r="Z126">
        <v>60.08</v>
      </c>
      <c r="AA126">
        <v>60.08</v>
      </c>
    </row>
    <row r="127" spans="1:27" x14ac:dyDescent="0.25">
      <c r="A127" t="s">
        <v>407</v>
      </c>
      <c r="B127" t="s">
        <v>500</v>
      </c>
      <c r="C127" t="s">
        <v>510</v>
      </c>
      <c r="D127">
        <v>60.08</v>
      </c>
      <c r="E127">
        <v>60.08</v>
      </c>
      <c r="F127">
        <v>60.08</v>
      </c>
      <c r="G127">
        <v>60.08</v>
      </c>
      <c r="H127">
        <v>60.08</v>
      </c>
      <c r="I127">
        <v>60.08</v>
      </c>
      <c r="J127">
        <v>60.08</v>
      </c>
      <c r="K127">
        <v>60.08</v>
      </c>
      <c r="L127">
        <v>60.08</v>
      </c>
      <c r="M127">
        <v>60.08</v>
      </c>
      <c r="N127">
        <v>60.08</v>
      </c>
      <c r="O127">
        <v>60.08</v>
      </c>
      <c r="P127">
        <v>60.08</v>
      </c>
      <c r="Q127">
        <v>60.08</v>
      </c>
      <c r="R127">
        <v>60.08</v>
      </c>
      <c r="S127">
        <v>60.08</v>
      </c>
      <c r="T127">
        <v>60.08</v>
      </c>
      <c r="U127">
        <v>60.08</v>
      </c>
      <c r="V127">
        <v>60.08</v>
      </c>
      <c r="W127">
        <v>60.08</v>
      </c>
      <c r="X127">
        <v>60.08</v>
      </c>
      <c r="Y127">
        <v>60.08</v>
      </c>
      <c r="Z127">
        <v>60.08</v>
      </c>
      <c r="AA127">
        <v>60.08</v>
      </c>
    </row>
    <row r="128" spans="1:27" x14ac:dyDescent="0.25">
      <c r="A128" t="s">
        <v>407</v>
      </c>
      <c r="B128" t="s">
        <v>500</v>
      </c>
      <c r="C128" t="s">
        <v>492</v>
      </c>
      <c r="D128">
        <v>60.08</v>
      </c>
      <c r="E128">
        <v>60.08</v>
      </c>
      <c r="F128">
        <v>60.08</v>
      </c>
      <c r="G128">
        <v>60.08</v>
      </c>
      <c r="H128">
        <v>60.08</v>
      </c>
      <c r="I128">
        <v>60.08</v>
      </c>
      <c r="J128">
        <v>60.08</v>
      </c>
      <c r="K128">
        <v>60.08</v>
      </c>
      <c r="L128">
        <v>60.08</v>
      </c>
      <c r="M128">
        <v>60.08</v>
      </c>
      <c r="N128">
        <v>60.08</v>
      </c>
      <c r="O128">
        <v>60.08</v>
      </c>
      <c r="P128">
        <v>60.08</v>
      </c>
      <c r="Q128">
        <v>60.08</v>
      </c>
      <c r="R128">
        <v>60.08</v>
      </c>
      <c r="S128">
        <v>60.08</v>
      </c>
      <c r="T128">
        <v>60.08</v>
      </c>
      <c r="U128">
        <v>60.08</v>
      </c>
      <c r="V128">
        <v>60.08</v>
      </c>
      <c r="W128">
        <v>60.08</v>
      </c>
      <c r="X128">
        <v>60.08</v>
      </c>
      <c r="Y128">
        <v>60.08</v>
      </c>
      <c r="Z128">
        <v>60.08</v>
      </c>
      <c r="AA128">
        <v>60.08</v>
      </c>
    </row>
    <row r="129" spans="1:27" x14ac:dyDescent="0.25">
      <c r="A129" t="s">
        <v>407</v>
      </c>
      <c r="B129" t="s">
        <v>500</v>
      </c>
      <c r="C129" t="s">
        <v>511</v>
      </c>
      <c r="D129">
        <v>60.08</v>
      </c>
      <c r="E129">
        <v>60.08</v>
      </c>
      <c r="F129">
        <v>60.08</v>
      </c>
      <c r="G129">
        <v>60.08</v>
      </c>
      <c r="H129">
        <v>60.08</v>
      </c>
      <c r="I129">
        <v>60.08</v>
      </c>
      <c r="J129">
        <v>60.08</v>
      </c>
      <c r="K129">
        <v>60.08</v>
      </c>
      <c r="L129">
        <v>60.08</v>
      </c>
      <c r="M129">
        <v>60.08</v>
      </c>
      <c r="N129">
        <v>60.08</v>
      </c>
      <c r="O129">
        <v>60.08</v>
      </c>
      <c r="P129">
        <v>60.08</v>
      </c>
      <c r="Q129">
        <v>60.08</v>
      </c>
      <c r="R129">
        <v>60.08</v>
      </c>
      <c r="S129">
        <v>60.08</v>
      </c>
      <c r="T129">
        <v>60.08</v>
      </c>
      <c r="U129">
        <v>60.08</v>
      </c>
      <c r="V129">
        <v>60.08</v>
      </c>
      <c r="W129">
        <v>60.08</v>
      </c>
      <c r="X129">
        <v>60.08</v>
      </c>
      <c r="Y129">
        <v>60.08</v>
      </c>
      <c r="Z129">
        <v>60.08</v>
      </c>
      <c r="AA129">
        <v>60.08</v>
      </c>
    </row>
    <row r="130" spans="1:27" x14ac:dyDescent="0.25">
      <c r="A130" t="s">
        <v>407</v>
      </c>
      <c r="B130" t="s">
        <v>500</v>
      </c>
      <c r="C130" t="s">
        <v>512</v>
      </c>
      <c r="D130">
        <v>60.08</v>
      </c>
      <c r="E130">
        <v>60.08</v>
      </c>
      <c r="F130">
        <v>60.08</v>
      </c>
      <c r="G130">
        <v>60.08</v>
      </c>
      <c r="H130">
        <v>60.08</v>
      </c>
      <c r="I130">
        <v>60.08</v>
      </c>
      <c r="J130">
        <v>60.08</v>
      </c>
      <c r="K130">
        <v>60.08</v>
      </c>
      <c r="L130">
        <v>60.08</v>
      </c>
      <c r="M130">
        <v>60.08</v>
      </c>
      <c r="N130">
        <v>60.08</v>
      </c>
      <c r="O130">
        <v>60.08</v>
      </c>
      <c r="P130">
        <v>60.08</v>
      </c>
      <c r="Q130">
        <v>60.08</v>
      </c>
      <c r="R130">
        <v>60.08</v>
      </c>
      <c r="S130">
        <v>60.08</v>
      </c>
      <c r="T130">
        <v>60.08</v>
      </c>
      <c r="U130">
        <v>60.08</v>
      </c>
      <c r="V130">
        <v>60.08</v>
      </c>
      <c r="W130">
        <v>60.08</v>
      </c>
      <c r="X130">
        <v>60.08</v>
      </c>
      <c r="Y130">
        <v>60.08</v>
      </c>
      <c r="Z130">
        <v>60.08</v>
      </c>
      <c r="AA130">
        <v>60.08</v>
      </c>
    </row>
    <row r="131" spans="1:27" x14ac:dyDescent="0.25">
      <c r="A131" t="s">
        <v>407</v>
      </c>
      <c r="B131" t="s">
        <v>500</v>
      </c>
      <c r="C131" t="s">
        <v>513</v>
      </c>
      <c r="D131">
        <v>60.08</v>
      </c>
      <c r="E131">
        <v>60.08</v>
      </c>
      <c r="F131">
        <v>60.08</v>
      </c>
      <c r="G131">
        <v>60.08</v>
      </c>
      <c r="H131">
        <v>60.08</v>
      </c>
      <c r="I131">
        <v>60.08</v>
      </c>
      <c r="J131">
        <v>60.08</v>
      </c>
      <c r="K131">
        <v>60.08</v>
      </c>
      <c r="L131">
        <v>60.08</v>
      </c>
      <c r="M131">
        <v>60.08</v>
      </c>
      <c r="N131">
        <v>60.08</v>
      </c>
      <c r="O131">
        <v>60.08</v>
      </c>
      <c r="P131">
        <v>60.08</v>
      </c>
      <c r="Q131">
        <v>60.08</v>
      </c>
      <c r="R131">
        <v>60.08</v>
      </c>
      <c r="S131">
        <v>60.08</v>
      </c>
      <c r="T131">
        <v>60.08</v>
      </c>
      <c r="U131">
        <v>60.08</v>
      </c>
      <c r="V131">
        <v>60.08</v>
      </c>
      <c r="W131">
        <v>60.08</v>
      </c>
      <c r="X131">
        <v>60.08</v>
      </c>
      <c r="Y131">
        <v>60.08</v>
      </c>
      <c r="Z131">
        <v>60.08</v>
      </c>
      <c r="AA131">
        <v>60.08</v>
      </c>
    </row>
    <row r="132" spans="1:27" x14ac:dyDescent="0.25">
      <c r="A132" t="s">
        <v>407</v>
      </c>
      <c r="B132" t="s">
        <v>500</v>
      </c>
      <c r="C132" t="s">
        <v>499</v>
      </c>
      <c r="D132">
        <v>60.08</v>
      </c>
      <c r="E132">
        <v>60.08</v>
      </c>
      <c r="F132">
        <v>60.08</v>
      </c>
      <c r="G132">
        <v>60.08</v>
      </c>
      <c r="H132">
        <v>60.08</v>
      </c>
      <c r="I132">
        <v>60.08</v>
      </c>
      <c r="J132">
        <v>60.08</v>
      </c>
      <c r="K132">
        <v>60.08</v>
      </c>
      <c r="L132">
        <v>60.08</v>
      </c>
      <c r="M132">
        <v>60.08</v>
      </c>
      <c r="N132">
        <v>60.08</v>
      </c>
      <c r="O132">
        <v>60.08</v>
      </c>
      <c r="P132">
        <v>60.08</v>
      </c>
      <c r="Q132">
        <v>60.08</v>
      </c>
      <c r="R132">
        <v>60.08</v>
      </c>
      <c r="S132">
        <v>60.08</v>
      </c>
      <c r="T132">
        <v>60.08</v>
      </c>
      <c r="U132">
        <v>60.08</v>
      </c>
      <c r="V132">
        <v>60.08</v>
      </c>
      <c r="W132">
        <v>60.08</v>
      </c>
      <c r="X132">
        <v>60.08</v>
      </c>
      <c r="Y132">
        <v>60.08</v>
      </c>
      <c r="Z132">
        <v>60.08</v>
      </c>
      <c r="AA132">
        <v>60.08</v>
      </c>
    </row>
    <row r="133" spans="1:27" x14ac:dyDescent="0.25">
      <c r="A133" t="s">
        <v>407</v>
      </c>
      <c r="B133" t="s">
        <v>500</v>
      </c>
      <c r="C133" t="s">
        <v>514</v>
      </c>
      <c r="D133">
        <v>60.08</v>
      </c>
      <c r="E133">
        <v>60.08</v>
      </c>
      <c r="F133">
        <v>60.08</v>
      </c>
      <c r="G133">
        <v>60.08</v>
      </c>
      <c r="H133">
        <v>60.08</v>
      </c>
      <c r="I133">
        <v>60.08</v>
      </c>
      <c r="J133">
        <v>60.08</v>
      </c>
      <c r="K133">
        <v>69.98</v>
      </c>
      <c r="L133">
        <v>69.98</v>
      </c>
      <c r="M133">
        <v>69.98</v>
      </c>
      <c r="N133">
        <v>69.98</v>
      </c>
      <c r="O133">
        <v>69.98</v>
      </c>
      <c r="P133">
        <v>69.98</v>
      </c>
      <c r="Q133">
        <v>60.08</v>
      </c>
      <c r="R133">
        <v>60.08</v>
      </c>
      <c r="S133">
        <v>60.08</v>
      </c>
      <c r="T133">
        <v>60.08</v>
      </c>
      <c r="U133">
        <v>60.08</v>
      </c>
      <c r="V133">
        <v>60.08</v>
      </c>
      <c r="W133">
        <v>60.08</v>
      </c>
      <c r="X133">
        <v>60.08</v>
      </c>
      <c r="Y133">
        <v>60.08</v>
      </c>
      <c r="Z133">
        <v>60.08</v>
      </c>
      <c r="AA133">
        <v>60.08</v>
      </c>
    </row>
    <row r="134" spans="1:27" x14ac:dyDescent="0.25">
      <c r="A134" t="s">
        <v>407</v>
      </c>
      <c r="B134" t="s">
        <v>500</v>
      </c>
      <c r="C134" t="s">
        <v>515</v>
      </c>
      <c r="D134">
        <v>60.08</v>
      </c>
      <c r="E134">
        <v>60.08</v>
      </c>
      <c r="F134">
        <v>60.08</v>
      </c>
      <c r="G134">
        <v>60.08</v>
      </c>
      <c r="H134">
        <v>60.08</v>
      </c>
      <c r="I134">
        <v>60.08</v>
      </c>
      <c r="J134">
        <v>60.08</v>
      </c>
      <c r="K134">
        <v>69.98</v>
      </c>
      <c r="L134">
        <v>69.98</v>
      </c>
      <c r="M134">
        <v>69.98</v>
      </c>
      <c r="N134">
        <v>69.98</v>
      </c>
      <c r="O134">
        <v>69.98</v>
      </c>
      <c r="P134">
        <v>69.98</v>
      </c>
      <c r="Q134">
        <v>60.08</v>
      </c>
      <c r="R134">
        <v>60.08</v>
      </c>
      <c r="S134">
        <v>60.08</v>
      </c>
      <c r="T134">
        <v>60.08</v>
      </c>
      <c r="U134">
        <v>60.08</v>
      </c>
      <c r="V134">
        <v>60.08</v>
      </c>
      <c r="W134">
        <v>60.08</v>
      </c>
      <c r="X134">
        <v>60.08</v>
      </c>
      <c r="Y134">
        <v>60.08</v>
      </c>
      <c r="Z134">
        <v>60.08</v>
      </c>
      <c r="AA134">
        <v>60.08</v>
      </c>
    </row>
    <row r="135" spans="1:27" x14ac:dyDescent="0.25">
      <c r="A135" t="s">
        <v>407</v>
      </c>
      <c r="B135" t="s">
        <v>500</v>
      </c>
      <c r="C135" t="s">
        <v>516</v>
      </c>
      <c r="D135">
        <v>60.08</v>
      </c>
      <c r="E135">
        <v>60.08</v>
      </c>
      <c r="F135">
        <v>60.08</v>
      </c>
      <c r="G135">
        <v>60.08</v>
      </c>
      <c r="H135">
        <v>60.08</v>
      </c>
      <c r="I135">
        <v>60.08</v>
      </c>
      <c r="J135">
        <v>60.08</v>
      </c>
      <c r="K135">
        <v>69.98</v>
      </c>
      <c r="L135">
        <v>69.98</v>
      </c>
      <c r="M135">
        <v>69.98</v>
      </c>
      <c r="N135">
        <v>69.98</v>
      </c>
      <c r="O135">
        <v>69.98</v>
      </c>
      <c r="P135">
        <v>69.98</v>
      </c>
      <c r="Q135">
        <v>60.08</v>
      </c>
      <c r="R135">
        <v>60.08</v>
      </c>
      <c r="S135">
        <v>60.08</v>
      </c>
      <c r="T135">
        <v>60.08</v>
      </c>
      <c r="U135">
        <v>60.08</v>
      </c>
      <c r="V135">
        <v>60.08</v>
      </c>
      <c r="W135">
        <v>60.08</v>
      </c>
      <c r="X135">
        <v>60.08</v>
      </c>
      <c r="Y135">
        <v>60.08</v>
      </c>
      <c r="Z135">
        <v>60.08</v>
      </c>
      <c r="AA135">
        <v>60.08</v>
      </c>
    </row>
    <row r="136" spans="1:27" x14ac:dyDescent="0.25">
      <c r="A136" t="s">
        <v>407</v>
      </c>
      <c r="B136" t="s">
        <v>500</v>
      </c>
      <c r="C136" t="s">
        <v>517</v>
      </c>
      <c r="D136">
        <v>60.08</v>
      </c>
      <c r="E136">
        <v>60.08</v>
      </c>
      <c r="F136">
        <v>60.08</v>
      </c>
      <c r="G136">
        <v>60.08</v>
      </c>
      <c r="H136">
        <v>60.08</v>
      </c>
      <c r="I136">
        <v>60.08</v>
      </c>
      <c r="J136">
        <v>60.08</v>
      </c>
      <c r="K136">
        <v>69.98</v>
      </c>
      <c r="L136">
        <v>69.98</v>
      </c>
      <c r="M136">
        <v>69.98</v>
      </c>
      <c r="N136">
        <v>69.98</v>
      </c>
      <c r="O136">
        <v>69.98</v>
      </c>
      <c r="P136">
        <v>69.98</v>
      </c>
      <c r="Q136">
        <v>60.08</v>
      </c>
      <c r="R136">
        <v>60.08</v>
      </c>
      <c r="S136">
        <v>60.08</v>
      </c>
      <c r="T136">
        <v>60.08</v>
      </c>
      <c r="U136">
        <v>60.08</v>
      </c>
      <c r="V136">
        <v>60.08</v>
      </c>
      <c r="W136">
        <v>60.08</v>
      </c>
      <c r="X136">
        <v>60.08</v>
      </c>
      <c r="Y136">
        <v>60.08</v>
      </c>
      <c r="Z136">
        <v>60.08</v>
      </c>
      <c r="AA136">
        <v>60.08</v>
      </c>
    </row>
    <row r="137" spans="1:27" x14ac:dyDescent="0.25">
      <c r="A137" t="s">
        <v>407</v>
      </c>
      <c r="B137" t="s">
        <v>500</v>
      </c>
      <c r="C137" t="s">
        <v>518</v>
      </c>
      <c r="D137">
        <v>60.08</v>
      </c>
      <c r="E137">
        <v>60.08</v>
      </c>
      <c r="F137">
        <v>60.08</v>
      </c>
      <c r="G137">
        <v>60.08</v>
      </c>
      <c r="H137">
        <v>60.08</v>
      </c>
      <c r="I137">
        <v>60.08</v>
      </c>
      <c r="J137">
        <v>69.98</v>
      </c>
      <c r="K137">
        <v>69.98</v>
      </c>
      <c r="L137">
        <v>69.98</v>
      </c>
      <c r="M137">
        <v>69.98</v>
      </c>
      <c r="N137">
        <v>69.98</v>
      </c>
      <c r="O137">
        <v>69.98</v>
      </c>
      <c r="P137">
        <v>69.98</v>
      </c>
      <c r="Q137">
        <v>69.98</v>
      </c>
      <c r="R137">
        <v>69.98</v>
      </c>
      <c r="S137">
        <v>69.98</v>
      </c>
      <c r="T137">
        <v>69.98</v>
      </c>
      <c r="U137">
        <v>69.98</v>
      </c>
      <c r="V137">
        <v>69.98</v>
      </c>
      <c r="W137">
        <v>69.98</v>
      </c>
      <c r="X137">
        <v>69.98</v>
      </c>
      <c r="Y137">
        <v>69.98</v>
      </c>
      <c r="Z137">
        <v>60.08</v>
      </c>
      <c r="AA137">
        <v>60.08</v>
      </c>
    </row>
    <row r="138" spans="1:27" x14ac:dyDescent="0.25">
      <c r="A138" t="s">
        <v>407</v>
      </c>
      <c r="B138" t="s">
        <v>500</v>
      </c>
      <c r="C138" t="s">
        <v>519</v>
      </c>
      <c r="D138">
        <v>60.08</v>
      </c>
      <c r="E138">
        <v>60.08</v>
      </c>
      <c r="F138">
        <v>60.08</v>
      </c>
      <c r="G138">
        <v>60.08</v>
      </c>
      <c r="H138">
        <v>60.08</v>
      </c>
      <c r="I138">
        <v>60.08</v>
      </c>
      <c r="J138">
        <v>69.98</v>
      </c>
      <c r="K138">
        <v>69.98</v>
      </c>
      <c r="L138">
        <v>69.98</v>
      </c>
      <c r="M138">
        <v>69.98</v>
      </c>
      <c r="N138">
        <v>69.98</v>
      </c>
      <c r="O138">
        <v>69.98</v>
      </c>
      <c r="P138">
        <v>69.98</v>
      </c>
      <c r="Q138">
        <v>69.98</v>
      </c>
      <c r="R138">
        <v>69.98</v>
      </c>
      <c r="S138">
        <v>69.98</v>
      </c>
      <c r="T138">
        <v>69.98</v>
      </c>
      <c r="U138">
        <v>69.98</v>
      </c>
      <c r="V138">
        <v>69.98</v>
      </c>
      <c r="W138">
        <v>69.98</v>
      </c>
      <c r="X138">
        <v>69.98</v>
      </c>
      <c r="Y138">
        <v>69.98</v>
      </c>
      <c r="Z138">
        <v>60.08</v>
      </c>
      <c r="AA138">
        <v>60.08</v>
      </c>
    </row>
    <row r="139" spans="1:27" x14ac:dyDescent="0.25">
      <c r="A139" t="s">
        <v>407</v>
      </c>
      <c r="B139" t="s">
        <v>500</v>
      </c>
      <c r="C139" t="s">
        <v>520</v>
      </c>
      <c r="D139">
        <v>60.08</v>
      </c>
      <c r="E139">
        <v>60.08</v>
      </c>
      <c r="F139">
        <v>60.08</v>
      </c>
      <c r="G139">
        <v>60.08</v>
      </c>
      <c r="H139">
        <v>60.08</v>
      </c>
      <c r="I139">
        <v>60.08</v>
      </c>
      <c r="J139">
        <v>69.98</v>
      </c>
      <c r="K139">
        <v>69.98</v>
      </c>
      <c r="L139">
        <v>69.98</v>
      </c>
      <c r="M139">
        <v>69.98</v>
      </c>
      <c r="N139">
        <v>69.98</v>
      </c>
      <c r="O139">
        <v>69.98</v>
      </c>
      <c r="P139">
        <v>69.98</v>
      </c>
      <c r="Q139">
        <v>69.98</v>
      </c>
      <c r="R139">
        <v>69.98</v>
      </c>
      <c r="S139">
        <v>69.98</v>
      </c>
      <c r="T139">
        <v>69.98</v>
      </c>
      <c r="U139">
        <v>69.98</v>
      </c>
      <c r="V139">
        <v>69.98</v>
      </c>
      <c r="W139">
        <v>69.98</v>
      </c>
      <c r="X139">
        <v>69.98</v>
      </c>
      <c r="Y139">
        <v>69.98</v>
      </c>
      <c r="Z139">
        <v>60.08</v>
      </c>
      <c r="AA139">
        <v>60.08</v>
      </c>
    </row>
    <row r="140" spans="1:27" x14ac:dyDescent="0.25">
      <c r="A140" t="s">
        <v>407</v>
      </c>
      <c r="B140" t="s">
        <v>500</v>
      </c>
      <c r="C140" t="s">
        <v>521</v>
      </c>
      <c r="D140">
        <v>60.08</v>
      </c>
      <c r="E140">
        <v>60.08</v>
      </c>
      <c r="F140">
        <v>60.08</v>
      </c>
      <c r="G140">
        <v>60.08</v>
      </c>
      <c r="H140">
        <v>60.08</v>
      </c>
      <c r="I140">
        <v>60.08</v>
      </c>
      <c r="J140">
        <v>69.98</v>
      </c>
      <c r="K140">
        <v>69.98</v>
      </c>
      <c r="L140">
        <v>69.98</v>
      </c>
      <c r="M140">
        <v>69.98</v>
      </c>
      <c r="N140">
        <v>69.98</v>
      </c>
      <c r="O140">
        <v>69.98</v>
      </c>
      <c r="P140">
        <v>69.98</v>
      </c>
      <c r="Q140">
        <v>69.98</v>
      </c>
      <c r="R140">
        <v>69.98</v>
      </c>
      <c r="S140">
        <v>69.98</v>
      </c>
      <c r="T140">
        <v>69.98</v>
      </c>
      <c r="U140">
        <v>69.98</v>
      </c>
      <c r="V140">
        <v>69.98</v>
      </c>
      <c r="W140">
        <v>69.98</v>
      </c>
      <c r="X140">
        <v>69.98</v>
      </c>
      <c r="Y140">
        <v>69.98</v>
      </c>
      <c r="Z140">
        <v>60.08</v>
      </c>
      <c r="AA140">
        <v>60.08</v>
      </c>
    </row>
    <row r="141" spans="1:27" x14ac:dyDescent="0.25">
      <c r="A141" t="s">
        <v>407</v>
      </c>
      <c r="B141" t="s">
        <v>501</v>
      </c>
      <c r="C141" t="s">
        <v>483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 x14ac:dyDescent="0.25">
      <c r="A142" t="s">
        <v>407</v>
      </c>
      <c r="B142" t="s">
        <v>502</v>
      </c>
      <c r="C142" t="s">
        <v>507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 t="s">
        <v>407</v>
      </c>
      <c r="B143" t="s">
        <v>502</v>
      </c>
      <c r="C143" t="s">
        <v>508</v>
      </c>
      <c r="D143">
        <v>0.05</v>
      </c>
      <c r="E143">
        <v>0.05</v>
      </c>
      <c r="F143">
        <v>0.05</v>
      </c>
      <c r="G143">
        <v>0.05</v>
      </c>
      <c r="H143">
        <v>0.05</v>
      </c>
      <c r="I143">
        <v>0.05</v>
      </c>
      <c r="J143">
        <v>0.05</v>
      </c>
      <c r="K143">
        <v>0.05</v>
      </c>
      <c r="L143">
        <v>0.05</v>
      </c>
      <c r="M143">
        <v>0.05</v>
      </c>
      <c r="N143">
        <v>0.05</v>
      </c>
      <c r="O143">
        <v>0.05</v>
      </c>
      <c r="P143">
        <v>0.05</v>
      </c>
      <c r="Q143">
        <v>0.05</v>
      </c>
      <c r="R143">
        <v>0.05</v>
      </c>
      <c r="S143">
        <v>0.05</v>
      </c>
      <c r="T143">
        <v>0.05</v>
      </c>
      <c r="U143">
        <v>0.05</v>
      </c>
      <c r="V143">
        <v>0.05</v>
      </c>
      <c r="W143">
        <v>0.05</v>
      </c>
      <c r="X143">
        <v>0.05</v>
      </c>
      <c r="Y143">
        <v>0.05</v>
      </c>
      <c r="Z143">
        <v>0.05</v>
      </c>
      <c r="AA143">
        <v>0.05</v>
      </c>
    </row>
    <row r="144" spans="1:27" x14ac:dyDescent="0.25">
      <c r="A144" t="s">
        <v>407</v>
      </c>
      <c r="B144" t="s">
        <v>502</v>
      </c>
      <c r="C144" t="s">
        <v>509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 t="s">
        <v>407</v>
      </c>
      <c r="B145" t="s">
        <v>502</v>
      </c>
      <c r="C145" t="s">
        <v>510</v>
      </c>
      <c r="D145">
        <v>0.05</v>
      </c>
      <c r="E145">
        <v>0.05</v>
      </c>
      <c r="F145">
        <v>0.05</v>
      </c>
      <c r="G145">
        <v>0.05</v>
      </c>
      <c r="H145">
        <v>0.05</v>
      </c>
      <c r="I145">
        <v>0.05</v>
      </c>
      <c r="J145">
        <v>0.05</v>
      </c>
      <c r="K145">
        <v>0.05</v>
      </c>
      <c r="L145">
        <v>0.05</v>
      </c>
      <c r="M145">
        <v>0.05</v>
      </c>
      <c r="N145">
        <v>0.05</v>
      </c>
      <c r="O145">
        <v>0.05</v>
      </c>
      <c r="P145">
        <v>0.05</v>
      </c>
      <c r="Q145">
        <v>0.05</v>
      </c>
      <c r="R145">
        <v>0.05</v>
      </c>
      <c r="S145">
        <v>0.05</v>
      </c>
      <c r="T145">
        <v>0.05</v>
      </c>
      <c r="U145">
        <v>0.05</v>
      </c>
      <c r="V145">
        <v>0.05</v>
      </c>
      <c r="W145">
        <v>0.05</v>
      </c>
      <c r="X145">
        <v>0.05</v>
      </c>
      <c r="Y145">
        <v>0.05</v>
      </c>
      <c r="Z145">
        <v>0.05</v>
      </c>
      <c r="AA145">
        <v>0.05</v>
      </c>
    </row>
    <row r="146" spans="1:27" x14ac:dyDescent="0.25">
      <c r="A146" t="s">
        <v>407</v>
      </c>
      <c r="B146" t="s">
        <v>502</v>
      </c>
      <c r="C146" t="s">
        <v>492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 t="s">
        <v>407</v>
      </c>
      <c r="B147" t="s">
        <v>502</v>
      </c>
      <c r="C147" t="s">
        <v>511</v>
      </c>
      <c r="D147">
        <v>0.05</v>
      </c>
      <c r="E147">
        <v>0.05</v>
      </c>
      <c r="F147">
        <v>0.05</v>
      </c>
      <c r="G147">
        <v>0.05</v>
      </c>
      <c r="H147">
        <v>0.05</v>
      </c>
      <c r="I147">
        <v>0.05</v>
      </c>
      <c r="J147">
        <v>0.05</v>
      </c>
      <c r="K147">
        <v>0.05</v>
      </c>
      <c r="L147">
        <v>0.05</v>
      </c>
      <c r="M147">
        <v>0.05</v>
      </c>
      <c r="N147">
        <v>0.05</v>
      </c>
      <c r="O147">
        <v>0.05</v>
      </c>
      <c r="P147">
        <v>0.05</v>
      </c>
      <c r="Q147">
        <v>0.05</v>
      </c>
      <c r="R147">
        <v>0.05</v>
      </c>
      <c r="S147">
        <v>0.05</v>
      </c>
      <c r="T147">
        <v>0.05</v>
      </c>
      <c r="U147">
        <v>0.05</v>
      </c>
      <c r="V147">
        <v>0.05</v>
      </c>
      <c r="W147">
        <v>0.05</v>
      </c>
      <c r="X147">
        <v>0.05</v>
      </c>
      <c r="Y147">
        <v>0.05</v>
      </c>
      <c r="Z147">
        <v>0.05</v>
      </c>
      <c r="AA147">
        <v>0.05</v>
      </c>
    </row>
    <row r="148" spans="1:27" x14ac:dyDescent="0.25">
      <c r="A148" t="s">
        <v>407</v>
      </c>
      <c r="B148" t="s">
        <v>502</v>
      </c>
      <c r="C148" t="s">
        <v>512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 t="s">
        <v>407</v>
      </c>
      <c r="B149" t="s">
        <v>502</v>
      </c>
      <c r="C149" t="s">
        <v>513</v>
      </c>
      <c r="D149">
        <v>0.05</v>
      </c>
      <c r="E149">
        <v>0.05</v>
      </c>
      <c r="F149">
        <v>0.05</v>
      </c>
      <c r="G149">
        <v>0.05</v>
      </c>
      <c r="H149">
        <v>0.05</v>
      </c>
      <c r="I149">
        <v>0.05</v>
      </c>
      <c r="J149">
        <v>0.05</v>
      </c>
      <c r="K149">
        <v>0.05</v>
      </c>
      <c r="L149">
        <v>0.05</v>
      </c>
      <c r="M149">
        <v>0.05</v>
      </c>
      <c r="N149">
        <v>0.05</v>
      </c>
      <c r="O149">
        <v>0.05</v>
      </c>
      <c r="P149">
        <v>0.05</v>
      </c>
      <c r="Q149">
        <v>0.05</v>
      </c>
      <c r="R149">
        <v>0.05</v>
      </c>
      <c r="S149">
        <v>0.05</v>
      </c>
      <c r="T149">
        <v>0.05</v>
      </c>
      <c r="U149">
        <v>0.05</v>
      </c>
      <c r="V149">
        <v>0.05</v>
      </c>
      <c r="W149">
        <v>0.05</v>
      </c>
      <c r="X149">
        <v>0.05</v>
      </c>
      <c r="Y149">
        <v>0.05</v>
      </c>
      <c r="Z149">
        <v>0.05</v>
      </c>
      <c r="AA149">
        <v>0.05</v>
      </c>
    </row>
    <row r="150" spans="1:27" x14ac:dyDescent="0.25">
      <c r="A150" t="s">
        <v>407</v>
      </c>
      <c r="B150" t="s">
        <v>502</v>
      </c>
      <c r="C150" t="s">
        <v>499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 t="s">
        <v>407</v>
      </c>
      <c r="B151" t="s">
        <v>502</v>
      </c>
      <c r="C151" t="s">
        <v>514</v>
      </c>
      <c r="D151">
        <v>0.05</v>
      </c>
      <c r="E151">
        <v>0.05</v>
      </c>
      <c r="F151">
        <v>0.05</v>
      </c>
      <c r="G151">
        <v>0.05</v>
      </c>
      <c r="H151">
        <v>0.05</v>
      </c>
      <c r="I151">
        <v>0.05</v>
      </c>
      <c r="J151">
        <v>0.05</v>
      </c>
      <c r="K151">
        <v>0.05</v>
      </c>
      <c r="L151">
        <v>0.15</v>
      </c>
      <c r="M151">
        <v>0.15</v>
      </c>
      <c r="N151">
        <v>0.15</v>
      </c>
      <c r="O151">
        <v>0.15</v>
      </c>
      <c r="P151">
        <v>0.15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</row>
    <row r="152" spans="1:27" x14ac:dyDescent="0.25">
      <c r="A152" t="s">
        <v>407</v>
      </c>
      <c r="B152" t="s">
        <v>502</v>
      </c>
      <c r="C152" t="s">
        <v>515</v>
      </c>
      <c r="D152">
        <v>0.05</v>
      </c>
      <c r="E152">
        <v>0.05</v>
      </c>
      <c r="F152">
        <v>0.05</v>
      </c>
      <c r="G152">
        <v>0.05</v>
      </c>
      <c r="H152">
        <v>0.05</v>
      </c>
      <c r="I152">
        <v>0.05</v>
      </c>
      <c r="J152">
        <v>0.05</v>
      </c>
      <c r="K152">
        <v>0.05</v>
      </c>
      <c r="L152">
        <v>0.15</v>
      </c>
      <c r="M152">
        <v>0.15</v>
      </c>
      <c r="N152">
        <v>0.15</v>
      </c>
      <c r="O152">
        <v>0.15</v>
      </c>
      <c r="P152">
        <v>0.15</v>
      </c>
      <c r="Q152">
        <v>0.05</v>
      </c>
      <c r="R152">
        <v>0.05</v>
      </c>
      <c r="S152">
        <v>0.05</v>
      </c>
      <c r="T152">
        <v>0.05</v>
      </c>
      <c r="U152">
        <v>0.05</v>
      </c>
      <c r="V152">
        <v>0.05</v>
      </c>
      <c r="W152">
        <v>0.05</v>
      </c>
      <c r="X152">
        <v>0.05</v>
      </c>
      <c r="Y152">
        <v>0.05</v>
      </c>
      <c r="Z152">
        <v>0.05</v>
      </c>
      <c r="AA152">
        <v>0.05</v>
      </c>
    </row>
    <row r="153" spans="1:27" x14ac:dyDescent="0.25">
      <c r="A153" t="s">
        <v>407</v>
      </c>
      <c r="B153" t="s">
        <v>502</v>
      </c>
      <c r="C153" t="s">
        <v>516</v>
      </c>
      <c r="D153">
        <v>0.05</v>
      </c>
      <c r="E153">
        <v>0.05</v>
      </c>
      <c r="F153">
        <v>0.05</v>
      </c>
      <c r="G153">
        <v>0.05</v>
      </c>
      <c r="H153">
        <v>0.05</v>
      </c>
      <c r="I153">
        <v>0.05</v>
      </c>
      <c r="J153">
        <v>0.05</v>
      </c>
      <c r="K153">
        <v>0.05</v>
      </c>
      <c r="L153">
        <v>0.15</v>
      </c>
      <c r="M153">
        <v>0.15</v>
      </c>
      <c r="N153">
        <v>0.15</v>
      </c>
      <c r="O153">
        <v>0.15</v>
      </c>
      <c r="P153">
        <v>0.15</v>
      </c>
      <c r="Q153">
        <v>0.05</v>
      </c>
      <c r="R153">
        <v>0.05</v>
      </c>
      <c r="S153">
        <v>0.05</v>
      </c>
      <c r="T153">
        <v>0.05</v>
      </c>
      <c r="U153">
        <v>0.05</v>
      </c>
      <c r="V153">
        <v>0.05</v>
      </c>
      <c r="W153">
        <v>0.05</v>
      </c>
      <c r="X153">
        <v>0.05</v>
      </c>
      <c r="Y153">
        <v>0.05</v>
      </c>
      <c r="Z153">
        <v>0.05</v>
      </c>
      <c r="AA153">
        <v>0.05</v>
      </c>
    </row>
    <row r="154" spans="1:27" x14ac:dyDescent="0.25">
      <c r="A154" t="s">
        <v>407</v>
      </c>
      <c r="B154" t="s">
        <v>502</v>
      </c>
      <c r="C154" t="s">
        <v>517</v>
      </c>
      <c r="D154">
        <v>0.05</v>
      </c>
      <c r="E154">
        <v>0.05</v>
      </c>
      <c r="F154">
        <v>0.05</v>
      </c>
      <c r="G154">
        <v>0.05</v>
      </c>
      <c r="H154">
        <v>0.05</v>
      </c>
      <c r="I154">
        <v>0.05</v>
      </c>
      <c r="J154">
        <v>0.05</v>
      </c>
      <c r="K154">
        <v>0.05</v>
      </c>
      <c r="L154">
        <v>0.15</v>
      </c>
      <c r="M154">
        <v>0.15</v>
      </c>
      <c r="N154">
        <v>0.15</v>
      </c>
      <c r="O154">
        <v>0.15</v>
      </c>
      <c r="P154">
        <v>0.15</v>
      </c>
      <c r="Q154">
        <v>0.05</v>
      </c>
      <c r="R154">
        <v>0.05</v>
      </c>
      <c r="S154">
        <v>0.05</v>
      </c>
      <c r="T154">
        <v>0.05</v>
      </c>
      <c r="U154">
        <v>0.05</v>
      </c>
      <c r="V154">
        <v>0.05</v>
      </c>
      <c r="W154">
        <v>0.05</v>
      </c>
      <c r="X154">
        <v>0.05</v>
      </c>
      <c r="Y154">
        <v>0.05</v>
      </c>
      <c r="Z154">
        <v>0.05</v>
      </c>
      <c r="AA154">
        <v>0.05</v>
      </c>
    </row>
    <row r="155" spans="1:27" x14ac:dyDescent="0.25">
      <c r="A155" t="s">
        <v>407</v>
      </c>
      <c r="B155" t="s">
        <v>502</v>
      </c>
      <c r="C155" t="s">
        <v>518</v>
      </c>
      <c r="D155">
        <v>0.05</v>
      </c>
      <c r="E155">
        <v>0.05</v>
      </c>
      <c r="F155">
        <v>0.05</v>
      </c>
      <c r="G155">
        <v>0.05</v>
      </c>
      <c r="H155">
        <v>0.05</v>
      </c>
      <c r="I155">
        <v>0.05</v>
      </c>
      <c r="J155">
        <v>0.05</v>
      </c>
      <c r="K155">
        <v>0.3</v>
      </c>
      <c r="L155">
        <v>0.6</v>
      </c>
      <c r="M155">
        <v>0.65</v>
      </c>
      <c r="N155">
        <v>0.65</v>
      </c>
      <c r="O155">
        <v>0.65</v>
      </c>
      <c r="P155">
        <v>0.55000000000000004</v>
      </c>
      <c r="Q155">
        <v>0.55000000000000004</v>
      </c>
      <c r="R155">
        <v>0.55000000000000004</v>
      </c>
      <c r="S155">
        <v>0.5</v>
      </c>
      <c r="T155">
        <v>0.35</v>
      </c>
      <c r="U155">
        <v>0.35</v>
      </c>
      <c r="V155">
        <v>0.35</v>
      </c>
      <c r="W155">
        <v>0.35</v>
      </c>
      <c r="X155">
        <v>0.35</v>
      </c>
      <c r="Y155">
        <v>0.3</v>
      </c>
      <c r="Z155">
        <v>0.05</v>
      </c>
      <c r="AA155">
        <v>0.05</v>
      </c>
    </row>
    <row r="156" spans="1:27" x14ac:dyDescent="0.25">
      <c r="A156" t="s">
        <v>407</v>
      </c>
      <c r="B156" t="s">
        <v>502</v>
      </c>
      <c r="C156" t="s">
        <v>519</v>
      </c>
      <c r="D156">
        <v>0.05</v>
      </c>
      <c r="E156">
        <v>0.05</v>
      </c>
      <c r="F156">
        <v>0.05</v>
      </c>
      <c r="G156">
        <v>0.05</v>
      </c>
      <c r="H156">
        <v>0.05</v>
      </c>
      <c r="I156">
        <v>0.05</v>
      </c>
      <c r="J156">
        <v>0.05</v>
      </c>
      <c r="K156">
        <v>0.3</v>
      </c>
      <c r="L156">
        <v>0.6</v>
      </c>
      <c r="M156">
        <v>0.65</v>
      </c>
      <c r="N156">
        <v>0.65</v>
      </c>
      <c r="O156">
        <v>0.65</v>
      </c>
      <c r="P156">
        <v>0.55000000000000004</v>
      </c>
      <c r="Q156">
        <v>0.55000000000000004</v>
      </c>
      <c r="R156">
        <v>0.55000000000000004</v>
      </c>
      <c r="S156">
        <v>0.5</v>
      </c>
      <c r="T156">
        <v>0.35</v>
      </c>
      <c r="U156">
        <v>0.35</v>
      </c>
      <c r="V156">
        <v>0.35</v>
      </c>
      <c r="W156">
        <v>0.35</v>
      </c>
      <c r="X156">
        <v>0.35</v>
      </c>
      <c r="Y156">
        <v>0.3</v>
      </c>
      <c r="Z156">
        <v>0.05</v>
      </c>
      <c r="AA156">
        <v>0.05</v>
      </c>
    </row>
    <row r="157" spans="1:27" x14ac:dyDescent="0.25">
      <c r="A157" t="s">
        <v>407</v>
      </c>
      <c r="B157" t="s">
        <v>502</v>
      </c>
      <c r="C157" t="s">
        <v>520</v>
      </c>
      <c r="D157">
        <v>0.05</v>
      </c>
      <c r="E157">
        <v>0.05</v>
      </c>
      <c r="F157">
        <v>0.05</v>
      </c>
      <c r="G157">
        <v>0.05</v>
      </c>
      <c r="H157">
        <v>0.05</v>
      </c>
      <c r="I157">
        <v>0.05</v>
      </c>
      <c r="J157">
        <v>0.05</v>
      </c>
      <c r="K157">
        <v>0.3</v>
      </c>
      <c r="L157">
        <v>0.6</v>
      </c>
      <c r="M157">
        <v>0.65</v>
      </c>
      <c r="N157">
        <v>0.65</v>
      </c>
      <c r="O157">
        <v>0.65</v>
      </c>
      <c r="P157">
        <v>0.55000000000000004</v>
      </c>
      <c r="Q157">
        <v>0.55000000000000004</v>
      </c>
      <c r="R157">
        <v>0.55000000000000004</v>
      </c>
      <c r="S157">
        <v>0.5</v>
      </c>
      <c r="T157">
        <v>0.35</v>
      </c>
      <c r="U157">
        <v>0.35</v>
      </c>
      <c r="V157">
        <v>0.35</v>
      </c>
      <c r="W157">
        <v>0.35</v>
      </c>
      <c r="X157">
        <v>0.35</v>
      </c>
      <c r="Y157">
        <v>0.3</v>
      </c>
      <c r="Z157">
        <v>0.05</v>
      </c>
      <c r="AA157">
        <v>0.05</v>
      </c>
    </row>
    <row r="158" spans="1:27" x14ac:dyDescent="0.25">
      <c r="A158" t="s">
        <v>407</v>
      </c>
      <c r="B158" t="s">
        <v>502</v>
      </c>
      <c r="C158" t="s">
        <v>521</v>
      </c>
      <c r="D158">
        <v>0.05</v>
      </c>
      <c r="E158">
        <v>0.05</v>
      </c>
      <c r="F158">
        <v>0.05</v>
      </c>
      <c r="G158">
        <v>0.05</v>
      </c>
      <c r="H158">
        <v>0.05</v>
      </c>
      <c r="I158">
        <v>0.05</v>
      </c>
      <c r="J158">
        <v>0.05</v>
      </c>
      <c r="K158">
        <v>0.3</v>
      </c>
      <c r="L158">
        <v>0.6</v>
      </c>
      <c r="M158">
        <v>0.65</v>
      </c>
      <c r="N158">
        <v>0.65</v>
      </c>
      <c r="O158">
        <v>0.65</v>
      </c>
      <c r="P158">
        <v>0.55000000000000004</v>
      </c>
      <c r="Q158">
        <v>0.55000000000000004</v>
      </c>
      <c r="R158">
        <v>0.55000000000000004</v>
      </c>
      <c r="S158">
        <v>0.5</v>
      </c>
      <c r="T158">
        <v>0.35</v>
      </c>
      <c r="U158">
        <v>0.35</v>
      </c>
      <c r="V158">
        <v>0.35</v>
      </c>
      <c r="W158">
        <v>0.35</v>
      </c>
      <c r="X158">
        <v>0.35</v>
      </c>
      <c r="Y158">
        <v>0.3</v>
      </c>
      <c r="Z158">
        <v>0.05</v>
      </c>
      <c r="AA158">
        <v>0.05</v>
      </c>
    </row>
    <row r="159" spans="1:27" x14ac:dyDescent="0.25">
      <c r="A159" t="s">
        <v>407</v>
      </c>
      <c r="B159" t="s">
        <v>504</v>
      </c>
      <c r="C159" t="s">
        <v>507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 t="s">
        <v>407</v>
      </c>
      <c r="B160" t="s">
        <v>504</v>
      </c>
      <c r="C160" t="s">
        <v>508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 t="s">
        <v>407</v>
      </c>
      <c r="B161" t="s">
        <v>504</v>
      </c>
      <c r="C161" t="s">
        <v>509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 t="s">
        <v>407</v>
      </c>
      <c r="B162" t="s">
        <v>504</v>
      </c>
      <c r="C162" t="s">
        <v>510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 t="s">
        <v>407</v>
      </c>
      <c r="B163" t="s">
        <v>504</v>
      </c>
      <c r="C163" t="s">
        <v>492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 t="s">
        <v>407</v>
      </c>
      <c r="B164" t="s">
        <v>504</v>
      </c>
      <c r="C164" t="s">
        <v>511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 t="s">
        <v>407</v>
      </c>
      <c r="B165" t="s">
        <v>504</v>
      </c>
      <c r="C165" t="s">
        <v>512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 t="s">
        <v>407</v>
      </c>
      <c r="B166" t="s">
        <v>504</v>
      </c>
      <c r="C166" t="s">
        <v>513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 t="s">
        <v>407</v>
      </c>
      <c r="B167" t="s">
        <v>504</v>
      </c>
      <c r="C167" t="s">
        <v>499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 t="s">
        <v>407</v>
      </c>
      <c r="B168" t="s">
        <v>504</v>
      </c>
      <c r="C168" t="s">
        <v>514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 t="s">
        <v>407</v>
      </c>
      <c r="B169" t="s">
        <v>504</v>
      </c>
      <c r="C169" t="s">
        <v>515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 t="s">
        <v>407</v>
      </c>
      <c r="B170" t="s">
        <v>504</v>
      </c>
      <c r="C170" t="s">
        <v>516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 t="s">
        <v>407</v>
      </c>
      <c r="B171" t="s">
        <v>504</v>
      </c>
      <c r="C171" t="s">
        <v>517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 t="s">
        <v>407</v>
      </c>
      <c r="B172" t="s">
        <v>504</v>
      </c>
      <c r="C172" t="s">
        <v>518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0</v>
      </c>
      <c r="AA172">
        <v>0</v>
      </c>
    </row>
    <row r="173" spans="1:27" x14ac:dyDescent="0.25">
      <c r="A173" t="s">
        <v>407</v>
      </c>
      <c r="B173" t="s">
        <v>504</v>
      </c>
      <c r="C173" t="s">
        <v>519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0</v>
      </c>
      <c r="AA173">
        <v>0</v>
      </c>
    </row>
    <row r="174" spans="1:27" x14ac:dyDescent="0.25">
      <c r="A174" t="s">
        <v>407</v>
      </c>
      <c r="B174" t="s">
        <v>504</v>
      </c>
      <c r="C174" t="s">
        <v>520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0</v>
      </c>
    </row>
    <row r="175" spans="1:27" x14ac:dyDescent="0.25">
      <c r="A175" t="s">
        <v>407</v>
      </c>
      <c r="B175" t="s">
        <v>504</v>
      </c>
      <c r="C175" t="s">
        <v>521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0</v>
      </c>
    </row>
    <row r="176" spans="1:27" x14ac:dyDescent="0.25">
      <c r="A176" t="s">
        <v>407</v>
      </c>
      <c r="B176" t="s">
        <v>505</v>
      </c>
      <c r="C176" t="s">
        <v>507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 t="s">
        <v>407</v>
      </c>
      <c r="B177" t="s">
        <v>505</v>
      </c>
      <c r="C177" t="s">
        <v>508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 t="s">
        <v>407</v>
      </c>
      <c r="B178" t="s">
        <v>505</v>
      </c>
      <c r="C178" t="s">
        <v>509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 t="s">
        <v>407</v>
      </c>
      <c r="B179" t="s">
        <v>505</v>
      </c>
      <c r="C179" t="s">
        <v>510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 t="s">
        <v>407</v>
      </c>
      <c r="B180" t="s">
        <v>505</v>
      </c>
      <c r="C180" t="s">
        <v>492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 t="s">
        <v>407</v>
      </c>
      <c r="B181" t="s">
        <v>505</v>
      </c>
      <c r="C181" t="s">
        <v>511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5">
      <c r="A182" t="s">
        <v>407</v>
      </c>
      <c r="B182" t="s">
        <v>505</v>
      </c>
      <c r="C182" t="s">
        <v>512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 t="s">
        <v>407</v>
      </c>
      <c r="B183" t="s">
        <v>505</v>
      </c>
      <c r="C183" t="s">
        <v>513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 t="s">
        <v>407</v>
      </c>
      <c r="B184" t="s">
        <v>505</v>
      </c>
      <c r="C184" t="s">
        <v>499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5">
      <c r="A185" t="s">
        <v>407</v>
      </c>
      <c r="B185" t="s">
        <v>505</v>
      </c>
      <c r="C185" t="s">
        <v>514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 t="s">
        <v>407</v>
      </c>
      <c r="B186" t="s">
        <v>505</v>
      </c>
      <c r="C186" t="s">
        <v>515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0.1</v>
      </c>
      <c r="M186">
        <v>0.1</v>
      </c>
      <c r="N186">
        <v>0.1</v>
      </c>
      <c r="O186">
        <v>0.1</v>
      </c>
      <c r="P186">
        <v>0.1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 t="s">
        <v>407</v>
      </c>
      <c r="B187" t="s">
        <v>505</v>
      </c>
      <c r="C187" t="s">
        <v>516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 t="s">
        <v>407</v>
      </c>
      <c r="B188" t="s">
        <v>505</v>
      </c>
      <c r="C188" t="s">
        <v>517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0.1</v>
      </c>
      <c r="M188">
        <v>0.1</v>
      </c>
      <c r="N188">
        <v>0.1</v>
      </c>
      <c r="O188">
        <v>0.1</v>
      </c>
      <c r="P188">
        <v>0.1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 t="s">
        <v>407</v>
      </c>
      <c r="B189" t="s">
        <v>505</v>
      </c>
      <c r="C189" t="s">
        <v>518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0.05</v>
      </c>
      <c r="L189">
        <v>0.75</v>
      </c>
      <c r="M189">
        <v>0.9</v>
      </c>
      <c r="N189">
        <v>0.9</v>
      </c>
      <c r="O189">
        <v>0.8</v>
      </c>
      <c r="P189">
        <v>0.8</v>
      </c>
      <c r="Q189">
        <v>0.8</v>
      </c>
      <c r="R189">
        <v>0.8</v>
      </c>
      <c r="S189">
        <v>0.45</v>
      </c>
      <c r="T189">
        <v>0.15</v>
      </c>
      <c r="U189">
        <v>0.05</v>
      </c>
      <c r="V189">
        <v>0.15</v>
      </c>
      <c r="W189">
        <v>0.2</v>
      </c>
      <c r="X189">
        <v>0.2</v>
      </c>
      <c r="Y189">
        <v>0.1</v>
      </c>
      <c r="Z189">
        <v>0</v>
      </c>
      <c r="AA189">
        <v>0</v>
      </c>
    </row>
    <row r="190" spans="1:27" x14ac:dyDescent="0.25">
      <c r="A190" t="s">
        <v>407</v>
      </c>
      <c r="B190" t="s">
        <v>505</v>
      </c>
      <c r="C190" t="s">
        <v>519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0.05</v>
      </c>
      <c r="L190">
        <v>0.75</v>
      </c>
      <c r="M190">
        <v>0.9</v>
      </c>
      <c r="N190">
        <v>0.9</v>
      </c>
      <c r="O190">
        <v>0.8</v>
      </c>
      <c r="P190">
        <v>0.8</v>
      </c>
      <c r="Q190">
        <v>0.8</v>
      </c>
      <c r="R190">
        <v>0.8</v>
      </c>
      <c r="S190">
        <v>0.45</v>
      </c>
      <c r="T190">
        <v>0.15</v>
      </c>
      <c r="U190">
        <v>0.05</v>
      </c>
      <c r="V190">
        <v>0.15</v>
      </c>
      <c r="W190">
        <v>0.2</v>
      </c>
      <c r="X190">
        <v>0.2</v>
      </c>
      <c r="Y190">
        <v>0.1</v>
      </c>
      <c r="Z190">
        <v>0</v>
      </c>
      <c r="AA190">
        <v>0</v>
      </c>
    </row>
    <row r="191" spans="1:27" x14ac:dyDescent="0.25">
      <c r="A191" t="s">
        <v>407</v>
      </c>
      <c r="B191" t="s">
        <v>505</v>
      </c>
      <c r="C191" t="s">
        <v>520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0.05</v>
      </c>
      <c r="L191">
        <v>0.75</v>
      </c>
      <c r="M191">
        <v>0.9</v>
      </c>
      <c r="N191">
        <v>0.9</v>
      </c>
      <c r="O191">
        <v>0.8</v>
      </c>
      <c r="P191">
        <v>0.8</v>
      </c>
      <c r="Q191">
        <v>0.8</v>
      </c>
      <c r="R191">
        <v>0.8</v>
      </c>
      <c r="S191">
        <v>0.45</v>
      </c>
      <c r="T191">
        <v>0.15</v>
      </c>
      <c r="U191">
        <v>0.05</v>
      </c>
      <c r="V191">
        <v>0.15</v>
      </c>
      <c r="W191">
        <v>0.2</v>
      </c>
      <c r="X191">
        <v>0.2</v>
      </c>
      <c r="Y191">
        <v>0.1</v>
      </c>
      <c r="Z191">
        <v>0</v>
      </c>
      <c r="AA191">
        <v>0</v>
      </c>
    </row>
    <row r="192" spans="1:27" x14ac:dyDescent="0.25">
      <c r="A192" t="s">
        <v>407</v>
      </c>
      <c r="B192" t="s">
        <v>505</v>
      </c>
      <c r="C192" t="s">
        <v>521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0.05</v>
      </c>
      <c r="L192">
        <v>0.75</v>
      </c>
      <c r="M192">
        <v>0.9</v>
      </c>
      <c r="N192">
        <v>0.9</v>
      </c>
      <c r="O192">
        <v>0.8</v>
      </c>
      <c r="P192">
        <v>0.8</v>
      </c>
      <c r="Q192">
        <v>0.8</v>
      </c>
      <c r="R192">
        <v>0.8</v>
      </c>
      <c r="S192">
        <v>0.45</v>
      </c>
      <c r="T192">
        <v>0.15</v>
      </c>
      <c r="U192">
        <v>0.05</v>
      </c>
      <c r="V192">
        <v>0.15</v>
      </c>
      <c r="W192">
        <v>0.2</v>
      </c>
      <c r="X192">
        <v>0.2</v>
      </c>
      <c r="Y192">
        <v>0.1</v>
      </c>
      <c r="Z192">
        <v>0</v>
      </c>
      <c r="AA192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Education - Secondary School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Zones!$H$25</f>
        <v>54463.33</v>
      </c>
      <c r="E3" s="38">
        <f>SUMIFS(Raw_totalendusesannual!$D:$D,
        Raw_totalendusesannual!$B:$B,$A3,
        Raw_totalendusesannual!$C:$C,$B3,
        Raw_totalendusesannual!$A:$A,$C3) / $D3</f>
        <v>40.226492577666484</v>
      </c>
      <c r="F3" s="38">
        <f>SUMIFS(Raw_totalendusesannual!$E:$E,
        Raw_totalendusesannual!$B:$B,$A3,
        Raw_totalendusesannual!$C:$C,$B3,
        Raw_totalendusesannual!$A:$A,$C3) / $D3</f>
        <v>36.440825230480762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Zones!$H$25</f>
        <v>54463.33</v>
      </c>
      <c r="E4" s="38">
        <f>SUMIFS(Raw_totalendusesannual!$D:$D,
        Raw_totalendusesannual!$B:$B,$A4,
        Raw_totalendusesannual!$C:$C,$B4,
        Raw_totalendusesannual!$A:$A,$C4) / $D4</f>
        <v>31.607887912839704</v>
      </c>
      <c r="F4" s="38">
        <f>SUMIFS(Raw_totalendusesannual!$E:$E,
        Raw_totalendusesannual!$B:$B,$A4,
        Raw_totalendusesannual!$C:$C,$B4,
        Raw_totalendusesannual!$A:$A,$C4) / $D4</f>
        <v>37.462497427167968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Zones!$H$25</f>
        <v>54463.33</v>
      </c>
      <c r="E5" s="38">
        <f>SUMIFS(Raw_totalendusesannual!$D:$D,
        Raw_totalendusesannual!$B:$B,$A5,
        Raw_totalendusesannual!$C:$C,$B5,
        Raw_totalendusesannual!$A:$A,$C5) / $D5</f>
        <v>42.868828806464826</v>
      </c>
      <c r="F5" s="38">
        <f>SUMIFS(Raw_totalendusesannual!$E:$E,
        Raw_totalendusesannual!$B:$B,$A5,
        Raw_totalendusesannual!$C:$C,$B5,
        Raw_totalendusesannual!$A:$A,$C5) / $D5</f>
        <v>34.827922383739661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Zones!$H$25</f>
        <v>54463.33</v>
      </c>
      <c r="E6" s="38">
        <f>SUMIFS(Raw_totalendusesannual!$D:$D,
        Raw_totalendusesannual!$B:$B,$A6,
        Raw_totalendusesannual!$C:$C,$B6,
        Raw_totalendusesannual!$A:$A,$C6) / $D6</f>
        <v>32.883924468077879</v>
      </c>
      <c r="F6" s="38">
        <f>SUMIFS(Raw_totalendusesannual!$E:$E,
        Raw_totalendusesannual!$B:$B,$A6,
        Raw_totalendusesannual!$C:$C,$B6,
        Raw_totalendusesannual!$A:$A,$C6) / $D6</f>
        <v>36.236588912209371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Zones!$H$25</f>
        <v>54463.33</v>
      </c>
      <c r="E7" s="38">
        <f>SUMIFS(Raw_totalendusesannual!$D:$D,
        Raw_totalendusesannual!$B:$B,$A7,
        Raw_totalendusesannual!$C:$C,$B7,
        Raw_totalendusesannual!$A:$A,$C7) / $D7</f>
        <v>43.310503048564975</v>
      </c>
      <c r="F7" s="38">
        <f>SUMIFS(Raw_totalendusesannual!$E:$E,
        Raw_totalendusesannual!$B:$B,$A7,
        Raw_totalendusesannual!$C:$C,$B7,
        Raw_totalendusesannual!$A:$A,$C7) / $D7</f>
        <v>33.028594468975733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Zones!$H$25</f>
        <v>54463.33</v>
      </c>
      <c r="E8" s="38">
        <f>SUMIFS(Raw_totalendusesannual!$D:$D,
        Raw_totalendusesannual!$B:$B,$A8,
        Raw_totalendusesannual!$C:$C,$B8,
        Raw_totalendusesannual!$A:$A,$C8) / $D8</f>
        <v>33.43217151797365</v>
      </c>
      <c r="F8" s="38">
        <f>SUMIFS(Raw_totalendusesannual!$E:$E,
        Raw_totalendusesannual!$B:$B,$A8,
        Raw_totalendusesannual!$C:$C,$B8,
        Raw_totalendusesannual!$A:$A,$C8) / $D8</f>
        <v>33.982557805407787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Zones!$H$25</f>
        <v>54463.33</v>
      </c>
      <c r="E9" s="38">
        <f>SUMIFS(Raw_totalendusesannual!$D:$D,
        Raw_totalendusesannual!$B:$B,$A9,
        Raw_totalendusesannual!$C:$C,$B9,
        Raw_totalendusesannual!$A:$A,$C9) / $D9</f>
        <v>42.860104771412246</v>
      </c>
      <c r="F9" s="38">
        <f>SUMIFS(Raw_totalendusesannual!$E:$E,
        Raw_totalendusesannual!$B:$B,$A9,
        Raw_totalendusesannual!$C:$C,$B9,
        Raw_totalendusesannual!$A:$A,$C9) / $D9</f>
        <v>33.10545719477674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Zones!$H$25</f>
        <v>54463.33</v>
      </c>
      <c r="E10" s="38">
        <f>SUMIFS(Raw_totalendusesannual!$D:$D,
        Raw_totalendusesannual!$B:$B,$A10,
        Raw_totalendusesannual!$C:$C,$B10,
        Raw_totalendusesannual!$A:$A,$C10) / $D10</f>
        <v>32.858723842262307</v>
      </c>
      <c r="F10" s="38">
        <f>SUMIFS(Raw_totalendusesannual!$E:$E,
        Raw_totalendusesannual!$B:$B,$A10,
        Raw_totalendusesannual!$C:$C,$B10,
        Raw_totalendusesannual!$A:$A,$C10) / $D10</f>
        <v>34.156300762366165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Zones!$H$25</f>
        <v>54463.33</v>
      </c>
      <c r="E11" s="38">
        <f>SUMIFS(Raw_totalendusesannual!$D:$D,
        Raw_totalendusesannual!$B:$B,$A11,
        Raw_totalendusesannual!$C:$C,$B11,
        Raw_totalendusesannual!$A:$A,$C11) / $D11</f>
        <v>40.181498266815488</v>
      </c>
      <c r="F11" s="38">
        <f>SUMIFS(Raw_totalendusesannual!$E:$E,
        Raw_totalendusesannual!$B:$B,$A11,
        Raw_totalendusesannual!$C:$C,$B11,
        Raw_totalendusesannual!$A:$A,$C11) / $D11</f>
        <v>35.970229326778217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Zones!$H$25</f>
        <v>54463.33</v>
      </c>
      <c r="E12" s="38">
        <f>SUMIFS(Raw_totalendusesannual!$D:$D,
        Raw_totalendusesannual!$B:$B,$A12,
        Raw_totalendusesannual!$C:$C,$B12,
        Raw_totalendusesannual!$A:$A,$C12) / $D12</f>
        <v>31.018793011738357</v>
      </c>
      <c r="F12" s="38">
        <f>SUMIFS(Raw_totalendusesannual!$E:$E,
        Raw_totalendusesannual!$B:$B,$A12,
        Raw_totalendusesannual!$C:$C,$B12,
        Raw_totalendusesannual!$A:$A,$C12) / $D12</f>
        <v>37.30219121746687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Zones!$H$25</f>
        <v>54463.33</v>
      </c>
      <c r="E13" s="38">
        <f>SUMIFS(Raw_totalendusesannual!$D:$D,
        Raw_totalendusesannual!$B:$B,$A13,
        Raw_totalendusesannual!$C:$C,$B13,
        Raw_totalendusesannual!$A:$A,$C13) / $D13</f>
        <v>46.757660796723229</v>
      </c>
      <c r="F13" s="38">
        <f>SUMIFS(Raw_totalendusesannual!$E:$E,
        Raw_totalendusesannual!$B:$B,$A13,
        Raw_totalendusesannual!$C:$C,$B13,
        Raw_totalendusesannual!$A:$A,$C13) / $D13</f>
        <v>29.7304369747498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Zones!$H$25</f>
        <v>54463.33</v>
      </c>
      <c r="E14" s="38">
        <f>SUMIFS(Raw_totalendusesannual!$D:$D,
        Raw_totalendusesannual!$B:$B,$A14,
        Raw_totalendusesannual!$C:$C,$B14,
        Raw_totalendusesannual!$A:$A,$C14) / $D14</f>
        <v>38.572653379806191</v>
      </c>
      <c r="F14" s="38">
        <f>SUMIFS(Raw_totalendusesannual!$E:$E,
        Raw_totalendusesannual!$B:$B,$A14,
        Raw_totalendusesannual!$C:$C,$B14,
        Raw_totalendusesannual!$A:$A,$C14) / $D14</f>
        <v>32.427959509637034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Zones!$H$25</f>
        <v>54463.33</v>
      </c>
      <c r="E15" s="38">
        <f>SUMIFS(Raw_totalendusesannual!$D:$D,
        Raw_totalendusesannual!$B:$B,$A15,
        Raw_totalendusesannual!$C:$C,$B15,
        Raw_totalendusesannual!$A:$A,$C15) / $D15</f>
        <v>49.210343179530156</v>
      </c>
      <c r="F15" s="38">
        <f>SUMIFS(Raw_totalendusesannual!$E:$E,
        Raw_totalendusesannual!$B:$B,$A15,
        Raw_totalendusesannual!$C:$C,$B15,
        Raw_totalendusesannual!$A:$A,$C15) / $D15</f>
        <v>28.461793467274219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Zones!$H$25</f>
        <v>54463.33</v>
      </c>
      <c r="E16" s="38">
        <f>SUMIFS(Raw_totalendusesannual!$D:$D,
        Raw_totalendusesannual!$B:$B,$A16,
        Raw_totalendusesannual!$C:$C,$B16,
        Raw_totalendusesannual!$A:$A,$C16) / $D16</f>
        <v>40.015660078074553</v>
      </c>
      <c r="F16" s="38">
        <f>SUMIFS(Raw_totalendusesannual!$E:$E,
        Raw_totalendusesannual!$B:$B,$A16,
        Raw_totalendusesannual!$C:$C,$B16,
        Raw_totalendusesannual!$A:$A,$C16) / $D16</f>
        <v>31.041726056779854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Zones!$H$25</f>
        <v>54463.33</v>
      </c>
      <c r="E17" s="38">
        <f>SUMIFS(Raw_totalendusesannual!$D:$D,
        Raw_totalendusesannual!$B:$B,$A17,
        Raw_totalendusesannual!$C:$C,$B17,
        Raw_totalendusesannual!$A:$A,$C17) / $D17</f>
        <v>49.532926649912881</v>
      </c>
      <c r="F17" s="38">
        <f>SUMIFS(Raw_totalendusesannual!$E:$E,
        Raw_totalendusesannual!$B:$B,$A17,
        Raw_totalendusesannual!$C:$C,$B17,
        Raw_totalendusesannual!$A:$A,$C17) / $D17</f>
        <v>27.236985509332609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Zones!$H$25</f>
        <v>54463.33</v>
      </c>
      <c r="E18" s="38">
        <f>SUMIFS(Raw_totalendusesannual!$D:$D,
        Raw_totalendusesannual!$B:$B,$A18,
        Raw_totalendusesannual!$C:$C,$B18,
        Raw_totalendusesannual!$A:$A,$C18) / $D18</f>
        <v>40.503755829840003</v>
      </c>
      <c r="F18" s="38">
        <f>SUMIFS(Raw_totalendusesannual!$E:$E,
        Raw_totalendusesannual!$B:$B,$A18,
        Raw_totalendusesannual!$C:$C,$B18,
        Raw_totalendusesannual!$A:$A,$C18) / $D18</f>
        <v>29.119342500724802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Zones!$H$25</f>
        <v>54463.33</v>
      </c>
      <c r="E19" s="38">
        <f>SUMIFS(Raw_totalendusesannual!$D:$D,
        Raw_totalendusesannual!$B:$B,$A19,
        Raw_totalendusesannual!$C:$C,$B19,
        Raw_totalendusesannual!$A:$A,$C19) / $D19</f>
        <v>49.200850370331743</v>
      </c>
      <c r="F19" s="38">
        <f>SUMIFS(Raw_totalendusesannual!$E:$E,
        Raw_totalendusesannual!$B:$B,$A19,
        Raw_totalendusesannual!$C:$C,$B19,
        Raw_totalendusesannual!$A:$A,$C19) / $D19</f>
        <v>27.279610519591802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Zones!$H$25</f>
        <v>54463.33</v>
      </c>
      <c r="E20" s="38">
        <f>SUMIFS(Raw_totalendusesannual!$D:$D,
        Raw_totalendusesannual!$B:$B,$A20,
        Raw_totalendusesannual!$C:$C,$B20,
        Raw_totalendusesannual!$A:$A,$C20) / $D20</f>
        <v>39.998343288961586</v>
      </c>
      <c r="F20" s="38">
        <f>SUMIFS(Raw_totalendusesannual!$E:$E,
        Raw_totalendusesannual!$B:$B,$A20,
        Raw_totalendusesannual!$C:$C,$B20,
        Raw_totalendusesannual!$A:$A,$C20) / $D20</f>
        <v>29.209770867848142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Zones!$H$25</f>
        <v>54463.33</v>
      </c>
      <c r="E21" s="38">
        <f>SUMIFS(Raw_totalendusesannual!$D:$D,
        Raw_totalendusesannual!$B:$B,$A21,
        Raw_totalendusesannual!$C:$C,$B21,
        Raw_totalendusesannual!$A:$A,$C21) / $D21</f>
        <v>46.220055586024579</v>
      </c>
      <c r="F21" s="38">
        <f>SUMIFS(Raw_totalendusesannual!$E:$E,
        Raw_totalendusesannual!$B:$B,$A21,
        Raw_totalendusesannual!$C:$C,$B21,
        Raw_totalendusesannual!$A:$A,$C21) / $D21</f>
        <v>29.205944990877349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Zones!$H$25</f>
        <v>54463.33</v>
      </c>
      <c r="E22" s="38">
        <f>SUMIFS(Raw_totalendusesannual!$D:$D,
        Raw_totalendusesannual!$B:$B,$A22,
        Raw_totalendusesannual!$C:$C,$B22,
        Raw_totalendusesannual!$A:$A,$C22) / $D22</f>
        <v>37.753441076775879</v>
      </c>
      <c r="F22" s="38">
        <f>SUMIFS(Raw_totalendusesannual!$E:$E,
        Raw_totalendusesannual!$B:$B,$A22,
        Raw_totalendusesannual!$C:$C,$B22,
        Raw_totalendusesannual!$A:$A,$C22) / $D22</f>
        <v>31.861910206371881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Zones!$H$25</f>
        <v>54463.33</v>
      </c>
      <c r="E23" s="38">
        <f>SUMIFS(Raw_totalendusesannual!$D:$D,
        Raw_totalendusesannual!$B:$B,$A23,
        Raw_totalendusesannual!$C:$C,$B23,
        Raw_totalendusesannual!$A:$A,$C23) / $D23</f>
        <v>43.856074720366898</v>
      </c>
      <c r="F23" s="38">
        <f>SUMIFS(Raw_totalendusesannual!$E:$E,
        Raw_totalendusesannual!$B:$B,$A23,
        Raw_totalendusesannual!$C:$C,$B23,
        Raw_totalendusesannual!$A:$A,$C23) / $D23</f>
        <v>25.890220998238629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Zones!$H$25</f>
        <v>54463.33</v>
      </c>
      <c r="E24" s="38">
        <f>SUMIFS(Raw_totalendusesannual!$D:$D,
        Raw_totalendusesannual!$B:$B,$A24,
        Raw_totalendusesannual!$C:$C,$B24,
        Raw_totalendusesannual!$A:$A,$C24) / $D24</f>
        <v>35.570671679458449</v>
      </c>
      <c r="F24" s="38">
        <f>SUMIFS(Raw_totalendusesannual!$E:$E,
        Raw_totalendusesannual!$B:$B,$A24,
        Raw_totalendusesannual!$C:$C,$B24,
        Raw_totalendusesannual!$A:$A,$C24) / $D24</f>
        <v>28.278127870624143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Zones!$H$25</f>
        <v>54463.33</v>
      </c>
      <c r="E25" s="38">
        <f>SUMIFS(Raw_totalendusesannual!$D:$D,
        Raw_totalendusesannual!$B:$B,$A25,
        Raw_totalendusesannual!$C:$C,$B25,
        Raw_totalendusesannual!$A:$A,$C25) / $D25</f>
        <v>46.583187807282435</v>
      </c>
      <c r="F25" s="38">
        <f>SUMIFS(Raw_totalendusesannual!$E:$E,
        Raw_totalendusesannual!$B:$B,$A25,
        Raw_totalendusesannual!$C:$C,$B25,
        Raw_totalendusesannual!$A:$A,$C25) / $D25</f>
        <v>25.034480447670017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Zones!$H$25</f>
        <v>54463.33</v>
      </c>
      <c r="E26" s="38">
        <f>SUMIFS(Raw_totalendusesannual!$D:$D,
        Raw_totalendusesannual!$B:$B,$A26,
        Raw_totalendusesannual!$C:$C,$B26,
        Raw_totalendusesannual!$A:$A,$C26) / $D26</f>
        <v>37.408454459174642</v>
      </c>
      <c r="F26" s="38">
        <f>SUMIFS(Raw_totalendusesannual!$E:$E,
        Raw_totalendusesannual!$B:$B,$A26,
        Raw_totalendusesannual!$C:$C,$B26,
        Raw_totalendusesannual!$A:$A,$C26) / $D26</f>
        <v>27.339211355603851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Zones!$H$25</f>
        <v>54463.33</v>
      </c>
      <c r="E27" s="38">
        <f>SUMIFS(Raw_totalendusesannual!$D:$D,
        Raw_totalendusesannual!$B:$B,$A27,
        Raw_totalendusesannual!$C:$C,$B27,
        Raw_totalendusesannual!$A:$A,$C27) / $D27</f>
        <v>46.728329868922813</v>
      </c>
      <c r="F27" s="38">
        <f>SUMIFS(Raw_totalendusesannual!$E:$E,
        Raw_totalendusesannual!$B:$B,$A27,
        Raw_totalendusesannual!$C:$C,$B27,
        Raw_totalendusesannual!$A:$A,$C27) / $D27</f>
        <v>24.403651778178084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Zones!$H$25</f>
        <v>54463.33</v>
      </c>
      <c r="E28" s="38">
        <f>SUMIFS(Raw_totalendusesannual!$D:$D,
        Raw_totalendusesannual!$B:$B,$A28,
        Raw_totalendusesannual!$C:$C,$B28,
        Raw_totalendusesannual!$A:$A,$C28) / $D28</f>
        <v>37.685730564032717</v>
      </c>
      <c r="F28" s="38">
        <f>SUMIFS(Raw_totalendusesannual!$E:$E,
        Raw_totalendusesannual!$B:$B,$A28,
        Raw_totalendusesannual!$C:$C,$B28,
        Raw_totalendusesannual!$A:$A,$C28) / $D28</f>
        <v>26.163979323335536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Zones!$H$25</f>
        <v>54463.33</v>
      </c>
      <c r="E29" s="38">
        <f>SUMIFS(Raw_totalendusesannual!$D:$D,
        Raw_totalendusesannual!$B:$B,$A29,
        Raw_totalendusesannual!$C:$C,$B29,
        Raw_totalendusesannual!$A:$A,$C29) / $D29</f>
        <v>46.579139578868933</v>
      </c>
      <c r="F29" s="38">
        <f>SUMIFS(Raw_totalendusesannual!$E:$E,
        Raw_totalendusesannual!$B:$B,$A29,
        Raw_totalendusesannual!$C:$C,$B29,
        Raw_totalendusesannual!$A:$A,$C29) / $D29</f>
        <v>24.420333828284093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Zones!$H$25</f>
        <v>54463.33</v>
      </c>
      <c r="E30" s="38">
        <f>SUMIFS(Raw_totalendusesannual!$D:$D,
        Raw_totalendusesannual!$B:$B,$A30,
        Raw_totalendusesannual!$C:$C,$B30,
        Raw_totalendusesannual!$A:$A,$C30) / $D30</f>
        <v>37.39400179900862</v>
      </c>
      <c r="F30" s="38">
        <f>SUMIFS(Raw_totalendusesannual!$E:$E,
        Raw_totalendusesannual!$B:$B,$A30,
        Raw_totalendusesannual!$C:$C,$B30,
        Raw_totalendusesannual!$A:$A,$C30) / $D30</f>
        <v>26.214780293456165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Zones!$H$25</f>
        <v>54463.33</v>
      </c>
      <c r="E31" s="38">
        <f>SUMIFS(Raw_totalendusesannual!$D:$D,
        Raw_totalendusesannual!$B:$B,$A31,
        Raw_totalendusesannual!$C:$C,$B31,
        Raw_totalendusesannual!$A:$A,$C31) / $D31</f>
        <v>43.744774511584211</v>
      </c>
      <c r="F31" s="38">
        <f>SUMIFS(Raw_totalendusesannual!$E:$E,
        Raw_totalendusesannual!$B:$B,$A31,
        Raw_totalendusesannual!$C:$C,$B31,
        Raw_totalendusesannual!$A:$A,$C31) / $D31</f>
        <v>25.537915878445183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Zones!$H$25</f>
        <v>54463.33</v>
      </c>
      <c r="E32" s="38">
        <f>SUMIFS(Raw_totalendusesannual!$D:$D,
        Raw_totalendusesannual!$B:$B,$A32,
        Raw_totalendusesannual!$C:$C,$B32,
        Raw_totalendusesannual!$A:$A,$C32) / $D32</f>
        <v>35.275522080636641</v>
      </c>
      <c r="F32" s="38">
        <f>SUMIFS(Raw_totalendusesannual!$E:$E,
        Raw_totalendusesannual!$B:$B,$A32,
        Raw_totalendusesannual!$C:$C,$B32,
        Raw_totalendusesannual!$A:$A,$C32) / $D32</f>
        <v>27.989551318290673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Zones!$H$25</f>
        <v>54463.33</v>
      </c>
      <c r="E33" s="38">
        <f>SUMIFS(Raw_totalendusesannual!$D:$D,
        Raw_totalendusesannual!$B:$B,$A33,
        Raw_totalendusesannual!$C:$C,$B33,
        Raw_totalendusesannual!$A:$A,$C33) / $D33</f>
        <v>47.773151770191063</v>
      </c>
      <c r="F33" s="38">
        <f>SUMIFS(Raw_totalendusesannual!$E:$E,
        Raw_totalendusesannual!$B:$B,$A33,
        Raw_totalendusesannual!$C:$C,$B33,
        Raw_totalendusesannual!$A:$A,$C33) / $D33</f>
        <v>24.703391805091609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Zones!$H$25</f>
        <v>54463.33</v>
      </c>
      <c r="E34" s="38">
        <f>SUMIFS(Raw_totalendusesannual!$D:$D,
        Raw_totalendusesannual!$B:$B,$A34,
        Raw_totalendusesannual!$C:$C,$B34,
        Raw_totalendusesannual!$A:$A,$C34) / $D34</f>
        <v>39.135392749580312</v>
      </c>
      <c r="F34" s="38">
        <f>SUMIFS(Raw_totalendusesannual!$E:$E,
        Raw_totalendusesannual!$B:$B,$A34,
        Raw_totalendusesannual!$C:$C,$B34,
        Raw_totalendusesannual!$A:$A,$C34) / $D34</f>
        <v>26.433861462382122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Zones!$H$25</f>
        <v>54463.33</v>
      </c>
      <c r="E35" s="38">
        <f>SUMIFS(Raw_totalendusesannual!$D:$D,
        Raw_totalendusesannual!$B:$B,$A35,
        Raw_totalendusesannual!$C:$C,$B35,
        Raw_totalendusesannual!$A:$A,$C35) / $D35</f>
        <v>50.295664073423346</v>
      </c>
      <c r="F35" s="38">
        <f>SUMIFS(Raw_totalendusesannual!$E:$E,
        Raw_totalendusesannual!$B:$B,$A35,
        Raw_totalendusesannual!$C:$C,$B35,
        Raw_totalendusesannual!$A:$A,$C35) / $D35</f>
        <v>23.858188986975271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Zones!$H$25</f>
        <v>54463.33</v>
      </c>
      <c r="E36" s="38">
        <f>SUMIFS(Raw_totalendusesannual!$D:$D,
        Raw_totalendusesannual!$B:$B,$A36,
        Raw_totalendusesannual!$C:$C,$B36,
        Raw_totalendusesannual!$A:$A,$C36) / $D36</f>
        <v>40.73192256147393</v>
      </c>
      <c r="F36" s="38">
        <f>SUMIFS(Raw_totalendusesannual!$E:$E,
        Raw_totalendusesannual!$B:$B,$A36,
        Raw_totalendusesannual!$C:$C,$B36,
        Raw_totalendusesannual!$A:$A,$C36) / $D36</f>
        <v>25.517554288362462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Zones!$H$25</f>
        <v>54463.33</v>
      </c>
      <c r="E37" s="38">
        <f>SUMIFS(Raw_totalendusesannual!$D:$D,
        Raw_totalendusesannual!$B:$B,$A37,
        Raw_totalendusesannual!$C:$C,$B37,
        Raw_totalendusesannual!$A:$A,$C37) / $D37</f>
        <v>50.430938394696021</v>
      </c>
      <c r="F37" s="38">
        <f>SUMIFS(Raw_totalendusesannual!$E:$E,
        Raw_totalendusesannual!$B:$B,$A37,
        Raw_totalendusesannual!$C:$C,$B37,
        Raw_totalendusesannual!$A:$A,$C37) / $D37</f>
        <v>23.272246482174335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Zones!$H$25</f>
        <v>54463.33</v>
      </c>
      <c r="E38" s="38">
        <f>SUMIFS(Raw_totalendusesannual!$D:$D,
        Raw_totalendusesannual!$B:$B,$A38,
        Raw_totalendusesannual!$C:$C,$B38,
        Raw_totalendusesannual!$A:$A,$C38) / $D38</f>
        <v>40.973380805029727</v>
      </c>
      <c r="F38" s="38">
        <f>SUMIFS(Raw_totalendusesannual!$E:$E,
        Raw_totalendusesannual!$B:$B,$A38,
        Raw_totalendusesannual!$C:$C,$B38,
        Raw_totalendusesannual!$A:$A,$C38) / $D38</f>
        <v>24.494077574764525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Zones!$H$25</f>
        <v>54463.33</v>
      </c>
      <c r="E39" s="38">
        <f>SUMIFS(Raw_totalendusesannual!$D:$D,
        Raw_totalendusesannual!$B:$B,$A39,
        Raw_totalendusesannual!$C:$C,$B39,
        Raw_totalendusesannual!$A:$A,$C39) / $D39</f>
        <v>50.291123403581821</v>
      </c>
      <c r="F39" s="38">
        <f>SUMIFS(Raw_totalendusesannual!$E:$E,
        Raw_totalendusesannual!$B:$B,$A39,
        Raw_totalendusesannual!$C:$C,$B39,
        Raw_totalendusesannual!$A:$A,$C39) / $D39</f>
        <v>23.287272004851701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Zones!$H$25</f>
        <v>54463.33</v>
      </c>
      <c r="E40" s="38">
        <f>SUMIFS(Raw_totalendusesannual!$D:$D,
        Raw_totalendusesannual!$B:$B,$A40,
        Raw_totalendusesannual!$C:$C,$B40,
        Raw_totalendusesannual!$A:$A,$C40) / $D40</f>
        <v>40.718558523689239</v>
      </c>
      <c r="F40" s="38">
        <f>SUMIFS(Raw_totalendusesannual!$E:$E,
        Raw_totalendusesannual!$B:$B,$A40,
        Raw_totalendusesannual!$C:$C,$B40,
        Raw_totalendusesannual!$A:$A,$C40) / $D40</f>
        <v>24.531782393768431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Zones!$H$25</f>
        <v>54463.33</v>
      </c>
      <c r="E41" s="38">
        <f>SUMIFS(Raw_totalendusesannual!$D:$D,
        Raw_totalendusesannual!$B:$B,$A41,
        Raw_totalendusesannual!$C:$C,$B41,
        Raw_totalendusesannual!$A:$A,$C41) / $D41</f>
        <v>47.284147700847527</v>
      </c>
      <c r="F41" s="38">
        <f>SUMIFS(Raw_totalendusesannual!$E:$E,
        Raw_totalendusesannual!$B:$B,$A41,
        Raw_totalendusesannual!$C:$C,$B41,
        Raw_totalendusesannual!$A:$A,$C41) / $D41</f>
        <v>24.33117163419864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Zones!$H$25</f>
        <v>54463.33</v>
      </c>
      <c r="E42" s="38">
        <f>SUMIFS(Raw_totalendusesannual!$D:$D,
        Raw_totalendusesannual!$B:$B,$A42,
        Raw_totalendusesannual!$C:$C,$B42,
        Raw_totalendusesannual!$A:$A,$C42) / $D42</f>
        <v>38.476993235632122</v>
      </c>
      <c r="F42" s="38">
        <f>SUMIFS(Raw_totalendusesannual!$E:$E,
        Raw_totalendusesannual!$B:$B,$A42,
        Raw_totalendusesannual!$C:$C,$B42,
        Raw_totalendusesannual!$A:$A,$C42) / $D42</f>
        <v>26.095701272764629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Zones!$H$25</f>
        <v>54463.33</v>
      </c>
      <c r="E43" s="38">
        <f>SUMIFS(Raw_totalendusesannual!$D:$D,
        Raw_totalendusesannual!$B:$B,$A43,
        Raw_totalendusesannual!$C:$C,$B43,
        Raw_totalendusesannual!$A:$A,$C43) / $D43</f>
        <v>44.616323680538812</v>
      </c>
      <c r="F43" s="38">
        <f>SUMIFS(Raw_totalendusesannual!$E:$E,
        Raw_totalendusesannual!$B:$B,$A43,
        Raw_totalendusesannual!$C:$C,$B43,
        Raw_totalendusesannual!$A:$A,$C43) / $D43</f>
        <v>25.456911834072574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Zones!$H$25</f>
        <v>54463.33</v>
      </c>
      <c r="E44" s="38">
        <f>SUMIFS(Raw_totalendusesannual!$D:$D,
        Raw_totalendusesannual!$B:$B,$A44,
        Raw_totalendusesannual!$C:$C,$B44,
        Raw_totalendusesannual!$A:$A,$C44) / $D44</f>
        <v>36.065076079630089</v>
      </c>
      <c r="F44" s="38">
        <f>SUMIFS(Raw_totalendusesannual!$E:$E,
        Raw_totalendusesannual!$B:$B,$A44,
        Raw_totalendusesannual!$C:$C,$B44,
        Raw_totalendusesannual!$A:$A,$C44) / $D44</f>
        <v>27.535936197805018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Zones!$H$25</f>
        <v>54463.33</v>
      </c>
      <c r="E45" s="38">
        <f>SUMIFS(Raw_totalendusesannual!$D:$D,
        Raw_totalendusesannual!$B:$B,$A45,
        Raw_totalendusesannual!$C:$C,$B45,
        Raw_totalendusesannual!$A:$A,$C45) / $D45</f>
        <v>47.183975713567271</v>
      </c>
      <c r="F45" s="38">
        <f>SUMIFS(Raw_totalendusesannual!$E:$E,
        Raw_totalendusesannual!$B:$B,$A45,
        Raw_totalendusesannual!$C:$C,$B45,
        Raw_totalendusesannual!$A:$A,$C45) / $D45</f>
        <v>24.66352112513135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Zones!$H$25</f>
        <v>54463.33</v>
      </c>
      <c r="E46" s="38">
        <f>SUMIFS(Raw_totalendusesannual!$D:$D,
        Raw_totalendusesannual!$B:$B,$A46,
        Raw_totalendusesannual!$C:$C,$B46,
        Raw_totalendusesannual!$A:$A,$C46) / $D46</f>
        <v>37.791111193531499</v>
      </c>
      <c r="F46" s="38">
        <f>SUMIFS(Raw_totalendusesannual!$E:$E,
        Raw_totalendusesannual!$B:$B,$A46,
        Raw_totalendusesannual!$C:$C,$B46,
        Raw_totalendusesannual!$A:$A,$C46) / $D46</f>
        <v>26.609667826040017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Zones!$H$25</f>
        <v>54463.33</v>
      </c>
      <c r="E47" s="38">
        <f>SUMIFS(Raw_totalendusesannual!$D:$D,
        Raw_totalendusesannual!$B:$B,$A47,
        Raw_totalendusesannual!$C:$C,$B47,
        Raw_totalendusesannual!$A:$A,$C47) / $D47</f>
        <v>47.32804714658468</v>
      </c>
      <c r="F47" s="38">
        <f>SUMIFS(Raw_totalendusesannual!$E:$E,
        Raw_totalendusesannual!$B:$B,$A47,
        Raw_totalendusesannual!$C:$C,$B47,
        Raw_totalendusesannual!$A:$A,$C47) / $D47</f>
        <v>24.078214093776491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Zones!$H$25</f>
        <v>54463.33</v>
      </c>
      <c r="E48" s="38">
        <f>SUMIFS(Raw_totalendusesannual!$D:$D,
        Raw_totalendusesannual!$B:$B,$A48,
        Raw_totalendusesannual!$C:$C,$B48,
        Raw_totalendusesannual!$A:$A,$C48) / $D48</f>
        <v>38.05415937659339</v>
      </c>
      <c r="F48" s="38">
        <f>SUMIFS(Raw_totalendusesannual!$E:$E,
        Raw_totalendusesannual!$B:$B,$A48,
        Raw_totalendusesannual!$C:$C,$B48,
        Raw_totalendusesannual!$A:$A,$C48) / $D48</f>
        <v>25.529403729077895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Zones!$H$25</f>
        <v>54463.33</v>
      </c>
      <c r="E49" s="38">
        <f>SUMIFS(Raw_totalendusesannual!$D:$D,
        Raw_totalendusesannual!$B:$B,$A49,
        Raw_totalendusesannual!$C:$C,$B49,
        Raw_totalendusesannual!$A:$A,$C49) / $D49</f>
        <v>47.174126701397064</v>
      </c>
      <c r="F49" s="38">
        <f>SUMIFS(Raw_totalendusesannual!$E:$E,
        Raw_totalendusesannual!$B:$B,$A49,
        Raw_totalendusesannual!$C:$C,$B49,
        Raw_totalendusesannual!$A:$A,$C49) / $D49</f>
        <v>24.089848160220832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Zones!$H$25</f>
        <v>54463.33</v>
      </c>
      <c r="E50" s="38">
        <f>SUMIFS(Raw_totalendusesannual!$D:$D,
        Raw_totalendusesannual!$B:$B,$A50,
        Raw_totalendusesannual!$C:$C,$B50,
        Raw_totalendusesannual!$A:$A,$C50) / $D50</f>
        <v>37.767431591127462</v>
      </c>
      <c r="F50" s="38">
        <f>SUMIFS(Raw_totalendusesannual!$E:$E,
        Raw_totalendusesannual!$B:$B,$A50,
        Raw_totalendusesannual!$C:$C,$B50,
        Raw_totalendusesannual!$A:$A,$C50) / $D50</f>
        <v>25.568187622754611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Zones!$H$25</f>
        <v>54463.33</v>
      </c>
      <c r="E51" s="38">
        <f>SUMIFS(Raw_totalendusesannual!$D:$D,
        Raw_totalendusesannual!$B:$B,$A51,
        Raw_totalendusesannual!$C:$C,$B51,
        Raw_totalendusesannual!$A:$A,$C51) / $D51</f>
        <v>44.435398276234665</v>
      </c>
      <c r="F51" s="38">
        <f>SUMIFS(Raw_totalendusesannual!$E:$E,
        Raw_totalendusesannual!$B:$B,$A51,
        Raw_totalendusesannual!$C:$C,$B51,
        Raw_totalendusesannual!$A:$A,$C51) / $D51</f>
        <v>25.090103010594468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Zones!$H$25</f>
        <v>54463.33</v>
      </c>
      <c r="E52" s="38">
        <f>SUMIFS(Raw_totalendusesannual!$D:$D,
        Raw_totalendusesannual!$B:$B,$A52,
        Raw_totalendusesannual!$C:$C,$B52,
        Raw_totalendusesannual!$A:$A,$C52) / $D52</f>
        <v>35.727297431133941</v>
      </c>
      <c r="F52" s="38">
        <f>SUMIFS(Raw_totalendusesannual!$E:$E,
        Raw_totalendusesannual!$B:$B,$A52,
        Raw_totalendusesannual!$C:$C,$B52,
        Raw_totalendusesannual!$A:$A,$C52) / $D52</f>
        <v>27.185854776048394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Zones!$H$25</f>
        <v>54463.33</v>
      </c>
      <c r="E53" s="38">
        <f>SUMIFS(Raw_totalendusesannual!$D:$D,
        Raw_totalendusesannual!$B:$B,$A53,
        Raw_totalendusesannual!$C:$C,$B53,
        Raw_totalendusesannual!$A:$A,$C53) / $D53</f>
        <v>47.673575229425012</v>
      </c>
      <c r="F53" s="38">
        <f>SUMIFS(Raw_totalendusesannual!$E:$E,
        Raw_totalendusesannual!$B:$B,$A53,
        Raw_totalendusesannual!$C:$C,$B53,
        Raw_totalendusesannual!$A:$A,$C53) / $D53</f>
        <v>19.363514864037874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Zones!$H$25</f>
        <v>54463.33</v>
      </c>
      <c r="E54" s="38">
        <f>SUMIFS(Raw_totalendusesannual!$D:$D,
        Raw_totalendusesannual!$B:$B,$A54,
        Raw_totalendusesannual!$C:$C,$B54,
        Raw_totalendusesannual!$A:$A,$C54) / $D54</f>
        <v>38.694088664795188</v>
      </c>
      <c r="F54" s="38">
        <f>SUMIFS(Raw_totalendusesannual!$E:$E,
        Raw_totalendusesannual!$B:$B,$A54,
        Raw_totalendusesannual!$C:$C,$B54,
        Raw_totalendusesannual!$A:$A,$C54) / $D54</f>
        <v>20.258206760401904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Zones!$H$25</f>
        <v>54463.33</v>
      </c>
      <c r="E55" s="38">
        <f>SUMIFS(Raw_totalendusesannual!$D:$D,
        Raw_totalendusesannual!$B:$B,$A55,
        Raw_totalendusesannual!$C:$C,$B55,
        Raw_totalendusesannual!$A:$A,$C55) / $D55</f>
        <v>49.407861950416908</v>
      </c>
      <c r="F55" s="38">
        <f>SUMIFS(Raw_totalendusesannual!$E:$E,
        Raw_totalendusesannual!$B:$B,$A55,
        Raw_totalendusesannual!$C:$C,$B55,
        Raw_totalendusesannual!$A:$A,$C55) / $D55</f>
        <v>19.086760210952946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Zones!$H$25</f>
        <v>54463.33</v>
      </c>
      <c r="E56" s="38">
        <f>SUMIFS(Raw_totalendusesannual!$D:$D,
        Raw_totalendusesannual!$B:$B,$A56,
        Raw_totalendusesannual!$C:$C,$B56,
        Raw_totalendusesannual!$A:$A,$C56) / $D56</f>
        <v>39.787992397820702</v>
      </c>
      <c r="F56" s="38">
        <f>SUMIFS(Raw_totalendusesannual!$E:$E,
        Raw_totalendusesannual!$B:$B,$A56,
        Raw_totalendusesannual!$C:$C,$B56,
        Raw_totalendusesannual!$A:$A,$C56) / $D56</f>
        <v>19.803570218714132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Zones!$H$25</f>
        <v>54463.33</v>
      </c>
      <c r="E57" s="38">
        <f>SUMIFS(Raw_totalendusesannual!$D:$D,
        Raw_totalendusesannual!$B:$B,$A57,
        Raw_totalendusesannual!$C:$C,$B57,
        Raw_totalendusesannual!$A:$A,$C57) / $D57</f>
        <v>49.358682989086418</v>
      </c>
      <c r="F57" s="38">
        <f>SUMIFS(Raw_totalendusesannual!$E:$E,
        Raw_totalendusesannual!$B:$B,$A57,
        Raw_totalendusesannual!$C:$C,$B57,
        Raw_totalendusesannual!$A:$A,$C57) / $D57</f>
        <v>18.979260357381744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Zones!$H$25</f>
        <v>54463.33</v>
      </c>
      <c r="E58" s="38">
        <f>SUMIFS(Raw_totalendusesannual!$D:$D,
        Raw_totalendusesannual!$B:$B,$A58,
        Raw_totalendusesannual!$C:$C,$B58,
        Raw_totalendusesannual!$A:$A,$C58) / $D58</f>
        <v>39.776723164007777</v>
      </c>
      <c r="F58" s="38">
        <f>SUMIFS(Raw_totalendusesannual!$E:$E,
        Raw_totalendusesannual!$B:$B,$A58,
        Raw_totalendusesannual!$C:$C,$B58,
        Raw_totalendusesannual!$A:$A,$C58) / $D58</f>
        <v>19.56217568775174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Zones!$H$25</f>
        <v>54463.33</v>
      </c>
      <c r="E59" s="38">
        <f>SUMIFS(Raw_totalendusesannual!$D:$D,
        Raw_totalendusesannual!$B:$B,$A59,
        Raw_totalendusesannual!$C:$C,$B59,
        Raw_totalendusesannual!$A:$A,$C59) / $D59</f>
        <v>49.406633417383766</v>
      </c>
      <c r="F59" s="38">
        <f>SUMIFS(Raw_totalendusesannual!$E:$E,
        Raw_totalendusesannual!$B:$B,$A59,
        Raw_totalendusesannual!$C:$C,$B59,
        Raw_totalendusesannual!$A:$A,$C59) / $D59</f>
        <v>18.980368075180127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Zones!$H$25</f>
        <v>54463.33</v>
      </c>
      <c r="E60" s="38">
        <f>SUMIFS(Raw_totalendusesannual!$D:$D,
        Raw_totalendusesannual!$B:$B,$A60,
        Raw_totalendusesannual!$C:$C,$B60,
        Raw_totalendusesannual!$A:$A,$C60) / $D60</f>
        <v>39.783058619441739</v>
      </c>
      <c r="F60" s="38">
        <f>SUMIFS(Raw_totalendusesannual!$E:$E,
        Raw_totalendusesannual!$B:$B,$A60,
        Raw_totalendusesannual!$C:$C,$B60,
        Raw_totalendusesannual!$A:$A,$C60) / $D60</f>
        <v>19.571148881274794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Zones!$H$25</f>
        <v>54463.33</v>
      </c>
      <c r="E61" s="38">
        <f>SUMIFS(Raw_totalendusesannual!$D:$D,
        Raw_totalendusesannual!$B:$B,$A61,
        Raw_totalendusesannual!$C:$C,$B61,
        Raw_totalendusesannual!$A:$A,$C61) / $D61</f>
        <v>46.740637966866878</v>
      </c>
      <c r="F61" s="38">
        <f>SUMIFS(Raw_totalendusesannual!$E:$E,
        Raw_totalendusesannual!$B:$B,$A61,
        Raw_totalendusesannual!$C:$C,$B61,
        Raw_totalendusesannual!$A:$A,$C61) / $D61</f>
        <v>19.218657213945601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Zones!$H$25</f>
        <v>54463.33</v>
      </c>
      <c r="E62" s="38">
        <f>SUMIFS(Raw_totalendusesannual!$D:$D,
        Raw_totalendusesannual!$B:$B,$A62,
        Raw_totalendusesannual!$C:$C,$B62,
        Raw_totalendusesannual!$A:$A,$C62) / $D62</f>
        <v>37.738790118048236</v>
      </c>
      <c r="F62" s="38">
        <f>SUMIFS(Raw_totalendusesannual!$E:$E,
        Raw_totalendusesannual!$B:$B,$A62,
        Raw_totalendusesannual!$C:$C,$B62,
        Raw_totalendusesannual!$A:$A,$C62) / $D62</f>
        <v>20.014714671321052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Zones!$H$25</f>
        <v>54463.33</v>
      </c>
      <c r="E63" s="38">
        <f>SUMIFS(Raw_totalendusesannual!$D:$D,
        Raw_totalendusesannual!$B:$B,$A63,
        Raw_totalendusesannual!$C:$C,$B63,
        Raw_totalendusesannual!$A:$A,$C63) / $D63</f>
        <v>48.439291721604242</v>
      </c>
      <c r="F63" s="38">
        <f>SUMIFS(Raw_totalendusesannual!$E:$E,
        Raw_totalendusesannual!$B:$B,$A63,
        Raw_totalendusesannual!$C:$C,$B63,
        Raw_totalendusesannual!$A:$A,$C63) / $D63</f>
        <v>19.168619326067649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Zones!$H$25</f>
        <v>54463.33</v>
      </c>
      <c r="E64" s="38">
        <f>SUMIFS(Raw_totalendusesannual!$D:$D,
        Raw_totalendusesannual!$B:$B,$A64,
        Raw_totalendusesannual!$C:$C,$B64,
        Raw_totalendusesannual!$A:$A,$C64) / $D64</f>
        <v>39.196682244732372</v>
      </c>
      <c r="F64" s="38">
        <f>SUMIFS(Raw_totalendusesannual!$E:$E,
        Raw_totalendusesannual!$B:$B,$A64,
        Raw_totalendusesannual!$C:$C,$B64,
        Raw_totalendusesannual!$A:$A,$C64) / $D64</f>
        <v>19.920875018108514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Zones!$H$25</f>
        <v>54463.33</v>
      </c>
      <c r="E65" s="38">
        <f>SUMIFS(Raw_totalendusesannual!$D:$D,
        Raw_totalendusesannual!$B:$B,$A65,
        Raw_totalendusesannual!$C:$C,$B65,
        Raw_totalendusesannual!$A:$A,$C65) / $D65</f>
        <v>49.823010638534214</v>
      </c>
      <c r="F65" s="38">
        <f>SUMIFS(Raw_totalendusesannual!$E:$E,
        Raw_totalendusesannual!$B:$B,$A65,
        Raw_totalendusesannual!$C:$C,$B65,
        Raw_totalendusesannual!$A:$A,$C65) / $D65</f>
        <v>18.849715028442073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Zones!$H$25</f>
        <v>54463.33</v>
      </c>
      <c r="E66" s="38">
        <f>SUMIFS(Raw_totalendusesannual!$D:$D,
        Raw_totalendusesannual!$B:$B,$A66,
        Raw_totalendusesannual!$C:$C,$B66,
        Raw_totalendusesannual!$A:$A,$C66) / $D66</f>
        <v>40.005813452831468</v>
      </c>
      <c r="F66" s="38">
        <f>SUMIFS(Raw_totalendusesannual!$E:$E,
        Raw_totalendusesannual!$B:$B,$A66,
        Raw_totalendusesannual!$C:$C,$B66,
        Raw_totalendusesannual!$A:$A,$C66) / $D66</f>
        <v>19.400700250976207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Zones!$H$25</f>
        <v>54463.33</v>
      </c>
      <c r="E67" s="38">
        <f>SUMIFS(Raw_totalendusesannual!$D:$D,
        Raw_totalendusesannual!$B:$B,$A67,
        Raw_totalendusesannual!$C:$C,$B67,
        Raw_totalendusesannual!$A:$A,$C67) / $D67</f>
        <v>49.795686014791968</v>
      </c>
      <c r="F67" s="38">
        <f>SUMIFS(Raw_totalendusesannual!$E:$E,
        Raw_totalendusesannual!$B:$B,$A67,
        Raw_totalendusesannual!$C:$C,$B67,
        Raw_totalendusesannual!$A:$A,$C67) / $D67</f>
        <v>18.734999677764836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Zones!$H$25</f>
        <v>54463.33</v>
      </c>
      <c r="E68" s="38">
        <f>SUMIFS(Raw_totalendusesannual!$D:$D,
        Raw_totalendusesannual!$B:$B,$A68,
        Raw_totalendusesannual!$C:$C,$B68,
        Raw_totalendusesannual!$A:$A,$C68) / $D68</f>
        <v>40.009652733316159</v>
      </c>
      <c r="F68" s="38">
        <f>SUMIFS(Raw_totalendusesannual!$E:$E,
        Raw_totalendusesannual!$B:$B,$A68,
        Raw_totalendusesannual!$C:$C,$B68,
        Raw_totalendusesannual!$A:$A,$C68) / $D68</f>
        <v>19.17325730909219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Zones!$H$25</f>
        <v>54463.33</v>
      </c>
      <c r="E69" s="38">
        <f>SUMIFS(Raw_totalendusesannual!$D:$D,
        Raw_totalendusesannual!$B:$B,$A69,
        Raw_totalendusesannual!$C:$C,$B69,
        Raw_totalendusesannual!$A:$A,$C69) / $D69</f>
        <v>49.821239722213093</v>
      </c>
      <c r="F69" s="38">
        <f>SUMIFS(Raw_totalendusesannual!$E:$E,
        Raw_totalendusesannual!$B:$B,$A69,
        Raw_totalendusesannual!$C:$C,$B69,
        Raw_totalendusesannual!$A:$A,$C69) / $D69</f>
        <v>18.736917114689827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Zones!$H$25</f>
        <v>54463.33</v>
      </c>
      <c r="E70" s="38">
        <f>SUMIFS(Raw_totalendusesannual!$D:$D,
        Raw_totalendusesannual!$B:$B,$A70,
        Raw_totalendusesannual!$C:$C,$B70,
        Raw_totalendusesannual!$A:$A,$C70) / $D70</f>
        <v>40.001526715314689</v>
      </c>
      <c r="F70" s="38">
        <f>SUMIFS(Raw_totalendusesannual!$E:$E,
        Raw_totalendusesannual!$B:$B,$A70,
        Raw_totalendusesannual!$C:$C,$B70,
        Raw_totalendusesannual!$A:$A,$C70) / $D70</f>
        <v>19.180636586121338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Zones!$H$25</f>
        <v>54463.33</v>
      </c>
      <c r="E71" s="38">
        <f>SUMIFS(Raw_totalendusesannual!$D:$D,
        Raw_totalendusesannual!$B:$B,$A71,
        Raw_totalendusesannual!$C:$C,$B71,
        Raw_totalendusesannual!$A:$A,$C71) / $D71</f>
        <v>47.092450828842082</v>
      </c>
      <c r="F71" s="38">
        <f>SUMIFS(Raw_totalendusesannual!$E:$E,
        Raw_totalendusesannual!$B:$B,$A71,
        Raw_totalendusesannual!$C:$C,$B71,
        Raw_totalendusesannual!$A:$A,$C71) / $D71</f>
        <v>18.976922454062208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Zones!$H$25</f>
        <v>54463.33</v>
      </c>
      <c r="E72" s="38">
        <f>SUMIFS(Raw_totalendusesannual!$D:$D,
        Raw_totalendusesannual!$B:$B,$A72,
        Raw_totalendusesannual!$C:$C,$B72,
        Raw_totalendusesannual!$A:$A,$C72) / $D72</f>
        <v>37.943185075168927</v>
      </c>
      <c r="F72" s="38">
        <f>SUMIFS(Raw_totalendusesannual!$E:$E,
        Raw_totalendusesannual!$B:$B,$A72,
        Raw_totalendusesannual!$C:$C,$B72,
        Raw_totalendusesannual!$A:$A,$C72) / $D72</f>
        <v>19.595276491540272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Zones!$H$25</f>
        <v>54463.33</v>
      </c>
      <c r="E73" s="38">
        <f>SUMIFS(Raw_totalendusesannual!$D:$D,
        Raw_totalendusesannual!$B:$B,$A73,
        Raw_totalendusesannual!$C:$C,$B73,
        Raw_totalendusesannual!$A:$A,$C73) / $D73</f>
        <v>50.240322617070973</v>
      </c>
      <c r="F73" s="38">
        <f>SUMIFS(Raw_totalendusesannual!$E:$E,
        Raw_totalendusesannual!$B:$B,$A73,
        Raw_totalendusesannual!$C:$C,$B73,
        Raw_totalendusesannual!$A:$A,$C73) / $D73</f>
        <v>19.835176438899346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Zones!$H$25</f>
        <v>54463.33</v>
      </c>
      <c r="E74" s="38">
        <f>SUMIFS(Raw_totalendusesannual!$D:$D,
        Raw_totalendusesannual!$B:$B,$A74,
        Raw_totalendusesannual!$C:$C,$B74,
        Raw_totalendusesannual!$A:$A,$C74) / $D74</f>
        <v>41.324868126866278</v>
      </c>
      <c r="F74" s="38">
        <f>SUMIFS(Raw_totalendusesannual!$E:$E,
        Raw_totalendusesannual!$B:$B,$A74,
        Raw_totalendusesannual!$C:$C,$B74,
        Raw_totalendusesannual!$A:$A,$C74) / $D74</f>
        <v>20.737487039444705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Zones!$H$25</f>
        <v>54463.33</v>
      </c>
      <c r="E75" s="38">
        <f>SUMIFS(Raw_totalendusesannual!$D:$D,
        Raw_totalendusesannual!$B:$B,$A75,
        Raw_totalendusesannual!$C:$C,$B75,
        Raw_totalendusesannual!$A:$A,$C75) / $D75</f>
        <v>51.988415324586285</v>
      </c>
      <c r="F75" s="38">
        <f>SUMIFS(Raw_totalendusesannual!$E:$E,
        Raw_totalendusesannual!$B:$B,$A75,
        Raw_totalendusesannual!$C:$C,$B75,
        Raw_totalendusesannual!$A:$A,$C75) / $D75</f>
        <v>19.409475513157201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Zones!$H$25</f>
        <v>54463.33</v>
      </c>
      <c r="E76" s="38">
        <f>SUMIFS(Raw_totalendusesannual!$D:$D,
        Raw_totalendusesannual!$B:$B,$A76,
        Raw_totalendusesannual!$C:$C,$B76,
        Raw_totalendusesannual!$A:$A,$C76) / $D76</f>
        <v>42.291714994290651</v>
      </c>
      <c r="F76" s="38">
        <f>SUMIFS(Raw_totalendusesannual!$E:$E,
        Raw_totalendusesannual!$B:$B,$A76,
        Raw_totalendusesannual!$C:$C,$B76,
        Raw_totalendusesannual!$A:$A,$C76) / $D76</f>
        <v>20.14660029050739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Zones!$H$25</f>
        <v>54463.33</v>
      </c>
      <c r="E77" s="38">
        <f>SUMIFS(Raw_totalendusesannual!$D:$D,
        Raw_totalendusesannual!$B:$B,$A77,
        Raw_totalendusesannual!$C:$C,$B77,
        Raw_totalendusesannual!$A:$A,$C77) / $D77</f>
        <v>52.000415876150065</v>
      </c>
      <c r="F77" s="38">
        <f>SUMIFS(Raw_totalendusesannual!$E:$E,
        Raw_totalendusesannual!$B:$B,$A77,
        Raw_totalendusesannual!$C:$C,$B77,
        Raw_totalendusesannual!$A:$A,$C77) / $D77</f>
        <v>19.24396323177448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Zones!$H$25</f>
        <v>54463.33</v>
      </c>
      <c r="E78" s="38">
        <f>SUMIFS(Raw_totalendusesannual!$D:$D,
        Raw_totalendusesannual!$B:$B,$A78,
        Raw_totalendusesannual!$C:$C,$B78,
        Raw_totalendusesannual!$A:$A,$C78) / $D78</f>
        <v>42.347982027540368</v>
      </c>
      <c r="F78" s="38">
        <f>SUMIFS(Raw_totalendusesannual!$E:$E,
        Raw_totalendusesannual!$B:$B,$A78,
        Raw_totalendusesannual!$C:$C,$B78,
        Raw_totalendusesannual!$A:$A,$C78) / $D78</f>
        <v>19.817863505591745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Zones!$H$25</f>
        <v>54463.33</v>
      </c>
      <c r="E79" s="38">
        <f>SUMIFS(Raw_totalendusesannual!$D:$D,
        Raw_totalendusesannual!$B:$B,$A79,
        Raw_totalendusesannual!$C:$C,$B79,
        Raw_totalendusesannual!$A:$A,$C79) / $D79</f>
        <v>51.985316909560986</v>
      </c>
      <c r="F79" s="38">
        <f>SUMIFS(Raw_totalendusesannual!$E:$E,
        Raw_totalendusesannual!$B:$B,$A79,
        Raw_totalendusesannual!$C:$C,$B79,
        Raw_totalendusesannual!$A:$A,$C79) / $D79</f>
        <v>19.245504452261731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Zones!$H$25</f>
        <v>54463.33</v>
      </c>
      <c r="E80" s="38">
        <f>SUMIFS(Raw_totalendusesannual!$D:$D,
        Raw_totalendusesannual!$B:$B,$A80,
        Raw_totalendusesannual!$C:$C,$B80,
        Raw_totalendusesannual!$A:$A,$C80) / $D80</f>
        <v>42.284055528738328</v>
      </c>
      <c r="F80" s="38">
        <f>SUMIFS(Raw_totalendusesannual!$E:$E,
        Raw_totalendusesannual!$B:$B,$A80,
        Raw_totalendusesannual!$C:$C,$B80,
        Raw_totalendusesannual!$A:$A,$C80) / $D80</f>
        <v>19.829393648901014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Zones!$H$25</f>
        <v>54463.33</v>
      </c>
      <c r="E81" s="38">
        <f>SUMIFS(Raw_totalendusesannual!$D:$D,
        Raw_totalendusesannual!$B:$B,$A81,
        Raw_totalendusesannual!$C:$C,$B81,
        Raw_totalendusesannual!$A:$A,$C81) / $D81</f>
        <v>49.070032809231456</v>
      </c>
      <c r="F81" s="38">
        <f>SUMIFS(Raw_totalendusesannual!$E:$E,
        Raw_totalendusesannual!$B:$B,$A81,
        Raw_totalendusesannual!$C:$C,$B81,
        Raw_totalendusesannual!$A:$A,$C81) / $D81</f>
        <v>19.578174525869059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Zones!$H$25</f>
        <v>54463.33</v>
      </c>
      <c r="E82" s="38">
        <f>SUMIFS(Raw_totalendusesannual!$D:$D,
        Raw_totalendusesannual!$B:$B,$A82,
        Raw_totalendusesannual!$C:$C,$B82,
        Raw_totalendusesannual!$A:$A,$C82) / $D82</f>
        <v>40.09985599485011</v>
      </c>
      <c r="F82" s="38">
        <f>SUMIFS(Raw_totalendusesannual!$E:$E,
        Raw_totalendusesannual!$B:$B,$A82,
        Raw_totalendusesannual!$C:$C,$B82,
        Raw_totalendusesannual!$A:$A,$C82) / $D82</f>
        <v>20.401256772217195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Zones!$H$25</f>
        <v>54463.33</v>
      </c>
      <c r="E83" s="38">
        <f>SUMIFS(Raw_totalendusesannual!$D:$D,
        Raw_totalendusesannual!$B:$B,$A83,
        Raw_totalendusesannual!$C:$C,$B83,
        Raw_totalendusesannual!$A:$A,$C83) / $D83</f>
        <v>52.265176771233044</v>
      </c>
      <c r="F83" s="38">
        <f>SUMIFS(Raw_totalendusesannual!$E:$E,
        Raw_totalendusesannual!$B:$B,$A83,
        Raw_totalendusesannual!$C:$C,$B83,
        Raw_totalendusesannual!$A:$A,$C83) / $D83</f>
        <v>19.228045365569823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Zones!$H$25</f>
        <v>54463.33</v>
      </c>
      <c r="E84" s="38">
        <f>SUMIFS(Raw_totalendusesannual!$D:$D,
        Raw_totalendusesannual!$B:$B,$A84,
        Raw_totalendusesannual!$C:$C,$B84,
        Raw_totalendusesannual!$A:$A,$C84) / $D84</f>
        <v>42.736446522825538</v>
      </c>
      <c r="F84" s="38">
        <f>SUMIFS(Raw_totalendusesannual!$E:$E,
        Raw_totalendusesannual!$B:$B,$A84,
        Raw_totalendusesannual!$C:$C,$B84,
        Raw_totalendusesannual!$A:$A,$C84) / $D84</f>
        <v>19.852280424278135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Zones!$H$25</f>
        <v>54463.33</v>
      </c>
      <c r="E85" s="38">
        <f>SUMIFS(Raw_totalendusesannual!$D:$D,
        Raw_totalendusesannual!$B:$B,$A85,
        Raw_totalendusesannual!$C:$C,$B85,
        Raw_totalendusesannual!$A:$A,$C85) / $D85</f>
        <v>54.109811317082517</v>
      </c>
      <c r="F85" s="38">
        <f>SUMIFS(Raw_totalendusesannual!$E:$E,
        Raw_totalendusesannual!$B:$B,$A85,
        Raw_totalendusesannual!$C:$C,$B85,
        Raw_totalendusesannual!$A:$A,$C85) / $D85</f>
        <v>18.799529885521139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Zones!$H$25</f>
        <v>54463.33</v>
      </c>
      <c r="E86" s="38">
        <f>SUMIFS(Raw_totalendusesannual!$D:$D,
        Raw_totalendusesannual!$B:$B,$A86,
        Raw_totalendusesannual!$C:$C,$B86,
        Raw_totalendusesannual!$A:$A,$C86) / $D86</f>
        <v>43.708628906825929</v>
      </c>
      <c r="F86" s="38">
        <f>SUMIFS(Raw_totalendusesannual!$E:$E,
        Raw_totalendusesannual!$B:$B,$A86,
        Raw_totalendusesannual!$C:$C,$B86,
        Raw_totalendusesannual!$A:$A,$C86) / $D86</f>
        <v>19.275461305799702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Zones!$H$25</f>
        <v>54463.33</v>
      </c>
      <c r="E87" s="38">
        <f>SUMIFS(Raw_totalendusesannual!$D:$D,
        Raw_totalendusesannual!$B:$B,$A87,
        Raw_totalendusesannual!$C:$C,$B87,
        Raw_totalendusesannual!$A:$A,$C87) / $D87</f>
        <v>54.104703476632807</v>
      </c>
      <c r="F87" s="38">
        <f>SUMIFS(Raw_totalendusesannual!$E:$E,
        Raw_totalendusesannual!$B:$B,$A87,
        Raw_totalendusesannual!$C:$C,$B87,
        Raw_totalendusesannual!$A:$A,$C87) / $D87</f>
        <v>18.682745987070568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Zones!$H$25</f>
        <v>54463.33</v>
      </c>
      <c r="E88" s="38">
        <f>SUMIFS(Raw_totalendusesannual!$D:$D,
        Raw_totalendusesannual!$B:$B,$A88,
        Raw_totalendusesannual!$C:$C,$B88,
        Raw_totalendusesannual!$A:$A,$C88) / $D88</f>
        <v>43.734844711111123</v>
      </c>
      <c r="F88" s="38">
        <f>SUMIFS(Raw_totalendusesannual!$E:$E,
        Raw_totalendusesannual!$B:$B,$A88,
        Raw_totalendusesannual!$C:$C,$B88,
        Raw_totalendusesannual!$A:$A,$C88) / $D88</f>
        <v>19.033506765010511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Zones!$H$25</f>
        <v>54463.33</v>
      </c>
      <c r="E89" s="38">
        <f>SUMIFS(Raw_totalendusesannual!$D:$D,
        Raw_totalendusesannual!$B:$B,$A89,
        Raw_totalendusesannual!$C:$C,$B89,
        Raw_totalendusesannual!$A:$A,$C89) / $D89</f>
        <v>54.107487184496435</v>
      </c>
      <c r="F89" s="38">
        <f>SUMIFS(Raw_totalendusesannual!$E:$E,
        Raw_totalendusesannual!$B:$B,$A89,
        Raw_totalendusesannual!$C:$C,$B89,
        Raw_totalendusesannual!$A:$A,$C89) / $D89</f>
        <v>18.684395170108033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Zones!$H$25</f>
        <v>54463.33</v>
      </c>
      <c r="E90" s="38">
        <f>SUMIFS(Raw_totalendusesannual!$D:$D,
        Raw_totalendusesannual!$B:$B,$A90,
        Raw_totalendusesannual!$C:$C,$B90,
        Raw_totalendusesannual!$A:$A,$C90) / $D90</f>
        <v>43.702455027997736</v>
      </c>
      <c r="F90" s="38">
        <f>SUMIFS(Raw_totalendusesannual!$E:$E,
        Raw_totalendusesannual!$B:$B,$A90,
        Raw_totalendusesannual!$C:$C,$B90,
        Raw_totalendusesannual!$A:$A,$C90) / $D90</f>
        <v>19.04011469735692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Zones!$H$25</f>
        <v>54463.33</v>
      </c>
      <c r="E91" s="38">
        <f>SUMIFS(Raw_totalendusesannual!$D:$D,
        Raw_totalendusesannual!$B:$B,$A91,
        Raw_totalendusesannual!$C:$C,$B91,
        Raw_totalendusesannual!$A:$A,$C91) / $D91</f>
        <v>50.995697839261759</v>
      </c>
      <c r="F91" s="38">
        <f>SUMIFS(Raw_totalendusesannual!$E:$E,
        Raw_totalendusesannual!$B:$B,$A91,
        Raw_totalendusesannual!$C:$C,$B91,
        Raw_totalendusesannual!$A:$A,$C91) / $D91</f>
        <v>18.941934508962266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Zones!$H$25</f>
        <v>54463.33</v>
      </c>
      <c r="E92" s="38">
        <f>SUMIFS(Raw_totalendusesannual!$D:$D,
        Raw_totalendusesannual!$B:$B,$A92,
        Raw_totalendusesannual!$C:$C,$B92,
        Raw_totalendusesannual!$A:$A,$C92) / $D92</f>
        <v>41.441086874416229</v>
      </c>
      <c r="F92" s="38">
        <f>SUMIFS(Raw_totalendusesannual!$E:$E,
        Raw_totalendusesannual!$B:$B,$A92,
        Raw_totalendusesannual!$C:$C,$B92,
        Raw_totalendusesannual!$A:$A,$C92) / $D92</f>
        <v>19.48875252394593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Zones!$H$25</f>
        <v>54463.33</v>
      </c>
      <c r="E93" s="38">
        <f>SUMIFS(Raw_totalendusesannual!$D:$D,
        Raw_totalendusesannual!$B:$B,$A93,
        Raw_totalendusesannual!$C:$C,$B93,
        Raw_totalendusesannual!$A:$A,$C93) / $D93</f>
        <v>55.791448484696026</v>
      </c>
      <c r="F93" s="38">
        <f>SUMIFS(Raw_totalendusesannual!$E:$E,
        Raw_totalendusesannual!$B:$B,$A93,
        Raw_totalendusesannual!$C:$C,$B93,
        Raw_totalendusesannual!$A:$A,$C93) / $D93</f>
        <v>21.679233715602773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Zones!$H$25</f>
        <v>54463.33</v>
      </c>
      <c r="E94" s="38">
        <f>SUMIFS(Raw_totalendusesannual!$D:$D,
        Raw_totalendusesannual!$B:$B,$A94,
        Raw_totalendusesannual!$C:$C,$B94,
        Raw_totalendusesannual!$A:$A,$C94) / $D94</f>
        <v>46.280048612525164</v>
      </c>
      <c r="F94" s="38">
        <f>SUMIFS(Raw_totalendusesannual!$E:$E,
        Raw_totalendusesannual!$B:$B,$A94,
        Raw_totalendusesannual!$C:$C,$B94,
        Raw_totalendusesannual!$A:$A,$C94) / $D94</f>
        <v>22.378667811902062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Zones!$H$25</f>
        <v>54463.33</v>
      </c>
      <c r="E95" s="38">
        <f>SUMIFS(Raw_totalendusesannual!$D:$D,
        Raw_totalendusesannual!$B:$B,$A95,
        Raw_totalendusesannual!$C:$C,$B95,
        Raw_totalendusesannual!$A:$A,$C95) / $D95</f>
        <v>57.470220054484365</v>
      </c>
      <c r="F95" s="38">
        <f>SUMIFS(Raw_totalendusesannual!$E:$E,
        Raw_totalendusesannual!$B:$B,$A95,
        Raw_totalendusesannual!$C:$C,$B95,
        Raw_totalendusesannual!$A:$A,$C95) / $D95</f>
        <v>20.972603034004713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Zones!$H$25</f>
        <v>54463.33</v>
      </c>
      <c r="E96" s="38">
        <f>SUMIFS(Raw_totalendusesannual!$D:$D,
        Raw_totalendusesannual!$B:$B,$A96,
        Raw_totalendusesannual!$C:$C,$B96,
        Raw_totalendusesannual!$A:$A,$C96) / $D96</f>
        <v>47.207067764677625</v>
      </c>
      <c r="F96" s="38">
        <f>SUMIFS(Raw_totalendusesannual!$E:$E,
        Raw_totalendusesannual!$B:$B,$A96,
        Raw_totalendusesannual!$C:$C,$B96,
        Raw_totalendusesannual!$A:$A,$C96) / $D96</f>
        <v>21.638422586353055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Zones!$H$25</f>
        <v>54463.33</v>
      </c>
      <c r="E97" s="38">
        <f>SUMIFS(Raw_totalendusesannual!$D:$D,
        Raw_totalendusesannual!$B:$B,$A97,
        Raw_totalendusesannual!$C:$C,$B97,
        Raw_totalendusesannual!$A:$A,$C97) / $D97</f>
        <v>57.605200416500423</v>
      </c>
      <c r="F97" s="38">
        <f>SUMIFS(Raw_totalendusesannual!$E:$E,
        Raw_totalendusesannual!$B:$B,$A97,
        Raw_totalendusesannual!$C:$C,$B97,
        Raw_totalendusesannual!$A:$A,$C97) / $D97</f>
        <v>20.48301361668484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Zones!$H$25</f>
        <v>54463.33</v>
      </c>
      <c r="E98" s="38">
        <f>SUMIFS(Raw_totalendusesannual!$D:$D,
        Raw_totalendusesannual!$B:$B,$A98,
        Raw_totalendusesannual!$C:$C,$B98,
        Raw_totalendusesannual!$A:$A,$C98) / $D98</f>
        <v>47.397968871899685</v>
      </c>
      <c r="F98" s="38">
        <f>SUMIFS(Raw_totalendusesannual!$E:$E,
        Raw_totalendusesannual!$B:$B,$A98,
        Raw_totalendusesannual!$C:$C,$B98,
        Raw_totalendusesannual!$A:$A,$C98) / $D98</f>
        <v>20.918114628686858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Zones!$H$25</f>
        <v>54463.33</v>
      </c>
      <c r="E99" s="38">
        <f>SUMIFS(Raw_totalendusesannual!$D:$D,
        Raw_totalendusesannual!$B:$B,$A99,
        Raw_totalendusesannual!$C:$C,$B99,
        Raw_totalendusesannual!$A:$A,$C99) / $D99</f>
        <v>57.461399991517226</v>
      </c>
      <c r="F99" s="38">
        <f>SUMIFS(Raw_totalendusesannual!$E:$E,
        Raw_totalendusesannual!$B:$B,$A99,
        Raw_totalendusesannual!$C:$C,$B99,
        Raw_totalendusesannual!$A:$A,$C99) / $D99</f>
        <v>20.494203531073111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Zones!$H$25</f>
        <v>54463.33</v>
      </c>
      <c r="E100" s="38">
        <f>SUMIFS(Raw_totalendusesannual!$D:$D,
        Raw_totalendusesannual!$B:$B,$A100,
        Raw_totalendusesannual!$C:$C,$B100,
        Raw_totalendusesannual!$A:$A,$C100) / $D100</f>
        <v>47.190614308746817</v>
      </c>
      <c r="F100" s="38">
        <f>SUMIFS(Raw_totalendusesannual!$E:$E,
        Raw_totalendusesannual!$B:$B,$A100,
        Raw_totalendusesannual!$C:$C,$B100,
        Raw_totalendusesannual!$A:$A,$C100) / $D100</f>
        <v>20.936429704169758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Zones!$H$25</f>
        <v>54463.33</v>
      </c>
      <c r="E101" s="38">
        <f>SUMIFS(Raw_totalendusesannual!$D:$D,
        Raw_totalendusesannual!$B:$B,$A101,
        Raw_totalendusesannual!$C:$C,$B101,
        Raw_totalendusesannual!$A:$A,$C101) / $D101</f>
        <v>54.327144153690199</v>
      </c>
      <c r="F101" s="38">
        <f>SUMIFS(Raw_totalendusesannual!$E:$E,
        Raw_totalendusesannual!$B:$B,$A101,
        Raw_totalendusesannual!$C:$C,$B101,
        Raw_totalendusesannual!$A:$A,$C101) / $D101</f>
        <v>21.313299792722919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Zones!$H$25</f>
        <v>54463.33</v>
      </c>
      <c r="E102" s="38">
        <f>SUMIFS(Raw_totalendusesannual!$D:$D,
        Raw_totalendusesannual!$B:$B,$A102,
        Raw_totalendusesannual!$C:$C,$B102,
        Raw_totalendusesannual!$A:$A,$C102) / $D102</f>
        <v>44.851093937884443</v>
      </c>
      <c r="F102" s="38">
        <f>SUMIFS(Raw_totalendusesannual!$E:$E,
        Raw_totalendusesannual!$B:$B,$A102,
        Raw_totalendusesannual!$C:$C,$B102,
        Raw_totalendusesannual!$A:$A,$C102) / $D102</f>
        <v>22.01726115534985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Zones!$H$25</f>
        <v>54463.33</v>
      </c>
      <c r="E103" s="38">
        <f>SUMIFS(Raw_totalendusesannual!$D:$D,
        Raw_totalendusesannual!$B:$B,$A103,
        Raw_totalendusesannual!$C:$C,$B103,
        Raw_totalendusesannual!$A:$A,$C103) / $D103</f>
        <v>56.662543035837132</v>
      </c>
      <c r="F103" s="38">
        <f>SUMIFS(Raw_totalendusesannual!$E:$E,
        Raw_totalendusesannual!$B:$B,$A103,
        Raw_totalendusesannual!$C:$C,$B103,
        Raw_totalendusesannual!$A:$A,$C103) / $D103</f>
        <v>27.539277712178084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Zones!$H$25</f>
        <v>54463.33</v>
      </c>
      <c r="E104" s="38">
        <f>SUMIFS(Raw_totalendusesannual!$D:$D,
        Raw_totalendusesannual!$B:$B,$A104,
        Raw_totalendusesannual!$C:$C,$B104,
        Raw_totalendusesannual!$A:$A,$C104) / $D104</f>
        <v>42.890007643675112</v>
      </c>
      <c r="F104" s="38">
        <f>SUMIFS(Raw_totalendusesannual!$E:$E,
        Raw_totalendusesannual!$B:$B,$A104,
        Raw_totalendusesannual!$C:$C,$B104,
        Raw_totalendusesannual!$A:$A,$C104) / $D104</f>
        <v>26.623329678886691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Zones!$H$25</f>
        <v>54463.33</v>
      </c>
      <c r="E105" s="38">
        <f>SUMIFS(Raw_totalendusesannual!$D:$D,
        Raw_totalendusesannual!$B:$B,$A105,
        Raw_totalendusesannual!$C:$C,$B105,
        Raw_totalendusesannual!$A:$A,$C105) / $D105</f>
        <v>58.701605281939237</v>
      </c>
      <c r="F105" s="38">
        <f>SUMIFS(Raw_totalendusesannual!$E:$E,
        Raw_totalendusesannual!$B:$B,$A105,
        Raw_totalendusesannual!$C:$C,$B105,
        Raw_totalendusesannual!$A:$A,$C105) / $D105</f>
        <v>26.231123767129187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Zones!$H$25</f>
        <v>54463.33</v>
      </c>
      <c r="E106" s="38">
        <f>SUMIFS(Raw_totalendusesannual!$D:$D,
        Raw_totalendusesannual!$B:$B,$A106,
        Raw_totalendusesannual!$C:$C,$B106,
        Raw_totalendusesannual!$A:$A,$C106) / $D106</f>
        <v>43.381561685633251</v>
      </c>
      <c r="F106" s="38">
        <f>SUMIFS(Raw_totalendusesannual!$E:$E,
        Raw_totalendusesannual!$B:$B,$A106,
        Raw_totalendusesannual!$C:$C,$B106,
        Raw_totalendusesannual!$A:$A,$C106) / $D106</f>
        <v>25.781153300762181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Zones!$H$25</f>
        <v>54463.33</v>
      </c>
      <c r="E107" s="38">
        <f>SUMIFS(Raw_totalendusesannual!$D:$D,
        Raw_totalendusesannual!$B:$B,$A107,
        Raw_totalendusesannual!$C:$C,$B107,
        Raw_totalendusesannual!$A:$A,$C107) / $D107</f>
        <v>59.046377994147619</v>
      </c>
      <c r="F107" s="38">
        <f>SUMIFS(Raw_totalendusesannual!$E:$E,
        Raw_totalendusesannual!$B:$B,$A107,
        Raw_totalendusesannual!$C:$C,$B107,
        Raw_totalendusesannual!$A:$A,$C107) / $D107</f>
        <v>25.028677644205739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Zones!$H$25</f>
        <v>54463.33</v>
      </c>
      <c r="E108" s="38">
        <f>SUMIFS(Raw_totalendusesannual!$D:$D,
        Raw_totalendusesannual!$B:$B,$A108,
        Raw_totalendusesannual!$C:$C,$B108,
        Raw_totalendusesannual!$A:$A,$C108) / $D108</f>
        <v>43.73508670880021</v>
      </c>
      <c r="F108" s="38">
        <f>SUMIFS(Raw_totalendusesannual!$E:$E,
        Raw_totalendusesannual!$B:$B,$A108,
        Raw_totalendusesannual!$C:$C,$B108,
        Raw_totalendusesannual!$A:$A,$C108) / $D108</f>
        <v>24.513500184436023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Zones!$H$25</f>
        <v>54463.33</v>
      </c>
      <c r="E109" s="38">
        <f>SUMIFS(Raw_totalendusesannual!$D:$D,
        Raw_totalendusesannual!$B:$B,$A109,
        Raw_totalendusesannual!$C:$C,$B109,
        Raw_totalendusesannual!$A:$A,$C109) / $D109</f>
        <v>58.702221109138932</v>
      </c>
      <c r="F109" s="38">
        <f>SUMIFS(Raw_totalendusesannual!$E:$E,
        Raw_totalendusesannual!$B:$B,$A109,
        Raw_totalendusesannual!$C:$C,$B109,
        Raw_totalendusesannual!$A:$A,$C109) / $D109</f>
        <v>25.079435833247803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Zones!$H$25</f>
        <v>54463.33</v>
      </c>
      <c r="E110" s="38">
        <f>SUMIFS(Raw_totalendusesannual!$D:$D,
        Raw_totalendusesannual!$B:$B,$A110,
        Raw_totalendusesannual!$C:$C,$B110,
        Raw_totalendusesannual!$A:$A,$C110) / $D110</f>
        <v>43.356541181011146</v>
      </c>
      <c r="F110" s="38">
        <f>SUMIFS(Raw_totalendusesannual!$E:$E,
        Raw_totalendusesannual!$B:$B,$A110,
        Raw_totalendusesannual!$C:$C,$B110,
        Raw_totalendusesannual!$A:$A,$C110) / $D110</f>
        <v>24.605544868446344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Zones!$H$25</f>
        <v>54463.33</v>
      </c>
      <c r="E111" s="38">
        <f>SUMIFS(Raw_totalendusesannual!$D:$D,
        Raw_totalendusesannual!$B:$B,$A111,
        Raw_totalendusesannual!$C:$C,$B111,
        Raw_totalendusesannual!$A:$A,$C111) / $D111</f>
        <v>55.365979274495338</v>
      </c>
      <c r="F111" s="38">
        <f>SUMIFS(Raw_totalendusesannual!$E:$E,
        Raw_totalendusesannual!$B:$B,$A111,
        Raw_totalendusesannual!$C:$C,$B111,
        Raw_totalendusesannual!$A:$A,$C111) / $D111</f>
        <v>27.000216292319987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Zones!$H$25</f>
        <v>54463.33</v>
      </c>
      <c r="E112" s="38">
        <f>SUMIFS(Raw_totalendusesannual!$D:$D,
        Raw_totalendusesannual!$B:$B,$A112,
        Raw_totalendusesannual!$C:$C,$B112,
        Raw_totalendusesannual!$A:$A,$C112) / $D112</f>
        <v>41.465509178377452</v>
      </c>
      <c r="F112" s="38">
        <f>SUMIFS(Raw_totalendusesannual!$E:$E,
        Raw_totalendusesannual!$B:$B,$A112,
        Raw_totalendusesannual!$C:$C,$B112,
        Raw_totalendusesannual!$A:$A,$C112) / $D112</f>
        <v>26.357442154198065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Zones!$H$25</f>
        <v>54463.33</v>
      </c>
      <c r="E113" s="38">
        <f>SUMIFS(Raw_totalendusesannual!$D:$D,
        Raw_totalendusesannual!$B:$B,$A113,
        Raw_totalendusesannual!$C:$C,$B113,
        Raw_totalendusesannual!$A:$A,$C113) / $D113</f>
        <v>53.350185528501463</v>
      </c>
      <c r="F113" s="38">
        <f>SUMIFS(Raw_totalendusesannual!$E:$E,
        Raw_totalendusesannual!$B:$B,$A113,
        Raw_totalendusesannual!$C:$C,$B113,
        Raw_totalendusesannual!$A:$A,$C113) / $D113</f>
        <v>27.323149722942023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Zones!$H$25</f>
        <v>54463.33</v>
      </c>
      <c r="E114" s="38">
        <f>SUMIFS(Raw_totalendusesannual!$D:$D,
        Raw_totalendusesannual!$B:$B,$A114,
        Raw_totalendusesannual!$C:$C,$B114,
        Raw_totalendusesannual!$A:$A,$C114) / $D114</f>
        <v>40.928141007903854</v>
      </c>
      <c r="F114" s="38">
        <f>SUMIFS(Raw_totalendusesannual!$E:$E,
        Raw_totalendusesannual!$B:$B,$A114,
        Raw_totalendusesannual!$C:$C,$B114,
        Raw_totalendusesannual!$A:$A,$C114) / $D114</f>
        <v>26.862228402119367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Zones!$H$25</f>
        <v>54463.33</v>
      </c>
      <c r="E115" s="38">
        <f>SUMIFS(Raw_totalendusesannual!$D:$D,
        Raw_totalendusesannual!$B:$B,$A115,
        Raw_totalendusesannual!$C:$C,$B115,
        Raw_totalendusesannual!$A:$A,$C115) / $D115</f>
        <v>55.024516862997544</v>
      </c>
      <c r="F115" s="38">
        <f>SUMIFS(Raw_totalendusesannual!$E:$E,
        Raw_totalendusesannual!$B:$B,$A115,
        Raw_totalendusesannual!$C:$C,$B115,
        Raw_totalendusesannual!$A:$A,$C115) / $D115</f>
        <v>26.206310374338109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Zones!$H$25</f>
        <v>54463.33</v>
      </c>
      <c r="E116" s="38">
        <f>SUMIFS(Raw_totalendusesannual!$D:$D,
        Raw_totalendusesannual!$B:$B,$A116,
        Raw_totalendusesannual!$C:$C,$B116,
        Raw_totalendusesannual!$A:$A,$C116) / $D116</f>
        <v>41.275384189692403</v>
      </c>
      <c r="F116" s="38">
        <f>SUMIFS(Raw_totalendusesannual!$E:$E,
        Raw_totalendusesannual!$B:$B,$A116,
        Raw_totalendusesannual!$C:$C,$B116,
        Raw_totalendusesannual!$A:$A,$C116) / $D116</f>
        <v>26.204477765131145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Zones!$H$25</f>
        <v>54463.33</v>
      </c>
      <c r="E117" s="38">
        <f>SUMIFS(Raw_totalendusesannual!$D:$D,
        Raw_totalendusesannual!$B:$B,$A117,
        Raw_totalendusesannual!$C:$C,$B117,
        Raw_totalendusesannual!$A:$A,$C117) / $D117</f>
        <v>55.32739331216068</v>
      </c>
      <c r="F117" s="38">
        <f>SUMIFS(Raw_totalendusesannual!$E:$E,
        Raw_totalendusesannual!$B:$B,$A117,
        Raw_totalendusesannual!$C:$C,$B117,
        Raw_totalendusesannual!$A:$A,$C117) / $D117</f>
        <v>25.1163043097071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Zones!$H$25</f>
        <v>54463.33</v>
      </c>
      <c r="E118" s="38">
        <f>SUMIFS(Raw_totalendusesannual!$D:$D,
        Raw_totalendusesannual!$B:$B,$A118,
        Raw_totalendusesannual!$C:$C,$B118,
        Raw_totalendusesannual!$A:$A,$C118) / $D118</f>
        <v>41.613913802185799</v>
      </c>
      <c r="F118" s="38">
        <f>SUMIFS(Raw_totalendusesannual!$E:$E,
        Raw_totalendusesannual!$B:$B,$A118,
        Raw_totalendusesannual!$C:$C,$B118,
        Raw_totalendusesannual!$A:$A,$C118) / $D118</f>
        <v>24.954348366139197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Zones!$H$25</f>
        <v>54463.33</v>
      </c>
      <c r="E119" s="38">
        <f>SUMIFS(Raw_totalendusesannual!$D:$D,
        Raw_totalendusesannual!$B:$B,$A119,
        Raw_totalendusesannual!$C:$C,$B119,
        Raw_totalendusesannual!$A:$A,$C119) / $D119</f>
        <v>55.022291512472705</v>
      </c>
      <c r="F119" s="38">
        <f>SUMIFS(Raw_totalendusesannual!$E:$E,
        Raw_totalendusesannual!$B:$B,$A119,
        Raw_totalendusesannual!$C:$C,$B119,
        Raw_totalendusesannual!$A:$A,$C119) / $D119</f>
        <v>25.162032876065421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Zones!$H$25</f>
        <v>54463.33</v>
      </c>
      <c r="E120" s="38">
        <f>SUMIFS(Raw_totalendusesannual!$D:$D,
        Raw_totalendusesannual!$B:$B,$A120,
        Raw_totalendusesannual!$C:$C,$B120,
        Raw_totalendusesannual!$A:$A,$C120) / $D120</f>
        <v>41.249618596585989</v>
      </c>
      <c r="F120" s="38">
        <f>SUMIFS(Raw_totalendusesannual!$E:$E,
        Raw_totalendusesannual!$B:$B,$A120,
        Raw_totalendusesannual!$C:$C,$B120,
        Raw_totalendusesannual!$A:$A,$C120) / $D120</f>
        <v>25.041530512364922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Zones!$H$25</f>
        <v>54463.33</v>
      </c>
      <c r="E121" s="38">
        <f>SUMIFS(Raw_totalendusesannual!$D:$D,
        Raw_totalendusesannual!$B:$B,$A121,
        Raw_totalendusesannual!$C:$C,$B121,
        Raw_totalendusesannual!$A:$A,$C121) / $D121</f>
        <v>52.016265072297266</v>
      </c>
      <c r="F121" s="38">
        <f>SUMIFS(Raw_totalendusesannual!$E:$E,
        Raw_totalendusesannual!$B:$B,$A121,
        Raw_totalendusesannual!$C:$C,$B121,
        Raw_totalendusesannual!$A:$A,$C121) / $D121</f>
        <v>26.859044424936926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Zones!$H$25</f>
        <v>54463.33</v>
      </c>
      <c r="E122" s="38">
        <f>SUMIFS(Raw_totalendusesannual!$D:$D,
        Raw_totalendusesannual!$B:$B,$A122,
        Raw_totalendusesannual!$C:$C,$B122,
        Raw_totalendusesannual!$A:$A,$C122) / $D122</f>
        <v>39.41286237914575</v>
      </c>
      <c r="F122" s="38">
        <f>SUMIFS(Raw_totalendusesannual!$E:$E,
        Raw_totalendusesannual!$B:$B,$A122,
        Raw_totalendusesannual!$C:$C,$B122,
        Raw_totalendusesannual!$A:$A,$C122) / $D122</f>
        <v>26.7237306275617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Zones!$H$25</f>
        <v>54463.33</v>
      </c>
      <c r="E123" s="38">
        <f>SUMIFS(Raw_totalendusesannual!$D:$D,
        Raw_totalendusesannual!$B:$B,$A123,
        Raw_totalendusesannual!$C:$C,$B123,
        Raw_totalendusesannual!$A:$A,$C123) / $D123</f>
        <v>57.846378655142829</v>
      </c>
      <c r="F123" s="38">
        <f>SUMIFS(Raw_totalendusesannual!$E:$E,
        Raw_totalendusesannual!$B:$B,$A123,
        Raw_totalendusesannual!$C:$C,$B123,
        Raw_totalendusesannual!$A:$A,$C123) / $D123</f>
        <v>24.664568618922125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Zones!$H$25</f>
        <v>54463.33</v>
      </c>
      <c r="E124" s="38">
        <f>SUMIFS(Raw_totalendusesannual!$D:$D,
        Raw_totalendusesannual!$B:$B,$A124,
        Raw_totalendusesannual!$C:$C,$B124,
        Raw_totalendusesannual!$A:$A,$C124) / $D124</f>
        <v>44.11656375032522</v>
      </c>
      <c r="F124" s="38">
        <f>SUMIFS(Raw_totalendusesannual!$E:$E,
        Raw_totalendusesannual!$B:$B,$A124,
        Raw_totalendusesannual!$C:$C,$B124,
        Raw_totalendusesannual!$A:$A,$C124) / $D124</f>
        <v>24.509788329138154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Zones!$H$25</f>
        <v>54463.33</v>
      </c>
      <c r="E125" s="38">
        <f>SUMIFS(Raw_totalendusesannual!$D:$D,
        Raw_totalendusesannual!$B:$B,$A125,
        Raw_totalendusesannual!$C:$C,$B125,
        Raw_totalendusesannual!$A:$A,$C125) / $D125</f>
        <v>59.567969677946614</v>
      </c>
      <c r="F125" s="38">
        <f>SUMIFS(Raw_totalendusesannual!$E:$E,
        Raw_totalendusesannual!$B:$B,$A125,
        Raw_totalendusesannual!$C:$C,$B125,
        Raw_totalendusesannual!$A:$A,$C125) / $D125</f>
        <v>23.721004389558992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Zones!$H$25</f>
        <v>54463.33</v>
      </c>
      <c r="E126" s="38">
        <f>SUMIFS(Raw_totalendusesannual!$D:$D,
        Raw_totalendusesannual!$B:$B,$A126,
        Raw_totalendusesannual!$C:$C,$B126,
        Raw_totalendusesannual!$A:$A,$C126) / $D126</f>
        <v>44.397884227791437</v>
      </c>
      <c r="F126" s="38">
        <f>SUMIFS(Raw_totalendusesannual!$E:$E,
        Raw_totalendusesannual!$B:$B,$A126,
        Raw_totalendusesannual!$C:$C,$B126,
        Raw_totalendusesannual!$A:$A,$C126) / $D126</f>
        <v>23.849814912162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Zones!$H$25</f>
        <v>54463.33</v>
      </c>
      <c r="E127" s="38">
        <f>SUMIFS(Raw_totalendusesannual!$D:$D,
        Raw_totalendusesannual!$B:$B,$A127,
        Raw_totalendusesannual!$C:$C,$B127,
        Raw_totalendusesannual!$A:$A,$C127) / $D127</f>
        <v>59.790181944438579</v>
      </c>
      <c r="F127" s="38">
        <f>SUMIFS(Raw_totalendusesannual!$E:$E,
        Raw_totalendusesannual!$B:$B,$A127,
        Raw_totalendusesannual!$C:$C,$B127,
        Raw_totalendusesannual!$A:$A,$C127) / $D127</f>
        <v>22.927727518680914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Zones!$H$25</f>
        <v>54463.33</v>
      </c>
      <c r="E128" s="38">
        <f>SUMIFS(Raw_totalendusesannual!$D:$D,
        Raw_totalendusesannual!$B:$B,$A128,
        Raw_totalendusesannual!$C:$C,$B128,
        Raw_totalendusesannual!$A:$A,$C128) / $D128</f>
        <v>44.653931737189033</v>
      </c>
      <c r="F128" s="38">
        <f>SUMIFS(Raw_totalendusesannual!$E:$E,
        Raw_totalendusesannual!$B:$B,$A128,
        Raw_totalendusesannual!$C:$C,$B128,
        Raw_totalendusesannual!$A:$A,$C128) / $D128</f>
        <v>22.89777103236251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Zones!$H$25</f>
        <v>54463.33</v>
      </c>
      <c r="E129" s="38">
        <f>SUMIFS(Raw_totalendusesannual!$D:$D,
        Raw_totalendusesannual!$B:$B,$A129,
        Raw_totalendusesannual!$C:$C,$B129,
        Raw_totalendusesannual!$A:$A,$C129) / $D129</f>
        <v>59.565124644416713</v>
      </c>
      <c r="F129" s="38">
        <f>SUMIFS(Raw_totalendusesannual!$E:$E,
        Raw_totalendusesannual!$B:$B,$A129,
        Raw_totalendusesannual!$C:$C,$B129,
        Raw_totalendusesannual!$A:$A,$C129) / $D129</f>
        <v>22.962346591734292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Zones!$H$25</f>
        <v>54463.33</v>
      </c>
      <c r="E130" s="38">
        <f>SUMIFS(Raw_totalendusesannual!$D:$D,
        Raw_totalendusesannual!$B:$B,$A130,
        Raw_totalendusesannual!$C:$C,$B130,
        Raw_totalendusesannual!$A:$A,$C130) / $D130</f>
        <v>44.377051678624859</v>
      </c>
      <c r="F130" s="38">
        <f>SUMIFS(Raw_totalendusesannual!$E:$E,
        Raw_totalendusesannual!$B:$B,$A130,
        Raw_totalendusesannual!$C:$C,$B130,
        Raw_totalendusesannual!$A:$A,$C130) / $D130</f>
        <v>22.971013891365068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Zones!$H$25</f>
        <v>54463.33</v>
      </c>
      <c r="E131" s="38">
        <f>SUMIFS(Raw_totalendusesannual!$D:$D,
        Raw_totalendusesannual!$B:$B,$A131,
        Raw_totalendusesannual!$C:$C,$B131,
        Raw_totalendusesannual!$A:$A,$C131) / $D131</f>
        <v>56.324541117849378</v>
      </c>
      <c r="F131" s="38">
        <f>SUMIFS(Raw_totalendusesannual!$E:$E,
        Raw_totalendusesannual!$B:$B,$A131,
        Raw_totalendusesannual!$C:$C,$B131,
        Raw_totalendusesannual!$A:$A,$C131) / $D131</f>
        <v>24.267101368939429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Zones!$H$25</f>
        <v>54463.33</v>
      </c>
      <c r="E132" s="38">
        <f>SUMIFS(Raw_totalendusesannual!$D:$D,
        Raw_totalendusesannual!$B:$B,$A132,
        Raw_totalendusesannual!$C:$C,$B132,
        Raw_totalendusesannual!$A:$A,$C132) / $D132</f>
        <v>42.513841698625477</v>
      </c>
      <c r="F132" s="38">
        <f>SUMIFS(Raw_totalendusesannual!$E:$E,
        Raw_totalendusesannual!$B:$B,$A132,
        Raw_totalendusesannual!$C:$C,$B132,
        Raw_totalendusesannual!$A:$A,$C132) / $D132</f>
        <v>24.304747432813969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Zones!$H$25</f>
        <v>54463.33</v>
      </c>
      <c r="E133" s="38">
        <f>SUMIFS(Raw_totalendusesannual!$D:$D,
        Raw_totalendusesannual!$B:$B,$A133,
        Raw_totalendusesannual!$C:$C,$B133,
        Raw_totalendusesannual!$A:$A,$C133) / $D133</f>
        <v>62.059017691353056</v>
      </c>
      <c r="F133" s="38">
        <f>SUMIFS(Raw_totalendusesannual!$E:$E,
        Raw_totalendusesannual!$B:$B,$A133,
        Raw_totalendusesannual!$C:$C,$B133,
        Raw_totalendusesannual!$A:$A,$C133) / $D133</f>
        <v>21.04451876152266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Zones!$H$25</f>
        <v>54463.33</v>
      </c>
      <c r="E134" s="38">
        <f>SUMIFS(Raw_totalendusesannual!$D:$D,
        Raw_totalendusesannual!$B:$B,$A134,
        Raw_totalendusesannual!$C:$C,$B134,
        Raw_totalendusesannual!$A:$A,$C134) / $D134</f>
        <v>47.95764214196965</v>
      </c>
      <c r="F134" s="38">
        <f>SUMIFS(Raw_totalendusesannual!$E:$E,
        Raw_totalendusesannual!$B:$B,$A134,
        Raw_totalendusesannual!$C:$C,$B134,
        Raw_totalendusesannual!$A:$A,$C134) / $D134</f>
        <v>21.013756779102561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Zones!$H$25</f>
        <v>54463.33</v>
      </c>
      <c r="E135" s="38">
        <f>SUMIFS(Raw_totalendusesannual!$D:$D,
        Raw_totalendusesannual!$B:$B,$A135,
        Raw_totalendusesannual!$C:$C,$B135,
        Raw_totalendusesannual!$A:$A,$C135) / $D135</f>
        <v>64.001171797611349</v>
      </c>
      <c r="F135" s="38">
        <f>SUMIFS(Raw_totalendusesannual!$E:$E,
        Raw_totalendusesannual!$B:$B,$A135,
        Raw_totalendusesannual!$C:$C,$B135,
        Raw_totalendusesannual!$A:$A,$C135) / $D135</f>
        <v>20.366588124523417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Zones!$H$25</f>
        <v>54463.33</v>
      </c>
      <c r="E136" s="38">
        <f>SUMIFS(Raw_totalendusesannual!$D:$D,
        Raw_totalendusesannual!$B:$B,$A136,
        Raw_totalendusesannual!$C:$C,$B136,
        Raw_totalendusesannual!$A:$A,$C136) / $D136</f>
        <v>48.313524347482975</v>
      </c>
      <c r="F136" s="38">
        <f>SUMIFS(Raw_totalendusesannual!$E:$E,
        Raw_totalendusesannual!$B:$B,$A136,
        Raw_totalendusesannual!$C:$C,$B136,
        Raw_totalendusesannual!$A:$A,$C136) / $D136</f>
        <v>20.454191471582803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Zones!$H$25</f>
        <v>54463.33</v>
      </c>
      <c r="E137" s="38">
        <f>SUMIFS(Raw_totalendusesannual!$D:$D,
        Raw_totalendusesannual!$B:$B,$A137,
        Raw_totalendusesannual!$C:$C,$B137,
        Raw_totalendusesannual!$A:$A,$C137) / $D137</f>
        <v>64.138453891820419</v>
      </c>
      <c r="F137" s="38">
        <f>SUMIFS(Raw_totalendusesannual!$E:$E,
        Raw_totalendusesannual!$B:$B,$A137,
        Raw_totalendusesannual!$C:$C,$B137,
        Raw_totalendusesannual!$A:$A,$C137) / $D137</f>
        <v>19.950550948684185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Zones!$H$25</f>
        <v>54463.33</v>
      </c>
      <c r="E138" s="38">
        <f>SUMIFS(Raw_totalendusesannual!$D:$D,
        Raw_totalendusesannual!$B:$B,$A138,
        Raw_totalendusesannual!$C:$C,$B138,
        Raw_totalendusesannual!$A:$A,$C138) / $D138</f>
        <v>48.470602513654597</v>
      </c>
      <c r="F138" s="38">
        <f>SUMIFS(Raw_totalendusesannual!$E:$E,
        Raw_totalendusesannual!$B:$B,$A138,
        Raw_totalendusesannual!$C:$C,$B138,
        Raw_totalendusesannual!$A:$A,$C138) / $D138</f>
        <v>19.935714360469692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Zones!$H$25</f>
        <v>54463.33</v>
      </c>
      <c r="E139" s="38">
        <f>SUMIFS(Raw_totalendusesannual!$D:$D,
        Raw_totalendusesannual!$B:$B,$A139,
        Raw_totalendusesannual!$C:$C,$B139,
        Raw_totalendusesannual!$A:$A,$C139) / $D139</f>
        <v>63.996146765172085</v>
      </c>
      <c r="F139" s="38">
        <f>SUMIFS(Raw_totalendusesannual!$E:$E,
        Raw_totalendusesannual!$B:$B,$A139,
        Raw_totalendusesannual!$C:$C,$B139,
        Raw_totalendusesannual!$A:$A,$C139) / $D139</f>
        <v>19.962125709169822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Zones!$H$25</f>
        <v>54463.33</v>
      </c>
      <c r="E140" s="38">
        <f>SUMIFS(Raw_totalendusesannual!$D:$D,
        Raw_totalendusesannual!$B:$B,$A140,
        Raw_totalendusesannual!$C:$C,$B140,
        Raw_totalendusesannual!$A:$A,$C140) / $D140</f>
        <v>48.297350345636225</v>
      </c>
      <c r="F140" s="38">
        <f>SUMIFS(Raw_totalendusesannual!$E:$E,
        Raw_totalendusesannual!$B:$B,$A140,
        Raw_totalendusesannual!$C:$C,$B140,
        Raw_totalendusesannual!$A:$A,$C140) / $D140</f>
        <v>19.964464163318695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Zones!$H$25</f>
        <v>54463.33</v>
      </c>
      <c r="E141" s="38">
        <f>SUMIFS(Raw_totalendusesannual!$D:$D,
        Raw_totalendusesannual!$B:$B,$A141,
        Raw_totalendusesannual!$C:$C,$B141,
        Raw_totalendusesannual!$A:$A,$C141) / $D141</f>
        <v>60.496858712091232</v>
      </c>
      <c r="F141" s="38">
        <f>SUMIFS(Raw_totalendusesannual!$E:$E,
        Raw_totalendusesannual!$B:$B,$A141,
        Raw_totalendusesannual!$C:$C,$B141,
        Raw_totalendusesannual!$A:$A,$C141) / $D141</f>
        <v>20.7031659650631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Zones!$H$25</f>
        <v>54463.33</v>
      </c>
      <c r="E142" s="38">
        <f>SUMIFS(Raw_totalendusesannual!$D:$D,
        Raw_totalendusesannual!$B:$B,$A142,
        Raw_totalendusesannual!$C:$C,$B142,
        Raw_totalendusesannual!$A:$A,$C142) / $D142</f>
        <v>46.311218759484589</v>
      </c>
      <c r="F142" s="38">
        <f>SUMIFS(Raw_totalendusesannual!$E:$E,
        Raw_totalendusesannual!$B:$B,$A142,
        Raw_totalendusesannual!$C:$C,$B142,
        Raw_totalendusesannual!$A:$A,$C142) / $D142</f>
        <v>20.761850955496111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Zones!$H$25</f>
        <v>54463.33</v>
      </c>
      <c r="E143" s="38">
        <f>SUMIFS(Raw_totalendusesannual!$D:$D,
        Raw_totalendusesannual!$B:$B,$A143,
        Raw_totalendusesannual!$C:$C,$B143,
        Raw_totalendusesannual!$A:$A,$C143) / $D143</f>
        <v>70.041329826876179</v>
      </c>
      <c r="F143" s="38">
        <f>SUMIFS(Raw_totalendusesannual!$E:$E,
        Raw_totalendusesannual!$B:$B,$A143,
        Raw_totalendusesannual!$C:$C,$B143,
        Raw_totalendusesannual!$A:$A,$C143) / $D143</f>
        <v>16.62777560608211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Zones!$H$25</f>
        <v>54463.33</v>
      </c>
      <c r="E144" s="38">
        <f>SUMIFS(Raw_totalendusesannual!$D:$D,
        Raw_totalendusesannual!$B:$B,$A144,
        Raw_totalendusesannual!$C:$C,$B144,
        Raw_totalendusesannual!$A:$A,$C144) / $D144</f>
        <v>54.566793657310342</v>
      </c>
      <c r="F144" s="38">
        <f>SUMIFS(Raw_totalendusesannual!$E:$E,
        Raw_totalendusesannual!$B:$B,$A144,
        Raw_totalendusesannual!$C:$C,$B144,
        Raw_totalendusesannual!$A:$A,$C144) / $D144</f>
        <v>16.658463042931821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Zones!$H$25</f>
        <v>54463.33</v>
      </c>
      <c r="E145" s="38">
        <f>SUMIFS(Raw_totalendusesannual!$D:$D,
        Raw_totalendusesannual!$B:$B,$A145,
        Raw_totalendusesannual!$C:$C,$B145,
        Raw_totalendusesannual!$A:$A,$C145) / $D145</f>
        <v>70.699285555987856</v>
      </c>
      <c r="F145" s="38">
        <f>SUMIFS(Raw_totalendusesannual!$E:$E,
        Raw_totalendusesannual!$B:$B,$A145,
        Raw_totalendusesannual!$C:$C,$B145,
        Raw_totalendusesannual!$A:$A,$C145) / $D145</f>
        <v>16.268552804244617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Zones!$H$25</f>
        <v>54463.33</v>
      </c>
      <c r="E146" s="38">
        <f>SUMIFS(Raw_totalendusesannual!$D:$D,
        Raw_totalendusesannual!$B:$B,$A146,
        Raw_totalendusesannual!$C:$C,$B146,
        Raw_totalendusesannual!$A:$A,$C146) / $D146</f>
        <v>53.679265663704363</v>
      </c>
      <c r="F146" s="38">
        <f>SUMIFS(Raw_totalendusesannual!$E:$E,
        Raw_totalendusesannual!$B:$B,$A146,
        Raw_totalendusesannual!$C:$C,$B146,
        Raw_totalendusesannual!$A:$A,$C146) / $D146</f>
        <v>16.252713523025491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Zones!$H$25</f>
        <v>54463.33</v>
      </c>
      <c r="E147" s="38">
        <f>SUMIFS(Raw_totalendusesannual!$D:$D,
        Raw_totalendusesannual!$B:$B,$A147,
        Raw_totalendusesannual!$C:$C,$B147,
        Raw_totalendusesannual!$A:$A,$C147) / $D147</f>
        <v>70.735333296733785</v>
      </c>
      <c r="F147" s="38">
        <f>SUMIFS(Raw_totalendusesannual!$E:$E,
        Raw_totalendusesannual!$B:$B,$A147,
        Raw_totalendusesannual!$C:$C,$B147,
        Raw_totalendusesannual!$A:$A,$C147) / $D147</f>
        <v>16.143068005573657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Zones!$H$25</f>
        <v>54463.33</v>
      </c>
      <c r="E148" s="38">
        <f>SUMIFS(Raw_totalendusesannual!$D:$D,
        Raw_totalendusesannual!$B:$B,$A148,
        Raw_totalendusesannual!$C:$C,$B148,
        Raw_totalendusesannual!$A:$A,$C148) / $D148</f>
        <v>53.731994720117186</v>
      </c>
      <c r="F148" s="38">
        <f>SUMIFS(Raw_totalendusesannual!$E:$E,
        Raw_totalendusesannual!$B:$B,$A148,
        Raw_totalendusesannual!$C:$C,$B148,
        Raw_totalendusesannual!$A:$A,$C148) / $D148</f>
        <v>16.069923010583452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Zones!$H$25</f>
        <v>54463.33</v>
      </c>
      <c r="E149" s="38">
        <f>SUMIFS(Raw_totalendusesannual!$D:$D,
        Raw_totalendusesannual!$B:$B,$A149,
        Raw_totalendusesannual!$C:$C,$B149,
        Raw_totalendusesannual!$A:$A,$C149) / $D149</f>
        <v>70.695505581461873</v>
      </c>
      <c r="F149" s="38">
        <f>SUMIFS(Raw_totalendusesannual!$E:$E,
        Raw_totalendusesannual!$B:$B,$A149,
        Raw_totalendusesannual!$C:$C,$B149,
        Raw_totalendusesannual!$A:$A,$C149) / $D149</f>
        <v>16.145240660091844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Zones!$H$25</f>
        <v>54463.33</v>
      </c>
      <c r="E150" s="38">
        <f>SUMIFS(Raw_totalendusesannual!$D:$D,
        Raw_totalendusesannual!$B:$B,$A150,
        Raw_totalendusesannual!$C:$C,$B150,
        Raw_totalendusesannual!$A:$A,$C150) / $D150</f>
        <v>53.664395474900267</v>
      </c>
      <c r="F150" s="38">
        <f>SUMIFS(Raw_totalendusesannual!$E:$E,
        Raw_totalendusesannual!$B:$B,$A150,
        Raw_totalendusesannual!$C:$C,$B150,
        Raw_totalendusesannual!$A:$A,$C150) / $D150</f>
        <v>16.075423041521699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Zones!$H$25</f>
        <v>54463.33</v>
      </c>
      <c r="E151" s="38">
        <f>SUMIFS(Raw_totalendusesannual!$D:$D,
        Raw_totalendusesannual!$B:$B,$A151,
        Raw_totalendusesannual!$C:$C,$B151,
        Raw_totalendusesannual!$A:$A,$C151) / $D151</f>
        <v>67.395480592170912</v>
      </c>
      <c r="F151" s="38">
        <f>SUMIFS(Raw_totalendusesannual!$E:$E,
        Raw_totalendusesannual!$B:$B,$A151,
        Raw_totalendusesannual!$C:$C,$B151,
        Raw_totalendusesannual!$A:$A,$C151) / $D151</f>
        <v>16.385171637503618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Zones!$H$25</f>
        <v>54463.33</v>
      </c>
      <c r="E152" s="38">
        <f>SUMIFS(Raw_totalendusesannual!$D:$D,
        Raw_totalendusesannual!$B:$B,$A152,
        Raw_totalendusesannual!$C:$C,$B152,
        Raw_totalendusesannual!$A:$A,$C152) / $D152</f>
        <v>51.931409996414096</v>
      </c>
      <c r="F152" s="38">
        <f>SUMIFS(Raw_totalendusesannual!$E:$E,
        Raw_totalendusesannual!$B:$B,$A152,
        Raw_totalendusesannual!$C:$C,$B152,
        Raw_totalendusesannual!$A:$A,$C152) / $D152</f>
        <v>16.370007122223338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Zones!$H$25</f>
        <v>54463.33</v>
      </c>
      <c r="E153" s="38">
        <f>SUMIFS(Raw_totalendusesannual!$D:$D,
        Raw_totalendusesannual!$B:$B,$A153,
        Raw_totalendusesannual!$C:$C,$B153,
        Raw_totalendusesannual!$A:$A,$C153) / $D153</f>
        <v>55.807108929990143</v>
      </c>
      <c r="F153" s="38">
        <f>SUMIFS(Raw_totalendusesannual!$E:$E,
        Raw_totalendusesannual!$B:$B,$A153,
        Raw_totalendusesannual!$C:$C,$B153,
        Raw_totalendusesannual!$A:$A,$C153) / $D153</f>
        <v>31.579963435948553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Zones!$H$25</f>
        <v>54463.33</v>
      </c>
      <c r="E154" s="38">
        <f>SUMIFS(Raw_totalendusesannual!$D:$D,
        Raw_totalendusesannual!$B:$B,$A154,
        Raw_totalendusesannual!$C:$C,$B154,
        Raw_totalendusesannual!$A:$A,$C154) / $D154</f>
        <v>42.876193945540969</v>
      </c>
      <c r="F154" s="38">
        <f>SUMIFS(Raw_totalendusesannual!$E:$E,
        Raw_totalendusesannual!$B:$B,$A154,
        Raw_totalendusesannual!$C:$C,$B154,
        Raw_totalendusesannual!$A:$A,$C154) / $D154</f>
        <v>30.684861722557176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Zones!$H$25</f>
        <v>54463.33</v>
      </c>
      <c r="E155" s="38">
        <f>SUMIFS(Raw_totalendusesannual!$D:$D,
        Raw_totalendusesannual!$B:$B,$A155,
        Raw_totalendusesannual!$C:$C,$B155,
        Raw_totalendusesannual!$A:$A,$C155) / $D155</f>
        <v>57.869154897432821</v>
      </c>
      <c r="F155" s="38">
        <f>SUMIFS(Raw_totalendusesannual!$E:$E,
        Raw_totalendusesannual!$B:$B,$A155,
        Raw_totalendusesannual!$C:$C,$B155,
        Raw_totalendusesannual!$A:$A,$C155) / $D155</f>
        <v>30.106086609100103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Zones!$H$25</f>
        <v>54463.33</v>
      </c>
      <c r="E156" s="38">
        <f>SUMIFS(Raw_totalendusesannual!$D:$D,
        Raw_totalendusesannual!$B:$B,$A156,
        Raw_totalendusesannual!$C:$C,$B156,
        Raw_totalendusesannual!$A:$A,$C156) / $D156</f>
        <v>43.393025362202422</v>
      </c>
      <c r="F156" s="38">
        <f>SUMIFS(Raw_totalendusesannual!$E:$E,
        Raw_totalendusesannual!$B:$B,$A156,
        Raw_totalendusesannual!$C:$C,$B156,
        Raw_totalendusesannual!$A:$A,$C156) / $D156</f>
        <v>29.88723642127648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Zones!$H$25</f>
        <v>54463.33</v>
      </c>
      <c r="E157" s="38">
        <f>SUMIFS(Raw_totalendusesannual!$D:$D,
        Raw_totalendusesannual!$B:$B,$A157,
        Raw_totalendusesannual!$C:$C,$B157,
        Raw_totalendusesannual!$A:$A,$C157) / $D157</f>
        <v>58.47432575275878</v>
      </c>
      <c r="F157" s="38">
        <f>SUMIFS(Raw_totalendusesannual!$E:$E,
        Raw_totalendusesannual!$B:$B,$A157,
        Raw_totalendusesannual!$C:$C,$B157,
        Raw_totalendusesannual!$A:$A,$C157) / $D157</f>
        <v>28.481833005804088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Zones!$H$25</f>
        <v>54463.33</v>
      </c>
      <c r="E158" s="38">
        <f>SUMIFS(Raw_totalendusesannual!$D:$D,
        Raw_totalendusesannual!$B:$B,$A158,
        Raw_totalendusesannual!$C:$C,$B158,
        Raw_totalendusesannual!$A:$A,$C158) / $D158</f>
        <v>44.02803097056313</v>
      </c>
      <c r="F158" s="38">
        <f>SUMIFS(Raw_totalendusesannual!$E:$E,
        Raw_totalendusesannual!$B:$B,$A158,
        Raw_totalendusesannual!$C:$C,$B158,
        Raw_totalendusesannual!$A:$A,$C158) / $D158</f>
        <v>28.085559770216033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Zones!$H$25</f>
        <v>54463.33</v>
      </c>
      <c r="E159" s="38">
        <f>SUMIFS(Raw_totalendusesannual!$D:$D,
        Raw_totalendusesannual!$B:$B,$A159,
        Raw_totalendusesannual!$C:$C,$B159,
        Raw_totalendusesannual!$A:$A,$C159) / $D159</f>
        <v>57.888033287718542</v>
      </c>
      <c r="F159" s="38">
        <f>SUMIFS(Raw_totalendusesannual!$E:$E,
        Raw_totalendusesannual!$B:$B,$A159,
        Raw_totalendusesannual!$C:$C,$B159,
        Raw_totalendusesannual!$A:$A,$C159) / $D159</f>
        <v>28.549431149362334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Zones!$H$25</f>
        <v>54463.33</v>
      </c>
      <c r="E160" s="38">
        <f>SUMIFS(Raw_totalendusesannual!$D:$D,
        Raw_totalendusesannual!$B:$B,$A160,
        Raw_totalendusesannual!$C:$C,$B160,
        Raw_totalendusesannual!$A:$A,$C160) / $D160</f>
        <v>43.366347228493005</v>
      </c>
      <c r="F160" s="38">
        <f>SUMIFS(Raw_totalendusesannual!$E:$E,
        Raw_totalendusesannual!$B:$B,$A160,
        Raw_totalendusesannual!$C:$C,$B160,
        Raw_totalendusesannual!$A:$A,$C160) / $D160</f>
        <v>28.208322186689646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Zones!$H$25</f>
        <v>54463.33</v>
      </c>
      <c r="E161" s="38">
        <f>SUMIFS(Raw_totalendusesannual!$D:$D,
        Raw_totalendusesannual!$B:$B,$A161,
        Raw_totalendusesannual!$C:$C,$B161,
        Raw_totalendusesannual!$A:$A,$C161) / $D161</f>
        <v>54.458367492402687</v>
      </c>
      <c r="F161" s="38">
        <f>SUMIFS(Raw_totalendusesannual!$E:$E,
        Raw_totalendusesannual!$B:$B,$A161,
        Raw_totalendusesannual!$C:$C,$B161,
        Raw_totalendusesannual!$A:$A,$C161) / $D161</f>
        <v>30.993695758228515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Zones!$H$25</f>
        <v>54463.33</v>
      </c>
      <c r="E162" s="38">
        <f>SUMIFS(Raw_totalendusesannual!$D:$D,
        Raw_totalendusesannual!$B:$B,$A162,
        Raw_totalendusesannual!$C:$C,$B162,
        Raw_totalendusesannual!$A:$A,$C162) / $D162</f>
        <v>41.311761142772575</v>
      </c>
      <c r="F162" s="38">
        <f>SUMIFS(Raw_totalendusesannual!$E:$E,
        Raw_totalendusesannual!$B:$B,$A162,
        Raw_totalendusesannual!$C:$C,$B162,
        Raw_totalendusesannual!$A:$A,$C162) / $D162</f>
        <v>30.570014723668201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483-B66B-4ECA-9BF4-652BF7680038}">
  <dimension ref="A1:H140"/>
  <sheetViews>
    <sheetView workbookViewId="0"/>
  </sheetViews>
  <sheetFormatPr defaultRowHeight="15" x14ac:dyDescent="0.25"/>
  <sheetData>
    <row r="1" spans="1:8" x14ac:dyDescent="0.25">
      <c r="A1" t="s">
        <v>523</v>
      </c>
    </row>
    <row r="3" spans="1:8" x14ac:dyDescent="0.25">
      <c r="A3" s="86" t="s">
        <v>524</v>
      </c>
      <c r="B3" s="86"/>
      <c r="C3" s="86"/>
      <c r="F3" s="86" t="s">
        <v>525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40.226492577666484</v>
      </c>
      <c r="C5" s="86">
        <v>31.607887912839704</v>
      </c>
      <c r="F5" s="86" t="s">
        <v>73</v>
      </c>
      <c r="G5" s="86">
        <v>36.440825230480762</v>
      </c>
      <c r="H5" s="86">
        <v>37.462497427167968</v>
      </c>
    </row>
    <row r="6" spans="1:8" x14ac:dyDescent="0.25">
      <c r="A6" s="86" t="s">
        <v>74</v>
      </c>
      <c r="B6" s="86">
        <v>46.757660796723229</v>
      </c>
      <c r="C6" s="86">
        <v>38.572653379806191</v>
      </c>
      <c r="F6" s="86" t="s">
        <v>74</v>
      </c>
      <c r="G6" s="86">
        <v>29.7304369747498</v>
      </c>
      <c r="H6" s="86">
        <v>32.427959509637034</v>
      </c>
    </row>
    <row r="7" spans="1:8" x14ac:dyDescent="0.25">
      <c r="A7" s="86" t="s">
        <v>75</v>
      </c>
      <c r="B7" s="86">
        <v>43.856074720366898</v>
      </c>
      <c r="C7" s="86">
        <v>35.570671679458449</v>
      </c>
      <c r="F7" s="86" t="s">
        <v>75</v>
      </c>
      <c r="G7" s="86">
        <v>25.890220998238629</v>
      </c>
      <c r="H7" s="86">
        <v>28.278127870624143</v>
      </c>
    </row>
    <row r="8" spans="1:8" x14ac:dyDescent="0.25">
      <c r="A8" s="86" t="s">
        <v>76</v>
      </c>
      <c r="B8" s="86">
        <v>47.773151770191063</v>
      </c>
      <c r="C8" s="86">
        <v>39.135392749580312</v>
      </c>
      <c r="F8" s="86" t="s">
        <v>76</v>
      </c>
      <c r="G8" s="86">
        <v>24.703391805091609</v>
      </c>
      <c r="H8" s="86">
        <v>26.433861462382122</v>
      </c>
    </row>
    <row r="9" spans="1:8" x14ac:dyDescent="0.25">
      <c r="A9" s="86" t="s">
        <v>77</v>
      </c>
      <c r="B9" s="86">
        <v>44.616323680538812</v>
      </c>
      <c r="C9" s="86">
        <v>36.065076079630089</v>
      </c>
      <c r="F9" s="86" t="s">
        <v>77</v>
      </c>
      <c r="G9" s="86">
        <v>25.456911834072574</v>
      </c>
      <c r="H9" s="86">
        <v>27.535936197805018</v>
      </c>
    </row>
    <row r="10" spans="1:8" x14ac:dyDescent="0.25">
      <c r="A10" s="86" t="s">
        <v>78</v>
      </c>
      <c r="B10" s="86">
        <v>47.673575229425012</v>
      </c>
      <c r="C10" s="86">
        <v>38.694088664795188</v>
      </c>
      <c r="F10" s="86" t="s">
        <v>78</v>
      </c>
      <c r="G10" s="86">
        <v>19.363514864037874</v>
      </c>
      <c r="H10" s="86">
        <v>20.258206760401904</v>
      </c>
    </row>
    <row r="11" spans="1:8" x14ac:dyDescent="0.25">
      <c r="A11" s="86" t="s">
        <v>79</v>
      </c>
      <c r="B11" s="86">
        <v>48.439291721604242</v>
      </c>
      <c r="C11" s="86">
        <v>39.196682244732372</v>
      </c>
      <c r="F11" s="86" t="s">
        <v>79</v>
      </c>
      <c r="G11" s="86">
        <v>19.168619326067649</v>
      </c>
      <c r="H11" s="86">
        <v>19.920875018108514</v>
      </c>
    </row>
    <row r="12" spans="1:8" x14ac:dyDescent="0.25">
      <c r="A12" s="86" t="s">
        <v>80</v>
      </c>
      <c r="B12" s="86">
        <v>50.240322617070973</v>
      </c>
      <c r="C12" s="86">
        <v>41.324868126866278</v>
      </c>
      <c r="F12" s="86" t="s">
        <v>80</v>
      </c>
      <c r="G12" s="86">
        <v>19.835176438899346</v>
      </c>
      <c r="H12" s="86">
        <v>20.737487039444705</v>
      </c>
    </row>
    <row r="13" spans="1:8" x14ac:dyDescent="0.25">
      <c r="A13" s="86" t="s">
        <v>81</v>
      </c>
      <c r="B13" s="86">
        <v>52.265176771233044</v>
      </c>
      <c r="C13" s="86">
        <v>42.736446522825538</v>
      </c>
      <c r="F13" s="86" t="s">
        <v>81</v>
      </c>
      <c r="G13" s="86">
        <v>19.228045365569823</v>
      </c>
      <c r="H13" s="86">
        <v>19.852280424278135</v>
      </c>
    </row>
    <row r="14" spans="1:8" x14ac:dyDescent="0.25">
      <c r="A14" s="86" t="s">
        <v>20</v>
      </c>
      <c r="B14" s="86">
        <v>55.791448484696026</v>
      </c>
      <c r="C14" s="86">
        <v>46.280048612525164</v>
      </c>
      <c r="F14" s="86" t="s">
        <v>20</v>
      </c>
      <c r="G14" s="86">
        <v>21.679233715602773</v>
      </c>
      <c r="H14" s="86">
        <v>22.378667811902062</v>
      </c>
    </row>
    <row r="15" spans="1:8" x14ac:dyDescent="0.25">
      <c r="A15" s="86" t="s">
        <v>21</v>
      </c>
      <c r="B15" s="86">
        <v>56.662543035837132</v>
      </c>
      <c r="C15" s="86">
        <v>42.890007643675112</v>
      </c>
      <c r="F15" s="86" t="s">
        <v>21</v>
      </c>
      <c r="G15" s="86">
        <v>27.539277712178084</v>
      </c>
      <c r="H15" s="86">
        <v>26.623329678886691</v>
      </c>
    </row>
    <row r="16" spans="1:8" x14ac:dyDescent="0.25">
      <c r="A16" s="86" t="s">
        <v>22</v>
      </c>
      <c r="B16" s="86">
        <v>53.350185528501463</v>
      </c>
      <c r="C16" s="86">
        <v>40.928141007903854</v>
      </c>
      <c r="F16" s="86" t="s">
        <v>22</v>
      </c>
      <c r="G16" s="86">
        <v>27.323149722942023</v>
      </c>
      <c r="H16" s="86">
        <v>26.862228402119367</v>
      </c>
    </row>
    <row r="17" spans="1:8" x14ac:dyDescent="0.25">
      <c r="A17" s="86" t="s">
        <v>23</v>
      </c>
      <c r="B17" s="86">
        <v>57.846378655142829</v>
      </c>
      <c r="C17" s="86">
        <v>44.11656375032522</v>
      </c>
      <c r="F17" s="86" t="s">
        <v>23</v>
      </c>
      <c r="G17" s="86">
        <v>24.664568618922125</v>
      </c>
      <c r="H17" s="86">
        <v>24.509788329138154</v>
      </c>
    </row>
    <row r="18" spans="1:8" x14ac:dyDescent="0.25">
      <c r="A18" s="86" t="s">
        <v>24</v>
      </c>
      <c r="B18" s="86">
        <v>62.059017691353056</v>
      </c>
      <c r="C18" s="86">
        <v>47.95764214196965</v>
      </c>
      <c r="F18" s="86" t="s">
        <v>24</v>
      </c>
      <c r="G18" s="86">
        <v>21.04451876152266</v>
      </c>
      <c r="H18" s="86">
        <v>21.013756779102561</v>
      </c>
    </row>
    <row r="19" spans="1:8" x14ac:dyDescent="0.25">
      <c r="A19" s="86" t="s">
        <v>25</v>
      </c>
      <c r="B19" s="86">
        <v>70.041329826876179</v>
      </c>
      <c r="C19" s="86">
        <v>54.566793657310342</v>
      </c>
      <c r="F19" s="86" t="s">
        <v>25</v>
      </c>
      <c r="G19" s="86">
        <v>16.62777560608211</v>
      </c>
      <c r="H19" s="86">
        <v>16.658463042931821</v>
      </c>
    </row>
    <row r="20" spans="1:8" x14ac:dyDescent="0.25">
      <c r="A20" s="86" t="s">
        <v>26</v>
      </c>
      <c r="B20" s="86">
        <v>55.807108929990143</v>
      </c>
      <c r="C20" s="86">
        <v>42.876193945540969</v>
      </c>
      <c r="F20" s="86" t="s">
        <v>26</v>
      </c>
      <c r="G20" s="86">
        <v>31.579963435948553</v>
      </c>
      <c r="H20" s="86">
        <v>30.684861722557176</v>
      </c>
    </row>
    <row r="33" spans="1:8" x14ac:dyDescent="0.25">
      <c r="A33" s="86" t="s">
        <v>526</v>
      </c>
      <c r="B33" s="86"/>
      <c r="C33" s="86"/>
      <c r="F33" s="86" t="s">
        <v>527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42.868828806464826</v>
      </c>
      <c r="C35" s="86">
        <v>32.883924468077879</v>
      </c>
      <c r="F35" s="86" t="s">
        <v>73</v>
      </c>
      <c r="G35" s="86">
        <v>34.827922383739661</v>
      </c>
      <c r="H35" s="86">
        <v>36.236588912209371</v>
      </c>
    </row>
    <row r="36" spans="1:8" x14ac:dyDescent="0.25">
      <c r="A36" s="86" t="s">
        <v>74</v>
      </c>
      <c r="B36" s="86">
        <v>49.210343179530156</v>
      </c>
      <c r="C36" s="86">
        <v>40.015660078074553</v>
      </c>
      <c r="F36" s="86" t="s">
        <v>74</v>
      </c>
      <c r="G36" s="86">
        <v>28.461793467274219</v>
      </c>
      <c r="H36" s="86">
        <v>31.041726056779854</v>
      </c>
    </row>
    <row r="37" spans="1:8" x14ac:dyDescent="0.25">
      <c r="A37" s="86" t="s">
        <v>75</v>
      </c>
      <c r="B37" s="86">
        <v>46.583187807282435</v>
      </c>
      <c r="C37" s="86">
        <v>37.408454459174642</v>
      </c>
      <c r="F37" s="86" t="s">
        <v>75</v>
      </c>
      <c r="G37" s="86">
        <v>25.034480447670017</v>
      </c>
      <c r="H37" s="86">
        <v>27.339211355603851</v>
      </c>
    </row>
    <row r="38" spans="1:8" x14ac:dyDescent="0.25">
      <c r="A38" s="86" t="s">
        <v>76</v>
      </c>
      <c r="B38" s="86">
        <v>50.295664073423346</v>
      </c>
      <c r="C38" s="86">
        <v>40.73192256147393</v>
      </c>
      <c r="F38" s="86" t="s">
        <v>76</v>
      </c>
      <c r="G38" s="86">
        <v>23.858188986975271</v>
      </c>
      <c r="H38" s="86">
        <v>25.517554288362462</v>
      </c>
    </row>
    <row r="39" spans="1:8" x14ac:dyDescent="0.25">
      <c r="A39" s="86" t="s">
        <v>77</v>
      </c>
      <c r="B39" s="86">
        <v>47.183975713567271</v>
      </c>
      <c r="C39" s="86">
        <v>37.791111193531499</v>
      </c>
      <c r="F39" s="86" t="s">
        <v>77</v>
      </c>
      <c r="G39" s="86">
        <v>24.66352112513135</v>
      </c>
      <c r="H39" s="86">
        <v>26.609667826040017</v>
      </c>
    </row>
    <row r="40" spans="1:8" x14ac:dyDescent="0.25">
      <c r="A40" s="86" t="s">
        <v>78</v>
      </c>
      <c r="B40" s="86">
        <v>49.407861950416908</v>
      </c>
      <c r="C40" s="86">
        <v>39.787992397820702</v>
      </c>
      <c r="F40" s="86" t="s">
        <v>78</v>
      </c>
      <c r="G40" s="86">
        <v>19.086760210952946</v>
      </c>
      <c r="H40" s="86">
        <v>19.803570218714132</v>
      </c>
    </row>
    <row r="41" spans="1:8" x14ac:dyDescent="0.25">
      <c r="A41" s="86" t="s">
        <v>79</v>
      </c>
      <c r="B41" s="86">
        <v>49.823010638534214</v>
      </c>
      <c r="C41" s="86">
        <v>40.005813452831468</v>
      </c>
      <c r="F41" s="86" t="s">
        <v>79</v>
      </c>
      <c r="G41" s="86">
        <v>18.849715028442073</v>
      </c>
      <c r="H41" s="86">
        <v>19.400700250976207</v>
      </c>
    </row>
    <row r="42" spans="1:8" x14ac:dyDescent="0.25">
      <c r="A42" s="86" t="s">
        <v>80</v>
      </c>
      <c r="B42" s="86">
        <v>51.988415324586285</v>
      </c>
      <c r="C42" s="86">
        <v>42.291714994290651</v>
      </c>
      <c r="F42" s="86" t="s">
        <v>80</v>
      </c>
      <c r="G42" s="86">
        <v>19.409475513157201</v>
      </c>
      <c r="H42" s="86">
        <v>20.14660029050739</v>
      </c>
    </row>
    <row r="43" spans="1:8" x14ac:dyDescent="0.25">
      <c r="A43" s="86" t="s">
        <v>81</v>
      </c>
      <c r="B43" s="86">
        <v>54.109811317082517</v>
      </c>
      <c r="C43" s="86">
        <v>43.708628906825929</v>
      </c>
      <c r="F43" s="86" t="s">
        <v>81</v>
      </c>
      <c r="G43" s="86">
        <v>18.799529885521139</v>
      </c>
      <c r="H43" s="86">
        <v>19.275461305799702</v>
      </c>
    </row>
    <row r="44" spans="1:8" x14ac:dyDescent="0.25">
      <c r="A44" s="86" t="s">
        <v>20</v>
      </c>
      <c r="B44" s="86">
        <v>57.470220054484365</v>
      </c>
      <c r="C44" s="86">
        <v>47.207067764677625</v>
      </c>
      <c r="F44" s="86" t="s">
        <v>20</v>
      </c>
      <c r="G44" s="86">
        <v>20.972603034004713</v>
      </c>
      <c r="H44" s="86">
        <v>21.638422586353055</v>
      </c>
    </row>
    <row r="45" spans="1:8" x14ac:dyDescent="0.25">
      <c r="A45" s="86" t="s">
        <v>21</v>
      </c>
      <c r="B45" s="86">
        <v>58.701605281939237</v>
      </c>
      <c r="C45" s="86">
        <v>43.381561685633251</v>
      </c>
      <c r="F45" s="86" t="s">
        <v>21</v>
      </c>
      <c r="G45" s="86">
        <v>26.231123767129187</v>
      </c>
      <c r="H45" s="86">
        <v>25.781153300762181</v>
      </c>
    </row>
    <row r="46" spans="1:8" x14ac:dyDescent="0.25">
      <c r="A46" s="86" t="s">
        <v>22</v>
      </c>
      <c r="B46" s="86">
        <v>55.024516862997544</v>
      </c>
      <c r="C46" s="86">
        <v>41.275384189692403</v>
      </c>
      <c r="F46" s="86" t="s">
        <v>22</v>
      </c>
      <c r="G46" s="86">
        <v>26.206310374338109</v>
      </c>
      <c r="H46" s="86">
        <v>26.204477765131145</v>
      </c>
    </row>
    <row r="47" spans="1:8" x14ac:dyDescent="0.25">
      <c r="A47" s="86" t="s">
        <v>23</v>
      </c>
      <c r="B47" s="86">
        <v>59.567969677946614</v>
      </c>
      <c r="C47" s="86">
        <v>44.397884227791437</v>
      </c>
      <c r="F47" s="86" t="s">
        <v>23</v>
      </c>
      <c r="G47" s="86">
        <v>23.721004389558992</v>
      </c>
      <c r="H47" s="86">
        <v>23.849814912162</v>
      </c>
    </row>
    <row r="48" spans="1:8" x14ac:dyDescent="0.25">
      <c r="A48" s="86" t="s">
        <v>24</v>
      </c>
      <c r="B48" s="86">
        <v>64.001171797611349</v>
      </c>
      <c r="C48" s="86">
        <v>48.313524347482975</v>
      </c>
      <c r="F48" s="86" t="s">
        <v>24</v>
      </c>
      <c r="G48" s="86">
        <v>20.366588124523417</v>
      </c>
      <c r="H48" s="86">
        <v>20.454191471582803</v>
      </c>
    </row>
    <row r="49" spans="1:8" x14ac:dyDescent="0.25">
      <c r="A49" s="86" t="s">
        <v>25</v>
      </c>
      <c r="B49" s="86">
        <v>70.699285555987856</v>
      </c>
      <c r="C49" s="86">
        <v>53.679265663704363</v>
      </c>
      <c r="F49" s="86" t="s">
        <v>25</v>
      </c>
      <c r="G49" s="86">
        <v>16.268552804244617</v>
      </c>
      <c r="H49" s="86">
        <v>16.252713523025491</v>
      </c>
    </row>
    <row r="50" spans="1:8" x14ac:dyDescent="0.25">
      <c r="A50" s="86" t="s">
        <v>26</v>
      </c>
      <c r="B50" s="86">
        <v>57.869154897432821</v>
      </c>
      <c r="C50" s="86">
        <v>43.393025362202422</v>
      </c>
      <c r="F50" s="86" t="s">
        <v>26</v>
      </c>
      <c r="G50" s="86">
        <v>30.106086609100103</v>
      </c>
      <c r="H50" s="86">
        <v>29.88723642127648</v>
      </c>
    </row>
    <row r="63" spans="1:8" x14ac:dyDescent="0.25">
      <c r="A63" s="86" t="s">
        <v>528</v>
      </c>
      <c r="B63" s="86"/>
      <c r="C63" s="86"/>
      <c r="F63" s="86" t="s">
        <v>529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43.310503048564975</v>
      </c>
      <c r="C65" s="86">
        <v>33.43217151797365</v>
      </c>
      <c r="F65" s="86" t="s">
        <v>73</v>
      </c>
      <c r="G65" s="86">
        <v>33.028594468975733</v>
      </c>
      <c r="H65" s="86">
        <v>33.982557805407787</v>
      </c>
    </row>
    <row r="66" spans="1:8" x14ac:dyDescent="0.25">
      <c r="A66" s="86" t="s">
        <v>74</v>
      </c>
      <c r="B66" s="86">
        <v>49.532926649912881</v>
      </c>
      <c r="C66" s="86">
        <v>40.503755829840003</v>
      </c>
      <c r="F66" s="86" t="s">
        <v>74</v>
      </c>
      <c r="G66" s="86">
        <v>27.236985509332609</v>
      </c>
      <c r="H66" s="86">
        <v>29.119342500724802</v>
      </c>
    </row>
    <row r="67" spans="1:8" x14ac:dyDescent="0.25">
      <c r="A67" s="86" t="s">
        <v>75</v>
      </c>
      <c r="B67" s="86">
        <v>46.728329868922813</v>
      </c>
      <c r="C67" s="86">
        <v>37.685730564032717</v>
      </c>
      <c r="F67" s="86" t="s">
        <v>75</v>
      </c>
      <c r="G67" s="86">
        <v>24.403651778178084</v>
      </c>
      <c r="H67" s="86">
        <v>26.163979323335536</v>
      </c>
    </row>
    <row r="68" spans="1:8" x14ac:dyDescent="0.25">
      <c r="A68" s="86" t="s">
        <v>76</v>
      </c>
      <c r="B68" s="86">
        <v>50.430938394696021</v>
      </c>
      <c r="C68" s="86">
        <v>40.973380805029727</v>
      </c>
      <c r="F68" s="86" t="s">
        <v>76</v>
      </c>
      <c r="G68" s="86">
        <v>23.272246482174335</v>
      </c>
      <c r="H68" s="86">
        <v>24.494077574764525</v>
      </c>
    </row>
    <row r="69" spans="1:8" x14ac:dyDescent="0.25">
      <c r="A69" s="86" t="s">
        <v>77</v>
      </c>
      <c r="B69" s="86">
        <v>47.32804714658468</v>
      </c>
      <c r="C69" s="86">
        <v>38.05415937659339</v>
      </c>
      <c r="F69" s="86" t="s">
        <v>77</v>
      </c>
      <c r="G69" s="86">
        <v>24.078214093776491</v>
      </c>
      <c r="H69" s="86">
        <v>25.529403729077895</v>
      </c>
    </row>
    <row r="70" spans="1:8" x14ac:dyDescent="0.25">
      <c r="A70" s="86" t="s">
        <v>78</v>
      </c>
      <c r="B70" s="86">
        <v>49.358682989086418</v>
      </c>
      <c r="C70" s="86">
        <v>39.776723164007777</v>
      </c>
      <c r="F70" s="86" t="s">
        <v>78</v>
      </c>
      <c r="G70" s="86">
        <v>18.979260357381744</v>
      </c>
      <c r="H70" s="86">
        <v>19.56217568775174</v>
      </c>
    </row>
    <row r="71" spans="1:8" x14ac:dyDescent="0.25">
      <c r="A71" s="86" t="s">
        <v>79</v>
      </c>
      <c r="B71" s="86">
        <v>49.795686014791968</v>
      </c>
      <c r="C71" s="86">
        <v>40.009652733316159</v>
      </c>
      <c r="F71" s="86" t="s">
        <v>79</v>
      </c>
      <c r="G71" s="86">
        <v>18.734999677764836</v>
      </c>
      <c r="H71" s="86">
        <v>19.17325730909219</v>
      </c>
    </row>
    <row r="72" spans="1:8" x14ac:dyDescent="0.25">
      <c r="A72" s="86" t="s">
        <v>80</v>
      </c>
      <c r="B72" s="86">
        <v>52.000415876150065</v>
      </c>
      <c r="C72" s="86">
        <v>42.347982027540368</v>
      </c>
      <c r="F72" s="86" t="s">
        <v>80</v>
      </c>
      <c r="G72" s="86">
        <v>19.24396323177448</v>
      </c>
      <c r="H72" s="86">
        <v>19.817863505591745</v>
      </c>
    </row>
    <row r="73" spans="1:8" x14ac:dyDescent="0.25">
      <c r="A73" s="86" t="s">
        <v>81</v>
      </c>
      <c r="B73" s="86">
        <v>54.104703476632807</v>
      </c>
      <c r="C73" s="86">
        <v>43.734844711111123</v>
      </c>
      <c r="F73" s="86" t="s">
        <v>81</v>
      </c>
      <c r="G73" s="86">
        <v>18.682745987070568</v>
      </c>
      <c r="H73" s="86">
        <v>19.033506765010511</v>
      </c>
    </row>
    <row r="74" spans="1:8" x14ac:dyDescent="0.25">
      <c r="A74" s="86" t="s">
        <v>20</v>
      </c>
      <c r="B74" s="86">
        <v>57.605200416500423</v>
      </c>
      <c r="C74" s="86">
        <v>47.397968871899685</v>
      </c>
      <c r="F74" s="86" t="s">
        <v>20</v>
      </c>
      <c r="G74" s="86">
        <v>20.48301361668484</v>
      </c>
      <c r="H74" s="86">
        <v>20.918114628686858</v>
      </c>
    </row>
    <row r="75" spans="1:8" x14ac:dyDescent="0.25">
      <c r="A75" s="86" t="s">
        <v>21</v>
      </c>
      <c r="B75" s="86">
        <v>59.046377994147619</v>
      </c>
      <c r="C75" s="86">
        <v>43.73508670880021</v>
      </c>
      <c r="F75" s="86" t="s">
        <v>21</v>
      </c>
      <c r="G75" s="86">
        <v>25.028677644205739</v>
      </c>
      <c r="H75" s="86">
        <v>24.513500184436023</v>
      </c>
    </row>
    <row r="76" spans="1:8" x14ac:dyDescent="0.25">
      <c r="A76" s="86" t="s">
        <v>22</v>
      </c>
      <c r="B76" s="86">
        <v>55.32739331216068</v>
      </c>
      <c r="C76" s="86">
        <v>41.613913802185799</v>
      </c>
      <c r="F76" s="86" t="s">
        <v>22</v>
      </c>
      <c r="G76" s="86">
        <v>25.1163043097071</v>
      </c>
      <c r="H76" s="86">
        <v>24.954348366139197</v>
      </c>
    </row>
    <row r="77" spans="1:8" x14ac:dyDescent="0.25">
      <c r="A77" s="86" t="s">
        <v>23</v>
      </c>
      <c r="B77" s="86">
        <v>59.790181944438579</v>
      </c>
      <c r="C77" s="86">
        <v>44.653931737189033</v>
      </c>
      <c r="F77" s="86" t="s">
        <v>23</v>
      </c>
      <c r="G77" s="86">
        <v>22.927727518680914</v>
      </c>
      <c r="H77" s="86">
        <v>22.89777103236251</v>
      </c>
    </row>
    <row r="78" spans="1:8" x14ac:dyDescent="0.25">
      <c r="A78" s="86" t="s">
        <v>24</v>
      </c>
      <c r="B78" s="86">
        <v>64.138453891820419</v>
      </c>
      <c r="C78" s="86">
        <v>48.470602513654597</v>
      </c>
      <c r="F78" s="86" t="s">
        <v>24</v>
      </c>
      <c r="G78" s="86">
        <v>19.950550948684185</v>
      </c>
      <c r="H78" s="86">
        <v>19.935714360469692</v>
      </c>
    </row>
    <row r="79" spans="1:8" x14ac:dyDescent="0.25">
      <c r="A79" s="86" t="s">
        <v>25</v>
      </c>
      <c r="B79" s="86">
        <v>70.735333296733785</v>
      </c>
      <c r="C79" s="86">
        <v>53.731994720117186</v>
      </c>
      <c r="F79" s="86" t="s">
        <v>25</v>
      </c>
      <c r="G79" s="86">
        <v>16.143068005573657</v>
      </c>
      <c r="H79" s="86">
        <v>16.069923010583452</v>
      </c>
    </row>
    <row r="80" spans="1:8" x14ac:dyDescent="0.25">
      <c r="A80" s="86" t="s">
        <v>26</v>
      </c>
      <c r="B80" s="86">
        <v>58.47432575275878</v>
      </c>
      <c r="C80" s="86">
        <v>44.02803097056313</v>
      </c>
      <c r="F80" s="86" t="s">
        <v>26</v>
      </c>
      <c r="G80" s="86">
        <v>28.481833005804088</v>
      </c>
      <c r="H80" s="86">
        <v>28.085559770216033</v>
      </c>
    </row>
    <row r="93" spans="1:8" x14ac:dyDescent="0.25">
      <c r="A93" s="86" t="s">
        <v>530</v>
      </c>
      <c r="B93" s="86"/>
      <c r="C93" s="86"/>
      <c r="F93" s="86" t="s">
        <v>531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42.860104771412246</v>
      </c>
      <c r="C95" s="86">
        <v>32.858723842262307</v>
      </c>
      <c r="F95" s="86" t="s">
        <v>73</v>
      </c>
      <c r="G95" s="86">
        <v>33.10545719477674</v>
      </c>
      <c r="H95" s="86">
        <v>34.156300762366165</v>
      </c>
    </row>
    <row r="96" spans="1:8" x14ac:dyDescent="0.25">
      <c r="A96" s="86" t="s">
        <v>74</v>
      </c>
      <c r="B96" s="86">
        <v>49.200850370331743</v>
      </c>
      <c r="C96" s="86">
        <v>39.998343288961586</v>
      </c>
      <c r="F96" s="86" t="s">
        <v>74</v>
      </c>
      <c r="G96" s="86">
        <v>27.279610519591802</v>
      </c>
      <c r="H96" s="86">
        <v>29.209770867848142</v>
      </c>
    </row>
    <row r="97" spans="1:8" x14ac:dyDescent="0.25">
      <c r="A97" s="86" t="s">
        <v>75</v>
      </c>
      <c r="B97" s="86">
        <v>46.579139578868933</v>
      </c>
      <c r="C97" s="86">
        <v>37.39400179900862</v>
      </c>
      <c r="F97" s="86" t="s">
        <v>75</v>
      </c>
      <c r="G97" s="86">
        <v>24.420333828284093</v>
      </c>
      <c r="H97" s="86">
        <v>26.214780293456165</v>
      </c>
    </row>
    <row r="98" spans="1:8" x14ac:dyDescent="0.25">
      <c r="A98" s="86" t="s">
        <v>76</v>
      </c>
      <c r="B98" s="86">
        <v>50.291123403581821</v>
      </c>
      <c r="C98" s="86">
        <v>40.718558523689239</v>
      </c>
      <c r="F98" s="86" t="s">
        <v>76</v>
      </c>
      <c r="G98" s="86">
        <v>23.287272004851701</v>
      </c>
      <c r="H98" s="86">
        <v>24.531782393768431</v>
      </c>
    </row>
    <row r="99" spans="1:8" x14ac:dyDescent="0.25">
      <c r="A99" s="86" t="s">
        <v>77</v>
      </c>
      <c r="B99" s="86">
        <v>47.174126701397064</v>
      </c>
      <c r="C99" s="86">
        <v>37.767431591127462</v>
      </c>
      <c r="F99" s="86" t="s">
        <v>77</v>
      </c>
      <c r="G99" s="86">
        <v>24.089848160220832</v>
      </c>
      <c r="H99" s="86">
        <v>25.568187622754611</v>
      </c>
    </row>
    <row r="100" spans="1:8" x14ac:dyDescent="0.25">
      <c r="A100" s="86" t="s">
        <v>78</v>
      </c>
      <c r="B100" s="86">
        <v>49.406633417383766</v>
      </c>
      <c r="C100" s="86">
        <v>39.783058619441739</v>
      </c>
      <c r="F100" s="86" t="s">
        <v>78</v>
      </c>
      <c r="G100" s="86">
        <v>18.980368075180127</v>
      </c>
      <c r="H100" s="86">
        <v>19.571148881274794</v>
      </c>
    </row>
    <row r="101" spans="1:8" x14ac:dyDescent="0.25">
      <c r="A101" s="86" t="s">
        <v>79</v>
      </c>
      <c r="B101" s="86">
        <v>49.821239722213093</v>
      </c>
      <c r="C101" s="86">
        <v>40.001526715314689</v>
      </c>
      <c r="F101" s="86" t="s">
        <v>79</v>
      </c>
      <c r="G101" s="86">
        <v>18.736917114689827</v>
      </c>
      <c r="H101" s="86">
        <v>19.180636586121338</v>
      </c>
    </row>
    <row r="102" spans="1:8" x14ac:dyDescent="0.25">
      <c r="A102" s="86" t="s">
        <v>80</v>
      </c>
      <c r="B102" s="86">
        <v>51.985316909560986</v>
      </c>
      <c r="C102" s="86">
        <v>42.284055528738328</v>
      </c>
      <c r="F102" s="86" t="s">
        <v>80</v>
      </c>
      <c r="G102" s="86">
        <v>19.245504452261731</v>
      </c>
      <c r="H102" s="86">
        <v>19.829393648901014</v>
      </c>
    </row>
    <row r="103" spans="1:8" x14ac:dyDescent="0.25">
      <c r="A103" s="86" t="s">
        <v>81</v>
      </c>
      <c r="B103" s="86">
        <v>54.107487184496435</v>
      </c>
      <c r="C103" s="86">
        <v>43.702455027997736</v>
      </c>
      <c r="F103" s="86" t="s">
        <v>81</v>
      </c>
      <c r="G103" s="86">
        <v>18.684395170108033</v>
      </c>
      <c r="H103" s="86">
        <v>19.04011469735692</v>
      </c>
    </row>
    <row r="104" spans="1:8" x14ac:dyDescent="0.25">
      <c r="A104" s="86" t="s">
        <v>20</v>
      </c>
      <c r="B104" s="86">
        <v>57.461399991517226</v>
      </c>
      <c r="C104" s="86">
        <v>47.190614308746817</v>
      </c>
      <c r="F104" s="86" t="s">
        <v>20</v>
      </c>
      <c r="G104" s="86">
        <v>20.494203531073111</v>
      </c>
      <c r="H104" s="86">
        <v>20.936429704169758</v>
      </c>
    </row>
    <row r="105" spans="1:8" x14ac:dyDescent="0.25">
      <c r="A105" s="86" t="s">
        <v>21</v>
      </c>
      <c r="B105" s="86">
        <v>58.702221109138932</v>
      </c>
      <c r="C105" s="86">
        <v>43.356541181011146</v>
      </c>
      <c r="F105" s="86" t="s">
        <v>21</v>
      </c>
      <c r="G105" s="86">
        <v>25.079435833247803</v>
      </c>
      <c r="H105" s="86">
        <v>24.605544868446344</v>
      </c>
    </row>
    <row r="106" spans="1:8" x14ac:dyDescent="0.25">
      <c r="A106" s="86" t="s">
        <v>22</v>
      </c>
      <c r="B106" s="86">
        <v>55.022291512472705</v>
      </c>
      <c r="C106" s="86">
        <v>41.249618596585989</v>
      </c>
      <c r="F106" s="86" t="s">
        <v>22</v>
      </c>
      <c r="G106" s="86">
        <v>25.162032876065421</v>
      </c>
      <c r="H106" s="86">
        <v>25.041530512364922</v>
      </c>
    </row>
    <row r="107" spans="1:8" x14ac:dyDescent="0.25">
      <c r="A107" s="86" t="s">
        <v>23</v>
      </c>
      <c r="B107" s="86">
        <v>59.565124644416713</v>
      </c>
      <c r="C107" s="86">
        <v>44.377051678624859</v>
      </c>
      <c r="F107" s="86" t="s">
        <v>23</v>
      </c>
      <c r="G107" s="86">
        <v>22.962346591734292</v>
      </c>
      <c r="H107" s="86">
        <v>22.971013891365068</v>
      </c>
    </row>
    <row r="108" spans="1:8" x14ac:dyDescent="0.25">
      <c r="A108" s="86" t="s">
        <v>24</v>
      </c>
      <c r="B108" s="86">
        <v>63.996146765172085</v>
      </c>
      <c r="C108" s="86">
        <v>48.297350345636225</v>
      </c>
      <c r="F108" s="86" t="s">
        <v>24</v>
      </c>
      <c r="G108" s="86">
        <v>19.962125709169822</v>
      </c>
      <c r="H108" s="86">
        <v>19.964464163318695</v>
      </c>
    </row>
    <row r="109" spans="1:8" x14ac:dyDescent="0.25">
      <c r="A109" s="86" t="s">
        <v>25</v>
      </c>
      <c r="B109" s="86">
        <v>70.695505581461873</v>
      </c>
      <c r="C109" s="86">
        <v>53.664395474900267</v>
      </c>
      <c r="F109" s="86" t="s">
        <v>25</v>
      </c>
      <c r="G109" s="86">
        <v>16.145240660091844</v>
      </c>
      <c r="H109" s="86">
        <v>16.075423041521699</v>
      </c>
    </row>
    <row r="110" spans="1:8" x14ac:dyDescent="0.25">
      <c r="A110" s="86" t="s">
        <v>26</v>
      </c>
      <c r="B110" s="86">
        <v>57.888033287718542</v>
      </c>
      <c r="C110" s="86">
        <v>43.366347228493005</v>
      </c>
      <c r="F110" s="86" t="s">
        <v>26</v>
      </c>
      <c r="G110" s="86">
        <v>28.549431149362334</v>
      </c>
      <c r="H110" s="86">
        <v>28.208322186689646</v>
      </c>
    </row>
    <row r="123" spans="1:8" x14ac:dyDescent="0.25">
      <c r="A123" s="86" t="s">
        <v>532</v>
      </c>
      <c r="B123" s="86"/>
      <c r="C123" s="86"/>
      <c r="F123" s="86" t="s">
        <v>533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40.181498266815488</v>
      </c>
      <c r="C125" s="86">
        <v>31.018793011738357</v>
      </c>
      <c r="F125" s="86" t="s">
        <v>73</v>
      </c>
      <c r="G125" s="86">
        <v>35.970229326778217</v>
      </c>
      <c r="H125" s="86">
        <v>37.30219121746687</v>
      </c>
    </row>
    <row r="126" spans="1:8" x14ac:dyDescent="0.25">
      <c r="A126" s="86" t="s">
        <v>74</v>
      </c>
      <c r="B126" s="86">
        <v>46.220055586024579</v>
      </c>
      <c r="C126" s="86">
        <v>37.753441076775879</v>
      </c>
      <c r="F126" s="86" t="s">
        <v>74</v>
      </c>
      <c r="G126" s="86">
        <v>29.205944990877349</v>
      </c>
      <c r="H126" s="86">
        <v>31.861910206371881</v>
      </c>
    </row>
    <row r="127" spans="1:8" x14ac:dyDescent="0.25">
      <c r="A127" s="86" t="s">
        <v>75</v>
      </c>
      <c r="B127" s="86">
        <v>43.744774511584211</v>
      </c>
      <c r="C127" s="86">
        <v>35.275522080636641</v>
      </c>
      <c r="F127" s="86" t="s">
        <v>75</v>
      </c>
      <c r="G127" s="86">
        <v>25.537915878445183</v>
      </c>
      <c r="H127" s="86">
        <v>27.989551318290673</v>
      </c>
    </row>
    <row r="128" spans="1:8" x14ac:dyDescent="0.25">
      <c r="A128" s="86" t="s">
        <v>76</v>
      </c>
      <c r="B128" s="86">
        <v>47.284147700847527</v>
      </c>
      <c r="C128" s="86">
        <v>38.476993235632122</v>
      </c>
      <c r="F128" s="86" t="s">
        <v>76</v>
      </c>
      <c r="G128" s="86">
        <v>24.33117163419864</v>
      </c>
      <c r="H128" s="86">
        <v>26.095701272764629</v>
      </c>
    </row>
    <row r="129" spans="1:8" x14ac:dyDescent="0.25">
      <c r="A129" s="86" t="s">
        <v>77</v>
      </c>
      <c r="B129" s="86">
        <v>44.435398276234665</v>
      </c>
      <c r="C129" s="86">
        <v>35.727297431133941</v>
      </c>
      <c r="F129" s="86" t="s">
        <v>77</v>
      </c>
      <c r="G129" s="86">
        <v>25.090103010594468</v>
      </c>
      <c r="H129" s="86">
        <v>27.185854776048394</v>
      </c>
    </row>
    <row r="130" spans="1:8" x14ac:dyDescent="0.25">
      <c r="A130" s="86" t="s">
        <v>78</v>
      </c>
      <c r="B130" s="86">
        <v>46.740637966866878</v>
      </c>
      <c r="C130" s="86">
        <v>37.738790118048236</v>
      </c>
      <c r="F130" s="86" t="s">
        <v>78</v>
      </c>
      <c r="G130" s="86">
        <v>19.218657213945601</v>
      </c>
      <c r="H130" s="86">
        <v>20.014714671321052</v>
      </c>
    </row>
    <row r="131" spans="1:8" x14ac:dyDescent="0.25">
      <c r="A131" s="86" t="s">
        <v>79</v>
      </c>
      <c r="B131" s="86">
        <v>47.092450828842082</v>
      </c>
      <c r="C131" s="86">
        <v>37.943185075168927</v>
      </c>
      <c r="F131" s="86" t="s">
        <v>79</v>
      </c>
      <c r="G131" s="86">
        <v>18.976922454062208</v>
      </c>
      <c r="H131" s="86">
        <v>19.595276491540272</v>
      </c>
    </row>
    <row r="132" spans="1:8" x14ac:dyDescent="0.25">
      <c r="A132" s="86" t="s">
        <v>80</v>
      </c>
      <c r="B132" s="86">
        <v>49.070032809231456</v>
      </c>
      <c r="C132" s="86">
        <v>40.09985599485011</v>
      </c>
      <c r="F132" s="86" t="s">
        <v>80</v>
      </c>
      <c r="G132" s="86">
        <v>19.578174525869059</v>
      </c>
      <c r="H132" s="86">
        <v>20.401256772217195</v>
      </c>
    </row>
    <row r="133" spans="1:8" x14ac:dyDescent="0.25">
      <c r="A133" s="86" t="s">
        <v>81</v>
      </c>
      <c r="B133" s="86">
        <v>50.995697839261759</v>
      </c>
      <c r="C133" s="86">
        <v>41.441086874416229</v>
      </c>
      <c r="F133" s="86" t="s">
        <v>81</v>
      </c>
      <c r="G133" s="86">
        <v>18.941934508962266</v>
      </c>
      <c r="H133" s="86">
        <v>19.48875252394593</v>
      </c>
    </row>
    <row r="134" spans="1:8" x14ac:dyDescent="0.25">
      <c r="A134" s="86" t="s">
        <v>20</v>
      </c>
      <c r="B134" s="86">
        <v>54.327144153690199</v>
      </c>
      <c r="C134" s="86">
        <v>44.851093937884443</v>
      </c>
      <c r="F134" s="86" t="s">
        <v>20</v>
      </c>
      <c r="G134" s="86">
        <v>21.313299792722919</v>
      </c>
      <c r="H134" s="86">
        <v>22.01726115534985</v>
      </c>
    </row>
    <row r="135" spans="1:8" x14ac:dyDescent="0.25">
      <c r="A135" s="86" t="s">
        <v>21</v>
      </c>
      <c r="B135" s="86">
        <v>55.365979274495338</v>
      </c>
      <c r="C135" s="86">
        <v>41.465509178377452</v>
      </c>
      <c r="F135" s="86" t="s">
        <v>21</v>
      </c>
      <c r="G135" s="86">
        <v>27.000216292319987</v>
      </c>
      <c r="H135" s="86">
        <v>26.357442154198065</v>
      </c>
    </row>
    <row r="136" spans="1:8" x14ac:dyDescent="0.25">
      <c r="A136" s="86" t="s">
        <v>22</v>
      </c>
      <c r="B136" s="86">
        <v>52.016265072297266</v>
      </c>
      <c r="C136" s="86">
        <v>39.41286237914575</v>
      </c>
      <c r="F136" s="86" t="s">
        <v>22</v>
      </c>
      <c r="G136" s="86">
        <v>26.859044424936926</v>
      </c>
      <c r="H136" s="86">
        <v>26.7237306275617</v>
      </c>
    </row>
    <row r="137" spans="1:8" x14ac:dyDescent="0.25">
      <c r="A137" s="86" t="s">
        <v>23</v>
      </c>
      <c r="B137" s="86">
        <v>56.324541117849378</v>
      </c>
      <c r="C137" s="86">
        <v>42.513841698625477</v>
      </c>
      <c r="F137" s="86" t="s">
        <v>23</v>
      </c>
      <c r="G137" s="86">
        <v>24.267101368939429</v>
      </c>
      <c r="H137" s="86">
        <v>24.304747432813969</v>
      </c>
    </row>
    <row r="138" spans="1:8" x14ac:dyDescent="0.25">
      <c r="A138" s="86" t="s">
        <v>24</v>
      </c>
      <c r="B138" s="86">
        <v>60.496858712091232</v>
      </c>
      <c r="C138" s="86">
        <v>46.311218759484589</v>
      </c>
      <c r="F138" s="86" t="s">
        <v>24</v>
      </c>
      <c r="G138" s="86">
        <v>20.7031659650631</v>
      </c>
      <c r="H138" s="86">
        <v>20.761850955496111</v>
      </c>
    </row>
    <row r="139" spans="1:8" x14ac:dyDescent="0.25">
      <c r="A139" s="86" t="s">
        <v>25</v>
      </c>
      <c r="B139" s="86">
        <v>67.395480592170912</v>
      </c>
      <c r="C139" s="86">
        <v>51.931409996414096</v>
      </c>
      <c r="F139" s="86" t="s">
        <v>25</v>
      </c>
      <c r="G139" s="86">
        <v>16.385171637503618</v>
      </c>
      <c r="H139" s="86">
        <v>16.370007122223338</v>
      </c>
    </row>
    <row r="140" spans="1:8" x14ac:dyDescent="0.25">
      <c r="A140" s="86" t="s">
        <v>26</v>
      </c>
      <c r="B140" s="86">
        <v>54.458367492402687</v>
      </c>
      <c r="C140" s="86">
        <v>41.311761142772575</v>
      </c>
      <c r="F140" s="86" t="s">
        <v>26</v>
      </c>
      <c r="G140" s="86">
        <v>30.993695758228515</v>
      </c>
      <c r="H140" s="86">
        <v>30.570014723668201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2190868.7400000002</v>
      </c>
      <c r="E2">
        <v>1984688.69</v>
      </c>
    </row>
    <row r="3" spans="1:5" x14ac:dyDescent="0.25">
      <c r="A3" t="s">
        <v>39</v>
      </c>
      <c r="B3" t="s">
        <v>74</v>
      </c>
      <c r="C3" t="s">
        <v>67</v>
      </c>
      <c r="D3">
        <v>2546577.91</v>
      </c>
      <c r="E3">
        <v>1619218.6</v>
      </c>
    </row>
    <row r="4" spans="1:5" x14ac:dyDescent="0.25">
      <c r="A4" t="s">
        <v>39</v>
      </c>
      <c r="B4" t="s">
        <v>75</v>
      </c>
      <c r="C4" t="s">
        <v>67</v>
      </c>
      <c r="D4">
        <v>2388547.87</v>
      </c>
      <c r="E4">
        <v>1410067.65</v>
      </c>
    </row>
    <row r="5" spans="1:5" x14ac:dyDescent="0.25">
      <c r="A5" t="s">
        <v>39</v>
      </c>
      <c r="B5" t="s">
        <v>76</v>
      </c>
      <c r="C5" t="s">
        <v>67</v>
      </c>
      <c r="D5">
        <v>2601884.9300000002</v>
      </c>
      <c r="E5">
        <v>1345428.98</v>
      </c>
    </row>
    <row r="6" spans="1:5" x14ac:dyDescent="0.25">
      <c r="A6" t="s">
        <v>39</v>
      </c>
      <c r="B6" t="s">
        <v>77</v>
      </c>
      <c r="C6" t="s">
        <v>67</v>
      </c>
      <c r="D6">
        <v>2429953.56</v>
      </c>
      <c r="E6">
        <v>1386468.19</v>
      </c>
    </row>
    <row r="7" spans="1:5" x14ac:dyDescent="0.25">
      <c r="A7" t="s">
        <v>39</v>
      </c>
      <c r="B7" t="s">
        <v>78</v>
      </c>
      <c r="C7" t="s">
        <v>67</v>
      </c>
      <c r="D7">
        <v>2596461.66</v>
      </c>
      <c r="E7">
        <v>1054601.5</v>
      </c>
    </row>
    <row r="8" spans="1:5" x14ac:dyDescent="0.25">
      <c r="A8" t="s">
        <v>39</v>
      </c>
      <c r="B8" t="s">
        <v>79</v>
      </c>
      <c r="C8" t="s">
        <v>67</v>
      </c>
      <c r="D8">
        <v>2638165.13</v>
      </c>
      <c r="E8">
        <v>1043986.84</v>
      </c>
    </row>
    <row r="9" spans="1:5" x14ac:dyDescent="0.25">
      <c r="A9" t="s">
        <v>39</v>
      </c>
      <c r="B9" t="s">
        <v>80</v>
      </c>
      <c r="C9" t="s">
        <v>67</v>
      </c>
      <c r="D9">
        <v>2736255.27</v>
      </c>
      <c r="E9">
        <v>1080289.76</v>
      </c>
    </row>
    <row r="10" spans="1:5" x14ac:dyDescent="0.25">
      <c r="A10" t="s">
        <v>39</v>
      </c>
      <c r="B10" t="s">
        <v>81</v>
      </c>
      <c r="C10" t="s">
        <v>67</v>
      </c>
      <c r="D10">
        <v>2846535.57</v>
      </c>
      <c r="E10">
        <v>1047223.38</v>
      </c>
    </row>
    <row r="11" spans="1:5" x14ac:dyDescent="0.25">
      <c r="A11" t="s">
        <v>39</v>
      </c>
      <c r="B11" t="s">
        <v>20</v>
      </c>
      <c r="C11" t="s">
        <v>67</v>
      </c>
      <c r="D11">
        <v>3038588.07</v>
      </c>
      <c r="E11">
        <v>1180723.26</v>
      </c>
    </row>
    <row r="12" spans="1:5" x14ac:dyDescent="0.25">
      <c r="A12" t="s">
        <v>39</v>
      </c>
      <c r="B12" t="s">
        <v>21</v>
      </c>
      <c r="C12" t="s">
        <v>67</v>
      </c>
      <c r="D12">
        <v>3086030.78</v>
      </c>
      <c r="E12">
        <v>1499880.77</v>
      </c>
    </row>
    <row r="13" spans="1:5" x14ac:dyDescent="0.25">
      <c r="A13" t="s">
        <v>39</v>
      </c>
      <c r="B13" t="s">
        <v>22</v>
      </c>
      <c r="C13" t="s">
        <v>67</v>
      </c>
      <c r="D13">
        <v>2905628.76</v>
      </c>
      <c r="E13">
        <v>1488109.72</v>
      </c>
    </row>
    <row r="14" spans="1:5" x14ac:dyDescent="0.25">
      <c r="A14" t="s">
        <v>39</v>
      </c>
      <c r="B14" t="s">
        <v>23</v>
      </c>
      <c r="C14" t="s">
        <v>67</v>
      </c>
      <c r="D14">
        <v>3150506.41</v>
      </c>
      <c r="E14">
        <v>1343314.54</v>
      </c>
    </row>
    <row r="15" spans="1:5" x14ac:dyDescent="0.25">
      <c r="A15" t="s">
        <v>39</v>
      </c>
      <c r="B15" t="s">
        <v>24</v>
      </c>
      <c r="C15" t="s">
        <v>67</v>
      </c>
      <c r="D15">
        <v>3379940.76</v>
      </c>
      <c r="E15">
        <v>1146154.57</v>
      </c>
    </row>
    <row r="16" spans="1:5" x14ac:dyDescent="0.25">
      <c r="A16" t="s">
        <v>39</v>
      </c>
      <c r="B16" t="s">
        <v>25</v>
      </c>
      <c r="C16" t="s">
        <v>67</v>
      </c>
      <c r="D16">
        <v>3814684.06</v>
      </c>
      <c r="E16">
        <v>905604.03</v>
      </c>
    </row>
    <row r="17" spans="1:5" x14ac:dyDescent="0.25">
      <c r="A17" t="s">
        <v>39</v>
      </c>
      <c r="B17" t="s">
        <v>26</v>
      </c>
      <c r="C17" t="s">
        <v>67</v>
      </c>
      <c r="D17">
        <v>3039440.99</v>
      </c>
      <c r="E17">
        <v>1719949.97</v>
      </c>
    </row>
    <row r="18" spans="1:5" x14ac:dyDescent="0.25">
      <c r="A18" t="s">
        <v>40</v>
      </c>
      <c r="B18" t="s">
        <v>73</v>
      </c>
      <c r="C18" t="s">
        <v>67</v>
      </c>
      <c r="D18">
        <v>1721470.83</v>
      </c>
      <c r="E18">
        <v>2040332.36</v>
      </c>
    </row>
    <row r="19" spans="1:5" x14ac:dyDescent="0.25">
      <c r="A19" t="s">
        <v>40</v>
      </c>
      <c r="B19" t="s">
        <v>74</v>
      </c>
      <c r="C19" t="s">
        <v>67</v>
      </c>
      <c r="D19">
        <v>2100795.15</v>
      </c>
      <c r="E19">
        <v>1766134.66</v>
      </c>
    </row>
    <row r="20" spans="1:5" x14ac:dyDescent="0.25">
      <c r="A20" t="s">
        <v>40</v>
      </c>
      <c r="B20" t="s">
        <v>75</v>
      </c>
      <c r="C20" t="s">
        <v>67</v>
      </c>
      <c r="D20">
        <v>1937297.23</v>
      </c>
      <c r="E20">
        <v>1540121.01</v>
      </c>
    </row>
    <row r="21" spans="1:5" x14ac:dyDescent="0.25">
      <c r="A21" t="s">
        <v>40</v>
      </c>
      <c r="B21" t="s">
        <v>76</v>
      </c>
      <c r="C21" t="s">
        <v>67</v>
      </c>
      <c r="D21">
        <v>2131443.81</v>
      </c>
      <c r="E21">
        <v>1439676.12</v>
      </c>
    </row>
    <row r="22" spans="1:5" x14ac:dyDescent="0.25">
      <c r="A22" t="s">
        <v>40</v>
      </c>
      <c r="B22" t="s">
        <v>77</v>
      </c>
      <c r="C22" t="s">
        <v>67</v>
      </c>
      <c r="D22">
        <v>1964224.14</v>
      </c>
      <c r="E22">
        <v>1499698.78</v>
      </c>
    </row>
    <row r="23" spans="1:5" x14ac:dyDescent="0.25">
      <c r="A23" t="s">
        <v>40</v>
      </c>
      <c r="B23" t="s">
        <v>78</v>
      </c>
      <c r="C23" t="s">
        <v>67</v>
      </c>
      <c r="D23">
        <v>2107408.92</v>
      </c>
      <c r="E23">
        <v>1103329.3999999999</v>
      </c>
    </row>
    <row r="24" spans="1:5" x14ac:dyDescent="0.25">
      <c r="A24" t="s">
        <v>40</v>
      </c>
      <c r="B24" t="s">
        <v>79</v>
      </c>
      <c r="C24" t="s">
        <v>67</v>
      </c>
      <c r="D24">
        <v>2134781.84</v>
      </c>
      <c r="E24">
        <v>1084957.19</v>
      </c>
    </row>
    <row r="25" spans="1:5" x14ac:dyDescent="0.25">
      <c r="A25" t="s">
        <v>40</v>
      </c>
      <c r="B25" t="s">
        <v>80</v>
      </c>
      <c r="C25" t="s">
        <v>67</v>
      </c>
      <c r="D25">
        <v>2250689.9300000002</v>
      </c>
      <c r="E25">
        <v>1129432.6000000001</v>
      </c>
    </row>
    <row r="26" spans="1:5" x14ac:dyDescent="0.25">
      <c r="A26" t="s">
        <v>40</v>
      </c>
      <c r="B26" t="s">
        <v>81</v>
      </c>
      <c r="C26" t="s">
        <v>67</v>
      </c>
      <c r="D26">
        <v>2327569.19</v>
      </c>
      <c r="E26">
        <v>1081221.3</v>
      </c>
    </row>
    <row r="27" spans="1:5" x14ac:dyDescent="0.25">
      <c r="A27" t="s">
        <v>40</v>
      </c>
      <c r="B27" t="s">
        <v>20</v>
      </c>
      <c r="C27" t="s">
        <v>67</v>
      </c>
      <c r="D27">
        <v>2520565.56</v>
      </c>
      <c r="E27">
        <v>1218816.77</v>
      </c>
    </row>
    <row r="28" spans="1:5" x14ac:dyDescent="0.25">
      <c r="A28" t="s">
        <v>40</v>
      </c>
      <c r="B28" t="s">
        <v>21</v>
      </c>
      <c r="C28" t="s">
        <v>67</v>
      </c>
      <c r="D28">
        <v>2335932.64</v>
      </c>
      <c r="E28">
        <v>1449995.19</v>
      </c>
    </row>
    <row r="29" spans="1:5" x14ac:dyDescent="0.25">
      <c r="A29" t="s">
        <v>40</v>
      </c>
      <c r="B29" t="s">
        <v>22</v>
      </c>
      <c r="C29" t="s">
        <v>67</v>
      </c>
      <c r="D29">
        <v>2229082.85</v>
      </c>
      <c r="E29">
        <v>1463006.41</v>
      </c>
    </row>
    <row r="30" spans="1:5" x14ac:dyDescent="0.25">
      <c r="A30" t="s">
        <v>40</v>
      </c>
      <c r="B30" t="s">
        <v>23</v>
      </c>
      <c r="C30" t="s">
        <v>67</v>
      </c>
      <c r="D30">
        <v>2402734.9700000002</v>
      </c>
      <c r="E30">
        <v>1334884.69</v>
      </c>
    </row>
    <row r="31" spans="1:5" x14ac:dyDescent="0.25">
      <c r="A31" t="s">
        <v>40</v>
      </c>
      <c r="B31" t="s">
        <v>24</v>
      </c>
      <c r="C31" t="s">
        <v>67</v>
      </c>
      <c r="D31">
        <v>2611932.89</v>
      </c>
      <c r="E31">
        <v>1144479.17</v>
      </c>
    </row>
    <row r="32" spans="1:5" x14ac:dyDescent="0.25">
      <c r="A32" t="s">
        <v>40</v>
      </c>
      <c r="B32" t="s">
        <v>25</v>
      </c>
      <c r="C32" t="s">
        <v>67</v>
      </c>
      <c r="D32">
        <v>2971889.29</v>
      </c>
      <c r="E32">
        <v>907275.37</v>
      </c>
    </row>
    <row r="33" spans="1:5" x14ac:dyDescent="0.25">
      <c r="A33" t="s">
        <v>40</v>
      </c>
      <c r="B33" t="s">
        <v>26</v>
      </c>
      <c r="C33" t="s">
        <v>67</v>
      </c>
      <c r="D33">
        <v>2335180.2999999998</v>
      </c>
      <c r="E33">
        <v>1671199.75</v>
      </c>
    </row>
    <row r="34" spans="1:5" x14ac:dyDescent="0.25">
      <c r="A34" t="s">
        <v>39</v>
      </c>
      <c r="B34" t="s">
        <v>73</v>
      </c>
      <c r="C34" t="s">
        <v>48</v>
      </c>
      <c r="D34">
        <v>2334779.17</v>
      </c>
      <c r="E34">
        <v>1896844.63</v>
      </c>
    </row>
    <row r="35" spans="1:5" x14ac:dyDescent="0.25">
      <c r="A35" t="s">
        <v>39</v>
      </c>
      <c r="B35" t="s">
        <v>74</v>
      </c>
      <c r="C35" t="s">
        <v>48</v>
      </c>
      <c r="D35">
        <v>2680159.16</v>
      </c>
      <c r="E35">
        <v>1550124.05</v>
      </c>
    </row>
    <row r="36" spans="1:5" x14ac:dyDescent="0.25">
      <c r="A36" t="s">
        <v>39</v>
      </c>
      <c r="B36" t="s">
        <v>75</v>
      </c>
      <c r="C36" t="s">
        <v>48</v>
      </c>
      <c r="D36">
        <v>2537075.5299999998</v>
      </c>
      <c r="E36">
        <v>1363461.17</v>
      </c>
    </row>
    <row r="37" spans="1:5" x14ac:dyDescent="0.25">
      <c r="A37" t="s">
        <v>39</v>
      </c>
      <c r="B37" t="s">
        <v>76</v>
      </c>
      <c r="C37" t="s">
        <v>48</v>
      </c>
      <c r="D37">
        <v>2739269.35</v>
      </c>
      <c r="E37">
        <v>1299396.42</v>
      </c>
    </row>
    <row r="38" spans="1:5" x14ac:dyDescent="0.25">
      <c r="A38" t="s">
        <v>39</v>
      </c>
      <c r="B38" t="s">
        <v>77</v>
      </c>
      <c r="C38" t="s">
        <v>48</v>
      </c>
      <c r="D38">
        <v>2569796.44</v>
      </c>
      <c r="E38">
        <v>1343257.49</v>
      </c>
    </row>
    <row r="39" spans="1:5" x14ac:dyDescent="0.25">
      <c r="A39" t="s">
        <v>39</v>
      </c>
      <c r="B39" t="s">
        <v>78</v>
      </c>
      <c r="C39" t="s">
        <v>48</v>
      </c>
      <c r="D39">
        <v>2690916.69</v>
      </c>
      <c r="E39">
        <v>1039528.52</v>
      </c>
    </row>
    <row r="40" spans="1:5" x14ac:dyDescent="0.25">
      <c r="A40" t="s">
        <v>39</v>
      </c>
      <c r="B40" t="s">
        <v>79</v>
      </c>
      <c r="C40" t="s">
        <v>48</v>
      </c>
      <c r="D40">
        <v>2713527.07</v>
      </c>
      <c r="E40">
        <v>1026618.25</v>
      </c>
    </row>
    <row r="41" spans="1:5" x14ac:dyDescent="0.25">
      <c r="A41" t="s">
        <v>39</v>
      </c>
      <c r="B41" t="s">
        <v>80</v>
      </c>
      <c r="C41" t="s">
        <v>48</v>
      </c>
      <c r="D41">
        <v>2831462.22</v>
      </c>
      <c r="E41">
        <v>1057104.67</v>
      </c>
    </row>
    <row r="42" spans="1:5" x14ac:dyDescent="0.25">
      <c r="A42" t="s">
        <v>39</v>
      </c>
      <c r="B42" t="s">
        <v>81</v>
      </c>
      <c r="C42" t="s">
        <v>48</v>
      </c>
      <c r="D42">
        <v>2947000.51</v>
      </c>
      <c r="E42">
        <v>1023885</v>
      </c>
    </row>
    <row r="43" spans="1:5" x14ac:dyDescent="0.25">
      <c r="A43" t="s">
        <v>39</v>
      </c>
      <c r="B43" t="s">
        <v>20</v>
      </c>
      <c r="C43" t="s">
        <v>48</v>
      </c>
      <c r="D43">
        <v>3130019.56</v>
      </c>
      <c r="E43">
        <v>1142237.8</v>
      </c>
    </row>
    <row r="44" spans="1:5" x14ac:dyDescent="0.25">
      <c r="A44" t="s">
        <v>39</v>
      </c>
      <c r="B44" t="s">
        <v>21</v>
      </c>
      <c r="C44" t="s">
        <v>48</v>
      </c>
      <c r="D44">
        <v>3197084.9</v>
      </c>
      <c r="E44">
        <v>1428634.35</v>
      </c>
    </row>
    <row r="45" spans="1:5" x14ac:dyDescent="0.25">
      <c r="A45" t="s">
        <v>39</v>
      </c>
      <c r="B45" t="s">
        <v>22</v>
      </c>
      <c r="C45" t="s">
        <v>48</v>
      </c>
      <c r="D45">
        <v>2996818.42</v>
      </c>
      <c r="E45">
        <v>1427282.93</v>
      </c>
    </row>
    <row r="46" spans="1:5" x14ac:dyDescent="0.25">
      <c r="A46" t="s">
        <v>39</v>
      </c>
      <c r="B46" t="s">
        <v>23</v>
      </c>
      <c r="C46" t="s">
        <v>48</v>
      </c>
      <c r="D46">
        <v>3244269.99</v>
      </c>
      <c r="E46">
        <v>1291924.8899999999</v>
      </c>
    </row>
    <row r="47" spans="1:5" x14ac:dyDescent="0.25">
      <c r="A47" t="s">
        <v>39</v>
      </c>
      <c r="B47" t="s">
        <v>24</v>
      </c>
      <c r="C47" t="s">
        <v>48</v>
      </c>
      <c r="D47">
        <v>3485716.94</v>
      </c>
      <c r="E47">
        <v>1109232.21</v>
      </c>
    </row>
    <row r="48" spans="1:5" x14ac:dyDescent="0.25">
      <c r="A48" t="s">
        <v>39</v>
      </c>
      <c r="B48" t="s">
        <v>25</v>
      </c>
      <c r="C48" t="s">
        <v>48</v>
      </c>
      <c r="D48">
        <v>3850518.52</v>
      </c>
      <c r="E48">
        <v>886039.56</v>
      </c>
    </row>
    <row r="49" spans="1:5" x14ac:dyDescent="0.25">
      <c r="A49" t="s">
        <v>39</v>
      </c>
      <c r="B49" t="s">
        <v>26</v>
      </c>
      <c r="C49" t="s">
        <v>48</v>
      </c>
      <c r="D49">
        <v>3151746.88</v>
      </c>
      <c r="E49">
        <v>1639677.73</v>
      </c>
    </row>
    <row r="50" spans="1:5" x14ac:dyDescent="0.25">
      <c r="A50" t="s">
        <v>40</v>
      </c>
      <c r="B50" t="s">
        <v>73</v>
      </c>
      <c r="C50" t="s">
        <v>48</v>
      </c>
      <c r="D50">
        <v>1790968.03</v>
      </c>
      <c r="E50">
        <v>1973565.3</v>
      </c>
    </row>
    <row r="51" spans="1:5" x14ac:dyDescent="0.25">
      <c r="A51" t="s">
        <v>40</v>
      </c>
      <c r="B51" t="s">
        <v>74</v>
      </c>
      <c r="C51" t="s">
        <v>48</v>
      </c>
      <c r="D51">
        <v>2179386.1</v>
      </c>
      <c r="E51">
        <v>1690635.77</v>
      </c>
    </row>
    <row r="52" spans="1:5" x14ac:dyDescent="0.25">
      <c r="A52" t="s">
        <v>40</v>
      </c>
      <c r="B52" t="s">
        <v>75</v>
      </c>
      <c r="C52" t="s">
        <v>48</v>
      </c>
      <c r="D52">
        <v>2037389</v>
      </c>
      <c r="E52">
        <v>1488984.49</v>
      </c>
    </row>
    <row r="53" spans="1:5" x14ac:dyDescent="0.25">
      <c r="A53" t="s">
        <v>40</v>
      </c>
      <c r="B53" t="s">
        <v>76</v>
      </c>
      <c r="C53" t="s">
        <v>48</v>
      </c>
      <c r="D53">
        <v>2218396.14</v>
      </c>
      <c r="E53">
        <v>1389770.98</v>
      </c>
    </row>
    <row r="54" spans="1:5" x14ac:dyDescent="0.25">
      <c r="A54" t="s">
        <v>40</v>
      </c>
      <c r="B54" t="s">
        <v>77</v>
      </c>
      <c r="C54" t="s">
        <v>48</v>
      </c>
      <c r="D54">
        <v>2058229.76</v>
      </c>
      <c r="E54">
        <v>1449251.12</v>
      </c>
    </row>
    <row r="55" spans="1:5" x14ac:dyDescent="0.25">
      <c r="A55" t="s">
        <v>40</v>
      </c>
      <c r="B55" t="s">
        <v>78</v>
      </c>
      <c r="C55" t="s">
        <v>48</v>
      </c>
      <c r="D55">
        <v>2166986.56</v>
      </c>
      <c r="E55">
        <v>1078568.3799999999</v>
      </c>
    </row>
    <row r="56" spans="1:5" x14ac:dyDescent="0.25">
      <c r="A56" t="s">
        <v>40</v>
      </c>
      <c r="B56" t="s">
        <v>79</v>
      </c>
      <c r="C56" t="s">
        <v>48</v>
      </c>
      <c r="D56">
        <v>2178849.8199999998</v>
      </c>
      <c r="E56">
        <v>1056626.74</v>
      </c>
    </row>
    <row r="57" spans="1:5" x14ac:dyDescent="0.25">
      <c r="A57" t="s">
        <v>40</v>
      </c>
      <c r="B57" t="s">
        <v>80</v>
      </c>
      <c r="C57" t="s">
        <v>48</v>
      </c>
      <c r="D57">
        <v>2303347.63</v>
      </c>
      <c r="E57">
        <v>1097250.94</v>
      </c>
    </row>
    <row r="58" spans="1:5" x14ac:dyDescent="0.25">
      <c r="A58" t="s">
        <v>40</v>
      </c>
      <c r="B58" t="s">
        <v>81</v>
      </c>
      <c r="C58" t="s">
        <v>48</v>
      </c>
      <c r="D58">
        <v>2380517.48</v>
      </c>
      <c r="E58">
        <v>1049805.81</v>
      </c>
    </row>
    <row r="59" spans="1:5" x14ac:dyDescent="0.25">
      <c r="A59" t="s">
        <v>40</v>
      </c>
      <c r="B59" t="s">
        <v>20</v>
      </c>
      <c r="C59" t="s">
        <v>48</v>
      </c>
      <c r="D59">
        <v>2571054.11</v>
      </c>
      <c r="E59">
        <v>1178500.55</v>
      </c>
    </row>
    <row r="60" spans="1:5" x14ac:dyDescent="0.25">
      <c r="A60" t="s">
        <v>40</v>
      </c>
      <c r="B60" t="s">
        <v>21</v>
      </c>
      <c r="C60" t="s">
        <v>48</v>
      </c>
      <c r="D60">
        <v>2362704.31</v>
      </c>
      <c r="E60">
        <v>1404127.46</v>
      </c>
    </row>
    <row r="61" spans="1:5" x14ac:dyDescent="0.25">
      <c r="A61" t="s">
        <v>40</v>
      </c>
      <c r="B61" t="s">
        <v>22</v>
      </c>
      <c r="C61" t="s">
        <v>48</v>
      </c>
      <c r="D61">
        <v>2247994.87</v>
      </c>
      <c r="E61">
        <v>1427183.12</v>
      </c>
    </row>
    <row r="62" spans="1:5" x14ac:dyDescent="0.25">
      <c r="A62" t="s">
        <v>40</v>
      </c>
      <c r="B62" t="s">
        <v>23</v>
      </c>
      <c r="C62" t="s">
        <v>48</v>
      </c>
      <c r="D62">
        <v>2418056.62</v>
      </c>
      <c r="E62">
        <v>1298940.3400000001</v>
      </c>
    </row>
    <row r="63" spans="1:5" x14ac:dyDescent="0.25">
      <c r="A63" t="s">
        <v>40</v>
      </c>
      <c r="B63" t="s">
        <v>24</v>
      </c>
      <c r="C63" t="s">
        <v>48</v>
      </c>
      <c r="D63">
        <v>2631315.42</v>
      </c>
      <c r="E63">
        <v>1114003.3799999999</v>
      </c>
    </row>
    <row r="64" spans="1:5" x14ac:dyDescent="0.25">
      <c r="A64" t="s">
        <v>40</v>
      </c>
      <c r="B64" t="s">
        <v>25</v>
      </c>
      <c r="C64" t="s">
        <v>48</v>
      </c>
      <c r="D64">
        <v>2923551.56</v>
      </c>
      <c r="E64">
        <v>885176.9</v>
      </c>
    </row>
    <row r="65" spans="1:5" x14ac:dyDescent="0.25">
      <c r="A65" t="s">
        <v>40</v>
      </c>
      <c r="B65" t="s">
        <v>26</v>
      </c>
      <c r="C65" t="s">
        <v>48</v>
      </c>
      <c r="D65">
        <v>2363328.66</v>
      </c>
      <c r="E65">
        <v>1627758.42</v>
      </c>
    </row>
    <row r="66" spans="1:5" x14ac:dyDescent="0.25">
      <c r="A66" t="s">
        <v>39</v>
      </c>
      <c r="B66" t="s">
        <v>73</v>
      </c>
      <c r="C66" t="s">
        <v>65</v>
      </c>
      <c r="D66">
        <v>2358834.2200000002</v>
      </c>
      <c r="E66">
        <v>1798847.24</v>
      </c>
    </row>
    <row r="67" spans="1:5" x14ac:dyDescent="0.25">
      <c r="A67" t="s">
        <v>39</v>
      </c>
      <c r="B67" t="s">
        <v>74</v>
      </c>
      <c r="C67" t="s">
        <v>65</v>
      </c>
      <c r="D67">
        <v>2697728.13</v>
      </c>
      <c r="E67">
        <v>1483416.93</v>
      </c>
    </row>
    <row r="68" spans="1:5" x14ac:dyDescent="0.25">
      <c r="A68" t="s">
        <v>39</v>
      </c>
      <c r="B68" t="s">
        <v>75</v>
      </c>
      <c r="C68" t="s">
        <v>65</v>
      </c>
      <c r="D68">
        <v>2544980.4500000002</v>
      </c>
      <c r="E68">
        <v>1329104.1399999999</v>
      </c>
    </row>
    <row r="69" spans="1:5" x14ac:dyDescent="0.25">
      <c r="A69" t="s">
        <v>39</v>
      </c>
      <c r="B69" t="s">
        <v>76</v>
      </c>
      <c r="C69" t="s">
        <v>65</v>
      </c>
      <c r="D69">
        <v>2746636.84</v>
      </c>
      <c r="E69">
        <v>1267484.04</v>
      </c>
    </row>
    <row r="70" spans="1:5" x14ac:dyDescent="0.25">
      <c r="A70" t="s">
        <v>39</v>
      </c>
      <c r="B70" t="s">
        <v>77</v>
      </c>
      <c r="C70" t="s">
        <v>65</v>
      </c>
      <c r="D70">
        <v>2577643.0499999998</v>
      </c>
      <c r="E70">
        <v>1311379.72</v>
      </c>
    </row>
    <row r="71" spans="1:5" x14ac:dyDescent="0.25">
      <c r="A71" t="s">
        <v>39</v>
      </c>
      <c r="B71" t="s">
        <v>78</v>
      </c>
      <c r="C71" t="s">
        <v>65</v>
      </c>
      <c r="D71">
        <v>2688238.24</v>
      </c>
      <c r="E71">
        <v>1033673.72</v>
      </c>
    </row>
    <row r="72" spans="1:5" x14ac:dyDescent="0.25">
      <c r="A72" t="s">
        <v>39</v>
      </c>
      <c r="B72" t="s">
        <v>79</v>
      </c>
      <c r="C72" t="s">
        <v>65</v>
      </c>
      <c r="D72">
        <v>2712038.88</v>
      </c>
      <c r="E72">
        <v>1020370.47</v>
      </c>
    </row>
    <row r="73" spans="1:5" x14ac:dyDescent="0.25">
      <c r="A73" t="s">
        <v>39</v>
      </c>
      <c r="B73" t="s">
        <v>80</v>
      </c>
      <c r="C73" t="s">
        <v>65</v>
      </c>
      <c r="D73">
        <v>2832115.81</v>
      </c>
      <c r="E73">
        <v>1048090.32</v>
      </c>
    </row>
    <row r="74" spans="1:5" x14ac:dyDescent="0.25">
      <c r="A74" t="s">
        <v>39</v>
      </c>
      <c r="B74" t="s">
        <v>81</v>
      </c>
      <c r="C74" t="s">
        <v>65</v>
      </c>
      <c r="D74">
        <v>2946722.32</v>
      </c>
      <c r="E74">
        <v>1017524.56</v>
      </c>
    </row>
    <row r="75" spans="1:5" x14ac:dyDescent="0.25">
      <c r="A75" t="s">
        <v>39</v>
      </c>
      <c r="B75" t="s">
        <v>20</v>
      </c>
      <c r="C75" t="s">
        <v>65</v>
      </c>
      <c r="D75">
        <v>3137371.04</v>
      </c>
      <c r="E75">
        <v>1115573.1299999999</v>
      </c>
    </row>
    <row r="76" spans="1:5" x14ac:dyDescent="0.25">
      <c r="A76" t="s">
        <v>39</v>
      </c>
      <c r="B76" t="s">
        <v>21</v>
      </c>
      <c r="C76" t="s">
        <v>65</v>
      </c>
      <c r="D76">
        <v>3215862.37</v>
      </c>
      <c r="E76">
        <v>1363145.13</v>
      </c>
    </row>
    <row r="77" spans="1:5" x14ac:dyDescent="0.25">
      <c r="A77" t="s">
        <v>39</v>
      </c>
      <c r="B77" t="s">
        <v>22</v>
      </c>
      <c r="C77" t="s">
        <v>65</v>
      </c>
      <c r="D77">
        <v>3013314.08</v>
      </c>
      <c r="E77">
        <v>1367917.57</v>
      </c>
    </row>
    <row r="78" spans="1:5" x14ac:dyDescent="0.25">
      <c r="A78" t="s">
        <v>39</v>
      </c>
      <c r="B78" t="s">
        <v>23</v>
      </c>
      <c r="C78" t="s">
        <v>65</v>
      </c>
      <c r="D78">
        <v>3256372.41</v>
      </c>
      <c r="E78">
        <v>1248720.3899999999</v>
      </c>
    </row>
    <row r="79" spans="1:5" x14ac:dyDescent="0.25">
      <c r="A79" t="s">
        <v>39</v>
      </c>
      <c r="B79" t="s">
        <v>24</v>
      </c>
      <c r="C79" t="s">
        <v>65</v>
      </c>
      <c r="D79">
        <v>3493193.78</v>
      </c>
      <c r="E79">
        <v>1086573.44</v>
      </c>
    </row>
    <row r="80" spans="1:5" x14ac:dyDescent="0.25">
      <c r="A80" t="s">
        <v>39</v>
      </c>
      <c r="B80" t="s">
        <v>25</v>
      </c>
      <c r="C80" t="s">
        <v>65</v>
      </c>
      <c r="D80">
        <v>3852481.8</v>
      </c>
      <c r="E80">
        <v>879205.24</v>
      </c>
    </row>
    <row r="81" spans="1:5" x14ac:dyDescent="0.25">
      <c r="A81" t="s">
        <v>39</v>
      </c>
      <c r="B81" t="s">
        <v>26</v>
      </c>
      <c r="C81" t="s">
        <v>65</v>
      </c>
      <c r="D81">
        <v>3184706.5</v>
      </c>
      <c r="E81">
        <v>1551215.47</v>
      </c>
    </row>
    <row r="82" spans="1:5" x14ac:dyDescent="0.25">
      <c r="A82" t="s">
        <v>40</v>
      </c>
      <c r="B82" t="s">
        <v>73</v>
      </c>
      <c r="C82" t="s">
        <v>65</v>
      </c>
      <c r="D82">
        <v>1820827.39</v>
      </c>
      <c r="E82">
        <v>1850803.26</v>
      </c>
    </row>
    <row r="83" spans="1:5" x14ac:dyDescent="0.25">
      <c r="A83" t="s">
        <v>40</v>
      </c>
      <c r="B83" t="s">
        <v>74</v>
      </c>
      <c r="C83" t="s">
        <v>65</v>
      </c>
      <c r="D83">
        <v>2205969.42</v>
      </c>
      <c r="E83">
        <v>1585936.36</v>
      </c>
    </row>
    <row r="84" spans="1:5" x14ac:dyDescent="0.25">
      <c r="A84" t="s">
        <v>40</v>
      </c>
      <c r="B84" t="s">
        <v>75</v>
      </c>
      <c r="C84" t="s">
        <v>65</v>
      </c>
      <c r="D84">
        <v>2052490.38</v>
      </c>
      <c r="E84">
        <v>1424977.44</v>
      </c>
    </row>
    <row r="85" spans="1:5" x14ac:dyDescent="0.25">
      <c r="A85" t="s">
        <v>40</v>
      </c>
      <c r="B85" t="s">
        <v>76</v>
      </c>
      <c r="C85" t="s">
        <v>65</v>
      </c>
      <c r="D85">
        <v>2231546.7599999998</v>
      </c>
      <c r="E85">
        <v>1334029.03</v>
      </c>
    </row>
    <row r="86" spans="1:5" x14ac:dyDescent="0.25">
      <c r="A86" t="s">
        <v>40</v>
      </c>
      <c r="B86" t="s">
        <v>77</v>
      </c>
      <c r="C86" t="s">
        <v>65</v>
      </c>
      <c r="D86">
        <v>2072556.24</v>
      </c>
      <c r="E86">
        <v>1390416.34</v>
      </c>
    </row>
    <row r="87" spans="1:5" x14ac:dyDescent="0.25">
      <c r="A87" t="s">
        <v>40</v>
      </c>
      <c r="B87" t="s">
        <v>78</v>
      </c>
      <c r="C87" t="s">
        <v>65</v>
      </c>
      <c r="D87">
        <v>2166372.7999999998</v>
      </c>
      <c r="E87">
        <v>1065421.23</v>
      </c>
    </row>
    <row r="88" spans="1:5" x14ac:dyDescent="0.25">
      <c r="A88" t="s">
        <v>40</v>
      </c>
      <c r="B88" t="s">
        <v>79</v>
      </c>
      <c r="C88" t="s">
        <v>65</v>
      </c>
      <c r="D88">
        <v>2179058.92</v>
      </c>
      <c r="E88">
        <v>1044239.44</v>
      </c>
    </row>
    <row r="89" spans="1:5" x14ac:dyDescent="0.25">
      <c r="A89" t="s">
        <v>40</v>
      </c>
      <c r="B89" t="s">
        <v>80</v>
      </c>
      <c r="C89" t="s">
        <v>65</v>
      </c>
      <c r="D89">
        <v>2306412.12</v>
      </c>
      <c r="E89">
        <v>1079346.8400000001</v>
      </c>
    </row>
    <row r="90" spans="1:5" x14ac:dyDescent="0.25">
      <c r="A90" t="s">
        <v>40</v>
      </c>
      <c r="B90" t="s">
        <v>81</v>
      </c>
      <c r="C90" t="s">
        <v>65</v>
      </c>
      <c r="D90">
        <v>2381945.2799999998</v>
      </c>
      <c r="E90">
        <v>1036628.16</v>
      </c>
    </row>
    <row r="91" spans="1:5" x14ac:dyDescent="0.25">
      <c r="A91" t="s">
        <v>40</v>
      </c>
      <c r="B91" t="s">
        <v>20</v>
      </c>
      <c r="C91" t="s">
        <v>65</v>
      </c>
      <c r="D91">
        <v>2581451.2200000002</v>
      </c>
      <c r="E91">
        <v>1139270.18</v>
      </c>
    </row>
    <row r="92" spans="1:5" x14ac:dyDescent="0.25">
      <c r="A92" t="s">
        <v>40</v>
      </c>
      <c r="B92" t="s">
        <v>21</v>
      </c>
      <c r="C92" t="s">
        <v>65</v>
      </c>
      <c r="D92">
        <v>2381958.46</v>
      </c>
      <c r="E92">
        <v>1335086.8500000001</v>
      </c>
    </row>
    <row r="93" spans="1:5" x14ac:dyDescent="0.25">
      <c r="A93" t="s">
        <v>40</v>
      </c>
      <c r="B93" t="s">
        <v>22</v>
      </c>
      <c r="C93" t="s">
        <v>65</v>
      </c>
      <c r="D93">
        <v>2266432.3199999998</v>
      </c>
      <c r="E93">
        <v>1359096.91</v>
      </c>
    </row>
    <row r="94" spans="1:5" x14ac:dyDescent="0.25">
      <c r="A94" t="s">
        <v>40</v>
      </c>
      <c r="B94" t="s">
        <v>23</v>
      </c>
      <c r="C94" t="s">
        <v>65</v>
      </c>
      <c r="D94">
        <v>2432001.8199999998</v>
      </c>
      <c r="E94">
        <v>1247088.8600000001</v>
      </c>
    </row>
    <row r="95" spans="1:5" x14ac:dyDescent="0.25">
      <c r="A95" t="s">
        <v>40</v>
      </c>
      <c r="B95" t="s">
        <v>24</v>
      </c>
      <c r="C95" t="s">
        <v>65</v>
      </c>
      <c r="D95">
        <v>2639870.42</v>
      </c>
      <c r="E95">
        <v>1085765.3899999999</v>
      </c>
    </row>
    <row r="96" spans="1:5" x14ac:dyDescent="0.25">
      <c r="A96" t="s">
        <v>40</v>
      </c>
      <c r="B96" t="s">
        <v>25</v>
      </c>
      <c r="C96" t="s">
        <v>65</v>
      </c>
      <c r="D96">
        <v>2926423.36</v>
      </c>
      <c r="E96">
        <v>875221.52</v>
      </c>
    </row>
    <row r="97" spans="1:5" x14ac:dyDescent="0.25">
      <c r="A97" t="s">
        <v>40</v>
      </c>
      <c r="B97" t="s">
        <v>26</v>
      </c>
      <c r="C97" t="s">
        <v>65</v>
      </c>
      <c r="D97">
        <v>2397913.1800000002</v>
      </c>
      <c r="E97">
        <v>1529633.11</v>
      </c>
    </row>
    <row r="98" spans="1:5" x14ac:dyDescent="0.25">
      <c r="A98" t="s">
        <v>39</v>
      </c>
      <c r="B98" t="s">
        <v>73</v>
      </c>
      <c r="C98" t="s">
        <v>68</v>
      </c>
      <c r="D98">
        <v>2334304.0299999998</v>
      </c>
      <c r="E98">
        <v>1803033.44</v>
      </c>
    </row>
    <row r="99" spans="1:5" x14ac:dyDescent="0.25">
      <c r="A99" t="s">
        <v>39</v>
      </c>
      <c r="B99" t="s">
        <v>74</v>
      </c>
      <c r="C99" t="s">
        <v>68</v>
      </c>
      <c r="D99">
        <v>2679642.15</v>
      </c>
      <c r="E99">
        <v>1485738.43</v>
      </c>
    </row>
    <row r="100" spans="1:5" x14ac:dyDescent="0.25">
      <c r="A100" t="s">
        <v>39</v>
      </c>
      <c r="B100" t="s">
        <v>75</v>
      </c>
      <c r="C100" t="s">
        <v>68</v>
      </c>
      <c r="D100">
        <v>2536855.0499999998</v>
      </c>
      <c r="E100">
        <v>1330012.7</v>
      </c>
    </row>
    <row r="101" spans="1:5" x14ac:dyDescent="0.25">
      <c r="A101" t="s">
        <v>39</v>
      </c>
      <c r="B101" t="s">
        <v>76</v>
      </c>
      <c r="C101" t="s">
        <v>68</v>
      </c>
      <c r="D101">
        <v>2739022.05</v>
      </c>
      <c r="E101">
        <v>1268302.3799999999</v>
      </c>
    </row>
    <row r="102" spans="1:5" x14ac:dyDescent="0.25">
      <c r="A102" t="s">
        <v>39</v>
      </c>
      <c r="B102" t="s">
        <v>77</v>
      </c>
      <c r="C102" t="s">
        <v>68</v>
      </c>
      <c r="D102">
        <v>2569260.0299999998</v>
      </c>
      <c r="E102">
        <v>1312013.3500000001</v>
      </c>
    </row>
    <row r="103" spans="1:5" x14ac:dyDescent="0.25">
      <c r="A103" t="s">
        <v>39</v>
      </c>
      <c r="B103" t="s">
        <v>78</v>
      </c>
      <c r="C103" t="s">
        <v>68</v>
      </c>
      <c r="D103">
        <v>2690849.78</v>
      </c>
      <c r="E103">
        <v>1033734.05</v>
      </c>
    </row>
    <row r="104" spans="1:5" x14ac:dyDescent="0.25">
      <c r="A104" t="s">
        <v>39</v>
      </c>
      <c r="B104" t="s">
        <v>79</v>
      </c>
      <c r="C104" t="s">
        <v>68</v>
      </c>
      <c r="D104">
        <v>2713430.62</v>
      </c>
      <c r="E104">
        <v>1020474.9</v>
      </c>
    </row>
    <row r="105" spans="1:5" x14ac:dyDescent="0.25">
      <c r="A105" t="s">
        <v>39</v>
      </c>
      <c r="B105" t="s">
        <v>80</v>
      </c>
      <c r="C105" t="s">
        <v>68</v>
      </c>
      <c r="D105">
        <v>2831293.47</v>
      </c>
      <c r="E105">
        <v>1048174.26</v>
      </c>
    </row>
    <row r="106" spans="1:5" x14ac:dyDescent="0.25">
      <c r="A106" t="s">
        <v>39</v>
      </c>
      <c r="B106" t="s">
        <v>81</v>
      </c>
      <c r="C106" t="s">
        <v>68</v>
      </c>
      <c r="D106">
        <v>2946873.93</v>
      </c>
      <c r="E106">
        <v>1017614.38</v>
      </c>
    </row>
    <row r="107" spans="1:5" x14ac:dyDescent="0.25">
      <c r="A107" t="s">
        <v>39</v>
      </c>
      <c r="B107" t="s">
        <v>20</v>
      </c>
      <c r="C107" t="s">
        <v>68</v>
      </c>
      <c r="D107">
        <v>3129539.19</v>
      </c>
      <c r="E107">
        <v>1116182.57</v>
      </c>
    </row>
    <row r="108" spans="1:5" x14ac:dyDescent="0.25">
      <c r="A108" t="s">
        <v>39</v>
      </c>
      <c r="B108" t="s">
        <v>21</v>
      </c>
      <c r="C108" t="s">
        <v>68</v>
      </c>
      <c r="D108">
        <v>3197118.44</v>
      </c>
      <c r="E108">
        <v>1365909.59</v>
      </c>
    </row>
    <row r="109" spans="1:5" x14ac:dyDescent="0.25">
      <c r="A109" t="s">
        <v>39</v>
      </c>
      <c r="B109" t="s">
        <v>22</v>
      </c>
      <c r="C109" t="s">
        <v>68</v>
      </c>
      <c r="D109">
        <v>2996697.22</v>
      </c>
      <c r="E109">
        <v>1370408.1</v>
      </c>
    </row>
    <row r="110" spans="1:5" x14ac:dyDescent="0.25">
      <c r="A110" t="s">
        <v>39</v>
      </c>
      <c r="B110" t="s">
        <v>23</v>
      </c>
      <c r="C110" t="s">
        <v>68</v>
      </c>
      <c r="D110">
        <v>3244115.04</v>
      </c>
      <c r="E110">
        <v>1250605.8600000001</v>
      </c>
    </row>
    <row r="111" spans="1:5" x14ac:dyDescent="0.25">
      <c r="A111" t="s">
        <v>39</v>
      </c>
      <c r="B111" t="s">
        <v>24</v>
      </c>
      <c r="C111" t="s">
        <v>68</v>
      </c>
      <c r="D111">
        <v>3485443.26</v>
      </c>
      <c r="E111">
        <v>1087203.8400000001</v>
      </c>
    </row>
    <row r="112" spans="1:5" x14ac:dyDescent="0.25">
      <c r="A112" t="s">
        <v>39</v>
      </c>
      <c r="B112" t="s">
        <v>25</v>
      </c>
      <c r="C112" t="s">
        <v>68</v>
      </c>
      <c r="D112">
        <v>3850312.65</v>
      </c>
      <c r="E112">
        <v>879323.57</v>
      </c>
    </row>
    <row r="113" spans="1:5" x14ac:dyDescent="0.25">
      <c r="A113" t="s">
        <v>39</v>
      </c>
      <c r="B113" t="s">
        <v>26</v>
      </c>
      <c r="C113" t="s">
        <v>68</v>
      </c>
      <c r="D113">
        <v>3152775.06</v>
      </c>
      <c r="E113">
        <v>1554897.09</v>
      </c>
    </row>
    <row r="114" spans="1:5" x14ac:dyDescent="0.25">
      <c r="A114" t="s">
        <v>40</v>
      </c>
      <c r="B114" t="s">
        <v>73</v>
      </c>
      <c r="C114" t="s">
        <v>68</v>
      </c>
      <c r="D114">
        <v>1789595.52</v>
      </c>
      <c r="E114">
        <v>1860265.88</v>
      </c>
    </row>
    <row r="115" spans="1:5" x14ac:dyDescent="0.25">
      <c r="A115" t="s">
        <v>40</v>
      </c>
      <c r="B115" t="s">
        <v>74</v>
      </c>
      <c r="C115" t="s">
        <v>68</v>
      </c>
      <c r="D115">
        <v>2178442.9700000002</v>
      </c>
      <c r="E115">
        <v>1590861.39</v>
      </c>
    </row>
    <row r="116" spans="1:5" x14ac:dyDescent="0.25">
      <c r="A116" t="s">
        <v>40</v>
      </c>
      <c r="B116" t="s">
        <v>75</v>
      </c>
      <c r="C116" t="s">
        <v>68</v>
      </c>
      <c r="D116">
        <v>2036601.86</v>
      </c>
      <c r="E116">
        <v>1427744.23</v>
      </c>
    </row>
    <row r="117" spans="1:5" x14ac:dyDescent="0.25">
      <c r="A117" t="s">
        <v>40</v>
      </c>
      <c r="B117" t="s">
        <v>76</v>
      </c>
      <c r="C117" t="s">
        <v>68</v>
      </c>
      <c r="D117">
        <v>2217668.29</v>
      </c>
      <c r="E117">
        <v>1336082.56</v>
      </c>
    </row>
    <row r="118" spans="1:5" x14ac:dyDescent="0.25">
      <c r="A118" t="s">
        <v>40</v>
      </c>
      <c r="B118" t="s">
        <v>77</v>
      </c>
      <c r="C118" t="s">
        <v>68</v>
      </c>
      <c r="D118">
        <v>2056940.09</v>
      </c>
      <c r="E118">
        <v>1392528.64</v>
      </c>
    </row>
    <row r="119" spans="1:5" x14ac:dyDescent="0.25">
      <c r="A119" t="s">
        <v>40</v>
      </c>
      <c r="B119" t="s">
        <v>78</v>
      </c>
      <c r="C119" t="s">
        <v>68</v>
      </c>
      <c r="D119">
        <v>2166717.85</v>
      </c>
      <c r="E119">
        <v>1065909.94</v>
      </c>
    </row>
    <row r="120" spans="1:5" x14ac:dyDescent="0.25">
      <c r="A120" t="s">
        <v>40</v>
      </c>
      <c r="B120" t="s">
        <v>79</v>
      </c>
      <c r="C120" t="s">
        <v>68</v>
      </c>
      <c r="D120">
        <v>2178616.35</v>
      </c>
      <c r="E120">
        <v>1044641.34</v>
      </c>
    </row>
    <row r="121" spans="1:5" x14ac:dyDescent="0.25">
      <c r="A121" t="s">
        <v>40</v>
      </c>
      <c r="B121" t="s">
        <v>80</v>
      </c>
      <c r="C121" t="s">
        <v>68</v>
      </c>
      <c r="D121">
        <v>2302930.4700000002</v>
      </c>
      <c r="E121">
        <v>1079974.81</v>
      </c>
    </row>
    <row r="122" spans="1:5" x14ac:dyDescent="0.25">
      <c r="A122" t="s">
        <v>40</v>
      </c>
      <c r="B122" t="s">
        <v>81</v>
      </c>
      <c r="C122" t="s">
        <v>68</v>
      </c>
      <c r="D122">
        <v>2380181.23</v>
      </c>
      <c r="E122">
        <v>1036988.05</v>
      </c>
    </row>
    <row r="123" spans="1:5" x14ac:dyDescent="0.25">
      <c r="A123" t="s">
        <v>40</v>
      </c>
      <c r="B123" t="s">
        <v>20</v>
      </c>
      <c r="C123" t="s">
        <v>68</v>
      </c>
      <c r="D123">
        <v>2570158</v>
      </c>
      <c r="E123">
        <v>1140267.68</v>
      </c>
    </row>
    <row r="124" spans="1:5" x14ac:dyDescent="0.25">
      <c r="A124" t="s">
        <v>40</v>
      </c>
      <c r="B124" t="s">
        <v>21</v>
      </c>
      <c r="C124" t="s">
        <v>68</v>
      </c>
      <c r="D124">
        <v>2361341.61</v>
      </c>
      <c r="E124">
        <v>1340099.9099999999</v>
      </c>
    </row>
    <row r="125" spans="1:5" x14ac:dyDescent="0.25">
      <c r="A125" t="s">
        <v>40</v>
      </c>
      <c r="B125" t="s">
        <v>22</v>
      </c>
      <c r="C125" t="s">
        <v>68</v>
      </c>
      <c r="D125">
        <v>2246591.59</v>
      </c>
      <c r="E125">
        <v>1363845.14</v>
      </c>
    </row>
    <row r="126" spans="1:5" x14ac:dyDescent="0.25">
      <c r="A126" t="s">
        <v>40</v>
      </c>
      <c r="B126" t="s">
        <v>23</v>
      </c>
      <c r="C126" t="s">
        <v>68</v>
      </c>
      <c r="D126">
        <v>2416922.0099999998</v>
      </c>
      <c r="E126">
        <v>1251077.9099999999</v>
      </c>
    </row>
    <row r="127" spans="1:5" x14ac:dyDescent="0.25">
      <c r="A127" t="s">
        <v>40</v>
      </c>
      <c r="B127" t="s">
        <v>24</v>
      </c>
      <c r="C127" t="s">
        <v>68</v>
      </c>
      <c r="D127">
        <v>2630434.5299999998</v>
      </c>
      <c r="E127">
        <v>1087331.2</v>
      </c>
    </row>
    <row r="128" spans="1:5" x14ac:dyDescent="0.25">
      <c r="A128" t="s">
        <v>40</v>
      </c>
      <c r="B128" t="s">
        <v>25</v>
      </c>
      <c r="C128" t="s">
        <v>68</v>
      </c>
      <c r="D128">
        <v>2922741.68</v>
      </c>
      <c r="E128">
        <v>875521.07</v>
      </c>
    </row>
    <row r="129" spans="1:5" x14ac:dyDescent="0.25">
      <c r="A129" t="s">
        <v>40</v>
      </c>
      <c r="B129" t="s">
        <v>26</v>
      </c>
      <c r="C129" t="s">
        <v>68</v>
      </c>
      <c r="D129">
        <v>2361875.6800000002</v>
      </c>
      <c r="E129">
        <v>1536319.16</v>
      </c>
    </row>
    <row r="130" spans="1:5" x14ac:dyDescent="0.25">
      <c r="A130" t="s">
        <v>39</v>
      </c>
      <c r="B130" t="s">
        <v>73</v>
      </c>
      <c r="C130" t="s">
        <v>69</v>
      </c>
      <c r="D130">
        <v>2188418.2000000002</v>
      </c>
      <c r="E130">
        <v>1959058.47</v>
      </c>
    </row>
    <row r="131" spans="1:5" x14ac:dyDescent="0.25">
      <c r="A131" t="s">
        <v>39</v>
      </c>
      <c r="B131" t="s">
        <v>74</v>
      </c>
      <c r="C131" t="s">
        <v>69</v>
      </c>
      <c r="D131">
        <v>2517298.14</v>
      </c>
      <c r="E131">
        <v>1590653.02</v>
      </c>
    </row>
    <row r="132" spans="1:5" x14ac:dyDescent="0.25">
      <c r="A132" t="s">
        <v>39</v>
      </c>
      <c r="B132" t="s">
        <v>75</v>
      </c>
      <c r="C132" t="s">
        <v>69</v>
      </c>
      <c r="D132">
        <v>2382486.09</v>
      </c>
      <c r="E132">
        <v>1390879.94</v>
      </c>
    </row>
    <row r="133" spans="1:5" x14ac:dyDescent="0.25">
      <c r="A133" t="s">
        <v>39</v>
      </c>
      <c r="B133" t="s">
        <v>76</v>
      </c>
      <c r="C133" t="s">
        <v>69</v>
      </c>
      <c r="D133">
        <v>2575252.14</v>
      </c>
      <c r="E133">
        <v>1325156.6299999999</v>
      </c>
    </row>
    <row r="134" spans="1:5" x14ac:dyDescent="0.25">
      <c r="A134" t="s">
        <v>39</v>
      </c>
      <c r="B134" t="s">
        <v>77</v>
      </c>
      <c r="C134" t="s">
        <v>69</v>
      </c>
      <c r="D134">
        <v>2420099.7599999998</v>
      </c>
      <c r="E134">
        <v>1366490.56</v>
      </c>
    </row>
    <row r="135" spans="1:5" x14ac:dyDescent="0.25">
      <c r="A135" t="s">
        <v>39</v>
      </c>
      <c r="B135" t="s">
        <v>78</v>
      </c>
      <c r="C135" t="s">
        <v>69</v>
      </c>
      <c r="D135">
        <v>2545650.79</v>
      </c>
      <c r="E135">
        <v>1046712.07</v>
      </c>
    </row>
    <row r="136" spans="1:5" x14ac:dyDescent="0.25">
      <c r="A136" t="s">
        <v>39</v>
      </c>
      <c r="B136" t="s">
        <v>79</v>
      </c>
      <c r="C136" t="s">
        <v>69</v>
      </c>
      <c r="D136">
        <v>2564811.69</v>
      </c>
      <c r="E136">
        <v>1033546.39</v>
      </c>
    </row>
    <row r="137" spans="1:5" x14ac:dyDescent="0.25">
      <c r="A137" t="s">
        <v>39</v>
      </c>
      <c r="B137" t="s">
        <v>80</v>
      </c>
      <c r="C137" t="s">
        <v>69</v>
      </c>
      <c r="D137">
        <v>2672517.39</v>
      </c>
      <c r="E137">
        <v>1066292.58</v>
      </c>
    </row>
    <row r="138" spans="1:5" x14ac:dyDescent="0.25">
      <c r="A138" t="s">
        <v>39</v>
      </c>
      <c r="B138" t="s">
        <v>81</v>
      </c>
      <c r="C138" t="s">
        <v>69</v>
      </c>
      <c r="D138">
        <v>2777395.52</v>
      </c>
      <c r="E138">
        <v>1031640.83</v>
      </c>
    </row>
    <row r="139" spans="1:5" x14ac:dyDescent="0.25">
      <c r="A139" t="s">
        <v>39</v>
      </c>
      <c r="B139" t="s">
        <v>20</v>
      </c>
      <c r="C139" t="s">
        <v>69</v>
      </c>
      <c r="D139">
        <v>2958837.18</v>
      </c>
      <c r="E139">
        <v>1160793.28</v>
      </c>
    </row>
    <row r="140" spans="1:5" x14ac:dyDescent="0.25">
      <c r="A140" t="s">
        <v>39</v>
      </c>
      <c r="B140" t="s">
        <v>21</v>
      </c>
      <c r="C140" t="s">
        <v>69</v>
      </c>
      <c r="D140">
        <v>3015415.6</v>
      </c>
      <c r="E140">
        <v>1470521.69</v>
      </c>
    </row>
    <row r="141" spans="1:5" x14ac:dyDescent="0.25">
      <c r="A141" t="s">
        <v>39</v>
      </c>
      <c r="B141" t="s">
        <v>22</v>
      </c>
      <c r="C141" t="s">
        <v>69</v>
      </c>
      <c r="D141">
        <v>2832979.01</v>
      </c>
      <c r="E141">
        <v>1462833</v>
      </c>
    </row>
    <row r="142" spans="1:5" x14ac:dyDescent="0.25">
      <c r="A142" t="s">
        <v>39</v>
      </c>
      <c r="B142" t="s">
        <v>23</v>
      </c>
      <c r="C142" t="s">
        <v>69</v>
      </c>
      <c r="D142">
        <v>3067622.07</v>
      </c>
      <c r="E142">
        <v>1321667.1499999999</v>
      </c>
    </row>
    <row r="143" spans="1:5" x14ac:dyDescent="0.25">
      <c r="A143" t="s">
        <v>39</v>
      </c>
      <c r="B143" t="s">
        <v>24</v>
      </c>
      <c r="C143" t="s">
        <v>69</v>
      </c>
      <c r="D143">
        <v>3294860.38</v>
      </c>
      <c r="E143">
        <v>1127563.3600000001</v>
      </c>
    </row>
    <row r="144" spans="1:5" x14ac:dyDescent="0.25">
      <c r="A144" t="s">
        <v>39</v>
      </c>
      <c r="B144" t="s">
        <v>25</v>
      </c>
      <c r="C144" t="s">
        <v>69</v>
      </c>
      <c r="D144">
        <v>3670582.3</v>
      </c>
      <c r="E144">
        <v>892391.01</v>
      </c>
    </row>
    <row r="145" spans="1:5" x14ac:dyDescent="0.25">
      <c r="A145" t="s">
        <v>39</v>
      </c>
      <c r="B145" t="s">
        <v>26</v>
      </c>
      <c r="C145" t="s">
        <v>69</v>
      </c>
      <c r="D145">
        <v>2965984.04</v>
      </c>
      <c r="E145">
        <v>1688019.88</v>
      </c>
    </row>
    <row r="146" spans="1:5" x14ac:dyDescent="0.25">
      <c r="A146" t="s">
        <v>40</v>
      </c>
      <c r="B146" t="s">
        <v>73</v>
      </c>
      <c r="C146" t="s">
        <v>69</v>
      </c>
      <c r="D146">
        <v>1689386.76</v>
      </c>
      <c r="E146">
        <v>2031601.55</v>
      </c>
    </row>
    <row r="147" spans="1:5" x14ac:dyDescent="0.25">
      <c r="A147" t="s">
        <v>40</v>
      </c>
      <c r="B147" t="s">
        <v>74</v>
      </c>
      <c r="C147" t="s">
        <v>69</v>
      </c>
      <c r="D147">
        <v>2056178.12</v>
      </c>
      <c r="E147">
        <v>1735305.73</v>
      </c>
    </row>
    <row r="148" spans="1:5" x14ac:dyDescent="0.25">
      <c r="A148" t="s">
        <v>40</v>
      </c>
      <c r="B148" t="s">
        <v>75</v>
      </c>
      <c r="C148" t="s">
        <v>69</v>
      </c>
      <c r="D148">
        <v>1921222.4</v>
      </c>
      <c r="E148">
        <v>1524404.17</v>
      </c>
    </row>
    <row r="149" spans="1:5" x14ac:dyDescent="0.25">
      <c r="A149" t="s">
        <v>40</v>
      </c>
      <c r="B149" t="s">
        <v>76</v>
      </c>
      <c r="C149" t="s">
        <v>69</v>
      </c>
      <c r="D149">
        <v>2095585.18</v>
      </c>
      <c r="E149">
        <v>1421258.79</v>
      </c>
    </row>
    <row r="150" spans="1:5" x14ac:dyDescent="0.25">
      <c r="A150" t="s">
        <v>40</v>
      </c>
      <c r="B150" t="s">
        <v>77</v>
      </c>
      <c r="C150" t="s">
        <v>69</v>
      </c>
      <c r="D150">
        <v>1945827.59</v>
      </c>
      <c r="E150">
        <v>1480632.18</v>
      </c>
    </row>
    <row r="151" spans="1:5" x14ac:dyDescent="0.25">
      <c r="A151" t="s">
        <v>40</v>
      </c>
      <c r="B151" t="s">
        <v>78</v>
      </c>
      <c r="C151" t="s">
        <v>69</v>
      </c>
      <c r="D151">
        <v>2055380.18</v>
      </c>
      <c r="E151">
        <v>1090068.01</v>
      </c>
    </row>
    <row r="152" spans="1:5" x14ac:dyDescent="0.25">
      <c r="A152" t="s">
        <v>40</v>
      </c>
      <c r="B152" t="s">
        <v>79</v>
      </c>
      <c r="C152" t="s">
        <v>69</v>
      </c>
      <c r="D152">
        <v>2066512.21</v>
      </c>
      <c r="E152">
        <v>1067224.01</v>
      </c>
    </row>
    <row r="153" spans="1:5" x14ac:dyDescent="0.25">
      <c r="A153" t="s">
        <v>40</v>
      </c>
      <c r="B153" t="s">
        <v>80</v>
      </c>
      <c r="C153" t="s">
        <v>69</v>
      </c>
      <c r="D153">
        <v>2183971.69</v>
      </c>
      <c r="E153">
        <v>1111120.3799999999</v>
      </c>
    </row>
    <row r="154" spans="1:5" x14ac:dyDescent="0.25">
      <c r="A154" t="s">
        <v>40</v>
      </c>
      <c r="B154" t="s">
        <v>81</v>
      </c>
      <c r="C154" t="s">
        <v>69</v>
      </c>
      <c r="D154">
        <v>2257019.59</v>
      </c>
      <c r="E154">
        <v>1061422.3600000001</v>
      </c>
    </row>
    <row r="155" spans="1:5" x14ac:dyDescent="0.25">
      <c r="A155" t="s">
        <v>40</v>
      </c>
      <c r="B155" t="s">
        <v>20</v>
      </c>
      <c r="C155" t="s">
        <v>69</v>
      </c>
      <c r="D155">
        <v>2442739.9300000002</v>
      </c>
      <c r="E155">
        <v>1199133.3600000001</v>
      </c>
    </row>
    <row r="156" spans="1:5" x14ac:dyDescent="0.25">
      <c r="A156" t="s">
        <v>40</v>
      </c>
      <c r="B156" t="s">
        <v>21</v>
      </c>
      <c r="C156" t="s">
        <v>69</v>
      </c>
      <c r="D156">
        <v>2258349.71</v>
      </c>
      <c r="E156">
        <v>1435514.07</v>
      </c>
    </row>
    <row r="157" spans="1:5" x14ac:dyDescent="0.25">
      <c r="A157" t="s">
        <v>40</v>
      </c>
      <c r="B157" t="s">
        <v>22</v>
      </c>
      <c r="C157" t="s">
        <v>69</v>
      </c>
      <c r="D157">
        <v>2146555.73</v>
      </c>
      <c r="E157">
        <v>1455463.36</v>
      </c>
    </row>
    <row r="158" spans="1:5" x14ac:dyDescent="0.25">
      <c r="A158" t="s">
        <v>40</v>
      </c>
      <c r="B158" t="s">
        <v>23</v>
      </c>
      <c r="C158" t="s">
        <v>69</v>
      </c>
      <c r="D158">
        <v>2315445.39</v>
      </c>
      <c r="E158">
        <v>1323717.48</v>
      </c>
    </row>
    <row r="159" spans="1:5" x14ac:dyDescent="0.25">
      <c r="A159" t="s">
        <v>40</v>
      </c>
      <c r="B159" t="s">
        <v>24</v>
      </c>
      <c r="C159" t="s">
        <v>69</v>
      </c>
      <c r="D159">
        <v>2522263.19</v>
      </c>
      <c r="E159">
        <v>1130759.54</v>
      </c>
    </row>
    <row r="160" spans="1:5" x14ac:dyDescent="0.25">
      <c r="A160" t="s">
        <v>40</v>
      </c>
      <c r="B160" t="s">
        <v>25</v>
      </c>
      <c r="C160" t="s">
        <v>69</v>
      </c>
      <c r="D160">
        <v>2828357.52</v>
      </c>
      <c r="E160">
        <v>891565.1</v>
      </c>
    </row>
    <row r="161" spans="1:5" x14ac:dyDescent="0.25">
      <c r="A161" t="s">
        <v>40</v>
      </c>
      <c r="B161" t="s">
        <v>26</v>
      </c>
      <c r="C161" t="s">
        <v>69</v>
      </c>
      <c r="D161">
        <v>2249976.08</v>
      </c>
      <c r="E161">
        <v>1664944.8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Education - Secondary School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901184.08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50388.63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673572.97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882040.8</v>
      </c>
      <c r="F7" s="65">
        <f>Raw_endusebreakdownannual!F6</f>
        <v>218844.85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584052.98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813.36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864659.77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2190868.7400000002</v>
      </c>
      <c r="F17" s="65">
        <f>Raw_endusebreakdownannual!F16</f>
        <v>1984688.69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606079.51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323450.33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673572.97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882040.8</v>
      </c>
      <c r="F22" s="65">
        <f>Raw_endusebreakdownannual!F21</f>
        <v>218844.85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662644.09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4869.72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794294.24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2546577.91</v>
      </c>
      <c r="F32" s="65">
        <f>Raw_endusebreakdownannual!F31</f>
        <v>1619218.6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399919.85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209976.31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673572.97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882040.8</v>
      </c>
      <c r="F37" s="65">
        <f>Raw_endusebreakdownannual!F36</f>
        <v>218844.85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618307.61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4650.18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791302.95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2388547.87</v>
      </c>
      <c r="F47" s="65">
        <f>Raw_endusebreakdownannual!F46</f>
        <v>1410067.65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362607.76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386496.96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673572.97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882040.8</v>
      </c>
      <c r="F52" s="65">
        <f>Raw_endusebreakdownannual!F51</f>
        <v>218844.85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654258.32999999996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5515.87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763976.36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2601884.9300000002</v>
      </c>
      <c r="F62" s="65">
        <f>Raw_endusebreakdownannual!F61</f>
        <v>1345428.98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376268.13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259227.44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673572.97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882040.8</v>
      </c>
      <c r="F67" s="65">
        <f>Raw_endusebreakdownannual!F66</f>
        <v>218844.85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610056.75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5055.6000000000004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791355.21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2429953.56</v>
      </c>
      <c r="F77" s="65">
        <f>Raw_endusebreakdownannual!F76</f>
        <v>1386468.19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106833.85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417418.94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673572.97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882040.8</v>
      </c>
      <c r="F82" s="65">
        <f>Raw_endusebreakdownannual!F81</f>
        <v>218844.85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615260.64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8168.31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728922.8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2596461.66</v>
      </c>
      <c r="F92" s="65">
        <f>Raw_endusebreakdownannual!F91</f>
        <v>1054601.5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105611.92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456156.68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673572.97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882040.8</v>
      </c>
      <c r="F97" s="65">
        <f>Raw_endusebreakdownannual!F96</f>
        <v>218844.85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617620.56000000006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8774.1200000000008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719530.06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2638165.13</v>
      </c>
      <c r="F107" s="65">
        <f>Raw_endusebreakdownannual!F106</f>
        <v>1043986.84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142970.63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538510.36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673572.97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882040.8</v>
      </c>
      <c r="F112" s="65">
        <f>Raw_endusebreakdownannual!F111</f>
        <v>218844.85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634358.82999999996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7772.3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718474.27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2736255.27</v>
      </c>
      <c r="F122" s="65">
        <f>Raw_endusebreakdownannual!F121</f>
        <v>1080289.76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119899.1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614823.19999999995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673572.97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882040.8</v>
      </c>
      <c r="F127" s="65">
        <f>Raw_endusebreakdownannual!F126</f>
        <v>218844.85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667919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8179.6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708479.43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2846535.57</v>
      </c>
      <c r="F137" s="65">
        <f>Raw_endusebreakdownannual!F136</f>
        <v>1047223.38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259402.75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774477.43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673572.97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882040.8</v>
      </c>
      <c r="F142" s="65">
        <f>Raw_endusebreakdownannual!F141</f>
        <v>218844.85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700530.99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7965.88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702475.66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3038588.07</v>
      </c>
      <c r="F152" s="65">
        <f>Raw_endusebreakdownannual!F151</f>
        <v>1180723.26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563053.27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788700.58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673572.97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882040.8</v>
      </c>
      <c r="F157" s="65">
        <f>Raw_endusebreakdownannual!F156</f>
        <v>218844.85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734616.42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7100.01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717982.65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3086030.78</v>
      </c>
      <c r="F167" s="65">
        <f>Raw_endusebreakdownannual!F166</f>
        <v>1499880.77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530827.47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654669.99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673572.97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882040.8</v>
      </c>
      <c r="F172" s="65">
        <f>Raw_endusebreakdownannual!F171</f>
        <v>218844.85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688430.16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6914.84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738437.39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2905628.76</v>
      </c>
      <c r="F182" s="65">
        <f>Raw_endusebreakdownannual!F181</f>
        <v>1488109.72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427453.44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875601.38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673572.97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882040.8</v>
      </c>
      <c r="F187" s="65">
        <f>Raw_endusebreakdownannual!F186</f>
        <v>218844.85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711270.97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8020.29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697016.25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3150506.41</v>
      </c>
      <c r="F197" s="65">
        <f>Raw_endusebreakdownannual!F196</f>
        <v>1343314.54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265792.25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1079000.5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673572.97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882040.8</v>
      </c>
      <c r="F202" s="65">
        <f>Raw_endusebreakdownannual!F201</f>
        <v>218844.85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737586.68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7739.81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661517.48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3379940.76</v>
      </c>
      <c r="F212" s="65">
        <f>Raw_endusebreakdownannual!F211</f>
        <v>1146154.57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99638.52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1536652.66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673572.97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882040.8</v>
      </c>
      <c r="F217" s="65">
        <f>Raw_endusebreakdownannual!F216</f>
        <v>218844.85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711061.69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11355.94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587120.66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3814684.06</v>
      </c>
      <c r="F227" s="65">
        <f>Raw_endusebreakdownannual!F226</f>
        <v>905604.03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720403.09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679749.43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673572.97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882040.8</v>
      </c>
      <c r="F232" s="65">
        <f>Raw_endusebreakdownannual!F231</f>
        <v>218844.85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796671.46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7406.32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780702.03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3039440.99</v>
      </c>
      <c r="F242" s="65">
        <f>Raw_endusebreakdownannual!F241</f>
        <v>1719949.97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956981.74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40833.910000000003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322450.65999999997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882040.8</v>
      </c>
      <c r="F247" s="65">
        <f>Raw_endusebreakdownannual!F246</f>
        <v>218844.85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475517.06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628.4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864505.76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1721470.83</v>
      </c>
      <c r="F257" s="65">
        <f>Raw_endusebreakdownannual!F256</f>
        <v>2040332.36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753225.8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267416.63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322450.65999999997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882040.8</v>
      </c>
      <c r="F262" s="65">
        <f>Raw_endusebreakdownannual!F261</f>
        <v>218844.85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624873.21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4013.86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794064.01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2100795.15</v>
      </c>
      <c r="F272" s="65">
        <f>Raw_endusebreakdownannual!F271</f>
        <v>1766134.66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530150.17000000004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161545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322450.65999999997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882040.8</v>
      </c>
      <c r="F277" s="65">
        <f>Raw_endusebreakdownannual!F276</f>
        <v>218844.85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567911.93000000005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3348.84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791125.99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1937297.23</v>
      </c>
      <c r="F287" s="65">
        <f>Raw_endusebreakdownannual!F286</f>
        <v>1540121.01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457189.07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320739.77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322450.65999999997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882040.8</v>
      </c>
      <c r="F292" s="65">
        <f>Raw_endusebreakdownannual!F291</f>
        <v>218844.85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601684.41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4528.18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763642.19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2131443.81</v>
      </c>
      <c r="F302" s="65">
        <f>Raw_endusebreakdownannual!F301</f>
        <v>1439676.12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489736.91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200974.31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322450.65999999997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882040.8</v>
      </c>
      <c r="F307" s="65">
        <f>Raw_endusebreakdownannual!F306</f>
        <v>218844.85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555045.56999999995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3712.8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791117.02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1964224.14</v>
      </c>
      <c r="F317" s="65">
        <f>Raw_endusebreakdownannual!F316</f>
        <v>1499698.78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155839.48000000001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337097.5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322450.65999999997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882040.8</v>
      </c>
      <c r="F322" s="65">
        <f>Raw_endusebreakdownannual!F321</f>
        <v>218844.85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559343.06999999995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6476.9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728645.06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2107408.92</v>
      </c>
      <c r="F332" s="65">
        <f>Raw_endusebreakdownannual!F331</f>
        <v>1103329.3999999999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146905.51999999999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372079.35999999999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322450.65999999997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882040.8</v>
      </c>
      <c r="F337" s="65">
        <f>Raw_endusebreakdownannual!F336</f>
        <v>218844.85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552128.9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6082.13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719206.82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2134781.84</v>
      </c>
      <c r="F347" s="65">
        <f>Raw_endusebreakdownannual!F346</f>
        <v>1084957.19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192401.17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454148.84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322450.65999999997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882040.8</v>
      </c>
      <c r="F352" s="65">
        <f>Raw_endusebreakdownannual!F351</f>
        <v>218844.85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585742.42000000004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6307.22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718186.58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2250689.9300000002</v>
      </c>
      <c r="F362" s="65">
        <f>Raw_endusebreakdownannual!F361</f>
        <v>1129432.6000000001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154236.35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513024.08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322450.65999999997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882040.8</v>
      </c>
      <c r="F367" s="65">
        <f>Raw_endusebreakdownannual!F366</f>
        <v>218844.85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603547.03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6506.62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708140.1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2327569.19</v>
      </c>
      <c r="F377" s="65">
        <f>Raw_endusebreakdownannual!F376</f>
        <v>1081221.3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297904.09999999998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680789.64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322450.65999999997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882040.8</v>
      </c>
      <c r="F382" s="65">
        <f>Raw_endusebreakdownannual!F381</f>
        <v>218844.85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628650.85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6633.62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702067.83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2520565.56</v>
      </c>
      <c r="F392" s="65">
        <f>Raw_endusebreakdownannual!F391</f>
        <v>1218816.77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513806.34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606691.07999999996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322450.65999999997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882040.8</v>
      </c>
      <c r="F397" s="65">
        <f>Raw_endusebreakdownannual!F396</f>
        <v>218844.85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519629.82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5120.28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717344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2335932.64</v>
      </c>
      <c r="F407" s="65">
        <f>Raw_endusebreakdownannual!F406</f>
        <v>1449995.19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506240.6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507337.98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322450.65999999997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882040.8</v>
      </c>
      <c r="F412" s="65">
        <f>Raw_endusebreakdownannual!F411</f>
        <v>218844.85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512044.37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5209.05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737920.96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2229082.85</v>
      </c>
      <c r="F422" s="65">
        <f>Raw_endusebreakdownannual!F421</f>
        <v>1463006.41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419491.77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673658.06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322450.65999999997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882040.8</v>
      </c>
      <c r="F427" s="65">
        <f>Raw_endusebreakdownannual!F426</f>
        <v>218844.85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518807.27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5778.19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696548.06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2402734.9700000002</v>
      </c>
      <c r="F437" s="65">
        <f>Raw_endusebreakdownannual!F436</f>
        <v>1334884.69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264740.83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854375.83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322450.65999999997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882040.8</v>
      </c>
      <c r="F442" s="65">
        <f>Raw_endusebreakdownannual!F441</f>
        <v>218844.85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547536.71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5528.9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660893.49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2611932.89</v>
      </c>
      <c r="F452" s="65">
        <f>Raw_endusebreakdownannual!F451</f>
        <v>1144479.17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101818.15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1222946.93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322450.65999999997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882040.8</v>
      </c>
      <c r="F457" s="65">
        <f>Raw_endusebreakdownannual!F456</f>
        <v>218844.85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536171.53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8279.39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586612.37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2971889.29</v>
      </c>
      <c r="F467" s="65">
        <f>Raw_endusebreakdownannual!F466</f>
        <v>907275.37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672125.23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540384.47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322450.65999999997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882040.8</v>
      </c>
      <c r="F472" s="65">
        <f>Raw_endusebreakdownannual!F471</f>
        <v>218844.85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585044.75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5259.63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780229.66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2335180.2999999998</v>
      </c>
      <c r="F482" s="65">
        <f>Raw_endusebreakdownannual!F481</f>
        <v>1671199.75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813325.03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47280.63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673572.97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882040.8</v>
      </c>
      <c r="F487" s="65">
        <f>Raw_endusebreakdownannual!F486</f>
        <v>218844.85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731884.77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864674.75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2334779.17</v>
      </c>
      <c r="F497" s="65">
        <f>Raw_endusebreakdownannual!F496</f>
        <v>1896844.63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536988.41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294972.88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673572.97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882040.8</v>
      </c>
      <c r="F502" s="65">
        <f>Raw_endusebreakdownannual!F501</f>
        <v>218844.85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829572.51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794290.78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2680159.16</v>
      </c>
      <c r="F512" s="65">
        <f>Raw_endusebreakdownannual!F511</f>
        <v>1550124.05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353326.92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187228.14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673572.97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882040.8</v>
      </c>
      <c r="F517" s="65">
        <f>Raw_endusebreakdownannual!F516</f>
        <v>218844.85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794233.61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791289.4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2537075.5299999998</v>
      </c>
      <c r="F527" s="65">
        <f>Raw_endusebreakdownannual!F526</f>
        <v>1363461.17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316572.12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355821.14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673572.97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882040.8</v>
      </c>
      <c r="F532" s="65">
        <f>Raw_endusebreakdownannual!F531</f>
        <v>218844.85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827834.44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763979.44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2739269.35</v>
      </c>
      <c r="F542" s="65">
        <f>Raw_endusebreakdownannual!F541</f>
        <v>1299396.42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333094.88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237215.82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673572.97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882040.8</v>
      </c>
      <c r="F547" s="65">
        <f>Raw_endusebreakdownannual!F546</f>
        <v>218844.85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776966.85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791317.75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2569796.44</v>
      </c>
      <c r="F557" s="65">
        <f>Raw_endusebreakdownannual!F556</f>
        <v>1343257.49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91809.33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375716.59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673572.97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882040.8</v>
      </c>
      <c r="F562" s="65">
        <f>Raw_endusebreakdownannual!F561</f>
        <v>218844.85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759586.33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728874.34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2690916.69</v>
      </c>
      <c r="F572" s="65">
        <f>Raw_endusebreakdownannual!F571</f>
        <v>1039528.52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88313.79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407232.31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673572.97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882040.8</v>
      </c>
      <c r="F577" s="65">
        <f>Raw_endusebreakdownannual!F576</f>
        <v>218844.85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750680.99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719459.61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2713527.07</v>
      </c>
      <c r="F587" s="65">
        <f>Raw_endusebreakdownannual!F586</f>
        <v>1026618.25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119811.29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488061.88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673572.97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882040.8</v>
      </c>
      <c r="F592" s="65">
        <f>Raw_endusebreakdownannual!F591</f>
        <v>218844.85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787786.57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718448.52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2831462.22</v>
      </c>
      <c r="F602" s="65">
        <f>Raw_endusebreakdownannual!F601</f>
        <v>1057104.67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96608.36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563038.46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673572.97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882040.8</v>
      </c>
      <c r="F607" s="65">
        <f>Raw_endusebreakdownannual!F606</f>
        <v>218844.85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828348.28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708431.79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2947000.51</v>
      </c>
      <c r="F617" s="65">
        <f>Raw_endusebreakdownannual!F616</f>
        <v>1023885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220938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718476.67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673572.97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882040.8</v>
      </c>
      <c r="F622" s="65">
        <f>Raw_endusebreakdownannual!F621</f>
        <v>218844.85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855929.12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702454.95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3130019.56</v>
      </c>
      <c r="F632" s="65">
        <f>Raw_endusebreakdownannual!F631</f>
        <v>1142237.8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491859.03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739478.17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673572.97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882040.8</v>
      </c>
      <c r="F637" s="65">
        <f>Raw_endusebreakdownannual!F636</f>
        <v>218844.85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901992.95999999996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717930.47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3197084.9</v>
      </c>
      <c r="F647" s="65">
        <f>Raw_endusebreakdownannual!F646</f>
        <v>1428634.35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470012.55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607207.62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673572.97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882040.8</v>
      </c>
      <c r="F652" s="65">
        <f>Raw_endusebreakdownannual!F651</f>
        <v>218844.85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833997.04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738425.53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2996818.42</v>
      </c>
      <c r="F662" s="65">
        <f>Raw_endusebreakdownannual!F661</f>
        <v>1427282.93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376041.86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820268.38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673572.97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882040.8</v>
      </c>
      <c r="F667" s="65">
        <f>Raw_endusebreakdownannual!F666</f>
        <v>218844.85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868387.85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697038.18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3244269.99</v>
      </c>
      <c r="F677" s="65">
        <f>Raw_endusebreakdownannual!F676</f>
        <v>1291924.8899999999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228915.34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1023978.29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673572.97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882040.8</v>
      </c>
      <c r="F682" s="65">
        <f>Raw_endusebreakdownannual!F681</f>
        <v>218844.85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906124.87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661472.01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3485716.94</v>
      </c>
      <c r="F692" s="65">
        <f>Raw_endusebreakdownannual!F691</f>
        <v>1109232.21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80070.45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1434435.64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673572.97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882040.8</v>
      </c>
      <c r="F697" s="65">
        <f>Raw_endusebreakdownannual!F696</f>
        <v>218844.85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860469.11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587124.26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3850518.52</v>
      </c>
      <c r="F707" s="65">
        <f>Raw_endusebreakdownannual!F706</f>
        <v>886039.56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640152.31999999995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645607.73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673572.97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882040.8</v>
      </c>
      <c r="F712" s="65">
        <f>Raw_endusebreakdownannual!F711</f>
        <v>218844.85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950525.38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780680.55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3151746.88</v>
      </c>
      <c r="F722" s="65">
        <f>Raw_endusebreakdownannual!F721</f>
        <v>1639677.73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890275.21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37923.269999999997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322450.65999999997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882040.8</v>
      </c>
      <c r="F727" s="65">
        <f>Raw_endusebreakdownannual!F726</f>
        <v>218844.85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548553.30000000005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864445.23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1790968.03</v>
      </c>
      <c r="F737" s="65">
        <f>Raw_endusebreakdownannual!F736</f>
        <v>1973565.3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677812.95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240400.18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322450.65999999997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882040.8</v>
      </c>
      <c r="F742" s="65">
        <f>Raw_endusebreakdownannual!F741</f>
        <v>218844.85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734494.48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793977.97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2179386.1</v>
      </c>
      <c r="F752" s="65">
        <f>Raw_endusebreakdownannual!F751</f>
        <v>1690635.77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479098.99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142483.25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322450.65999999997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882040.8</v>
      </c>
      <c r="F757" s="65">
        <f>Raw_endusebreakdownannual!F756</f>
        <v>218844.85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690414.3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791040.65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2037389</v>
      </c>
      <c r="F767" s="65">
        <f>Raw_endusebreakdownannual!F766</f>
        <v>1488984.49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407279.57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292048.48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322450.65999999997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882040.8</v>
      </c>
      <c r="F772" s="65">
        <f>Raw_endusebreakdownannual!F771</f>
        <v>218844.85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721856.2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763646.56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2218396.14</v>
      </c>
      <c r="F782" s="65">
        <f>Raw_endusebreakdownannual!F781</f>
        <v>1389770.98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439309.95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181877.48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322450.65999999997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882040.8</v>
      </c>
      <c r="F787" s="65">
        <f>Raw_endusebreakdownannual!F786</f>
        <v>218844.85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671860.83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791096.31999999995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2058229.76</v>
      </c>
      <c r="F797" s="65">
        <f>Raw_endusebreakdownannual!F796</f>
        <v>1449251.12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131205.18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298577.14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322450.65999999997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882040.8</v>
      </c>
      <c r="F802" s="65">
        <f>Raw_endusebreakdownannual!F801</f>
        <v>218844.85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663917.97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728518.35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2166986.56</v>
      </c>
      <c r="F812" s="65">
        <f>Raw_endusebreakdownannual!F811</f>
        <v>1078568.3799999999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118757.2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328007.5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322450.65999999997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882040.8</v>
      </c>
      <c r="F817" s="65">
        <f>Raw_endusebreakdownannual!F816</f>
        <v>218844.85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646350.87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719024.68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2178849.8199999998</v>
      </c>
      <c r="F827" s="65">
        <f>Raw_endusebreakdownannual!F826</f>
        <v>1056626.74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160398.91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406678.53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322450.65999999997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882040.8</v>
      </c>
      <c r="F832" s="65">
        <f>Raw_endusebreakdownannual!F831</f>
        <v>218844.85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692177.64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718007.17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2303347.63</v>
      </c>
      <c r="F842" s="65">
        <f>Raw_endusebreakdownannual!F841</f>
        <v>1097250.94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122947.2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465129.21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322450.65999999997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882040.8</v>
      </c>
      <c r="F847" s="65">
        <f>Raw_endusebreakdownannual!F846</f>
        <v>218844.85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710896.82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708013.76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2380517.48</v>
      </c>
      <c r="F857" s="65">
        <f>Raw_endusebreakdownannual!F856</f>
        <v>1049805.81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257552.94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629430.66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322450.65999999997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882040.8</v>
      </c>
      <c r="F862" s="65">
        <f>Raw_endusebreakdownannual!F861</f>
        <v>218844.85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737132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702102.75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2571054.11</v>
      </c>
      <c r="F872" s="65">
        <f>Raw_endusebreakdownannual!F871</f>
        <v>1178500.55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467898.63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563300.09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322450.65999999997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882040.8</v>
      </c>
      <c r="F877" s="65">
        <f>Raw_endusebreakdownannual!F876</f>
        <v>218844.85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594912.76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717383.99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2362704.31</v>
      </c>
      <c r="F887" s="65">
        <f>Raw_endusebreakdownannual!F886</f>
        <v>1404127.46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470375.4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466195.03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322450.65999999997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882040.8</v>
      </c>
      <c r="F892" s="65">
        <f>Raw_endusebreakdownannual!F891</f>
        <v>218844.85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577308.39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737962.87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2247994.87</v>
      </c>
      <c r="F902" s="65">
        <f>Raw_endusebreakdownannual!F901</f>
        <v>1427183.12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383675.47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625779.49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322450.65999999997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882040.8</v>
      </c>
      <c r="F907" s="65">
        <f>Raw_endusebreakdownannual!F906</f>
        <v>218844.85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587785.68000000005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696420.02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2418056.62</v>
      </c>
      <c r="F917" s="65">
        <f>Raw_endusebreakdownannual!F916</f>
        <v>1298940.3400000001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234337.11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803182.26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322450.65999999997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882040.8</v>
      </c>
      <c r="F922" s="65">
        <f>Raw_endusebreakdownannual!F921</f>
        <v>218844.85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623641.71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660821.42000000004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2631315.42</v>
      </c>
      <c r="F932" s="65">
        <f>Raw_endusebreakdownannual!F931</f>
        <v>1114003.3799999999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79747.67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1125929.99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322450.65999999997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882040.8</v>
      </c>
      <c r="F937" s="65">
        <f>Raw_endusebreakdownannual!F936</f>
        <v>218844.85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593130.13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586584.38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2923551.56</v>
      </c>
      <c r="F947" s="65">
        <f>Raw_endusebreakdownannual!F946</f>
        <v>885176.9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628668.78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508921.27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322450.65999999997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882040.8</v>
      </c>
      <c r="F952" s="65">
        <f>Raw_endusebreakdownannual!F951</f>
        <v>218844.85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649915.93999999994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780244.79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2363328.66</v>
      </c>
      <c r="F962" s="65">
        <f>Raw_endusebreakdownannual!F961</f>
        <v>1627758.42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24498.76</v>
      </c>
      <c r="F963" s="65">
        <f>Raw_endusebreakdownannual!F962</f>
        <v>715325.26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46831.51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673572.97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882040.8</v>
      </c>
      <c r="F967" s="65">
        <f>Raw_endusebreakdownannual!F966</f>
        <v>218844.85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731890.18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864677.13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2358834.2200000002</v>
      </c>
      <c r="F977" s="65">
        <f>Raw_endusebreakdownannual!F976</f>
        <v>1798847.24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18950.650000000001</v>
      </c>
      <c r="F978" s="65">
        <f>Raw_endusebreakdownannual!F977</f>
        <v>470281.31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293592.44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673572.97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882040.8</v>
      </c>
      <c r="F982" s="65">
        <f>Raw_endusebreakdownannual!F981</f>
        <v>218844.85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829571.27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794290.77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2697728.13</v>
      </c>
      <c r="F992" s="65">
        <f>Raw_endusebreakdownannual!F991</f>
        <v>1483416.93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8722.32</v>
      </c>
      <c r="F993" s="65">
        <f>Raw_endusebreakdownannual!F992</f>
        <v>318969.98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186410.86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673572.97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882040.8</v>
      </c>
      <c r="F997" s="65">
        <f>Raw_endusebreakdownannual!F996</f>
        <v>218844.85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794233.51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791289.31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2544980.4500000002</v>
      </c>
      <c r="F1007" s="65">
        <f>Raw_endusebreakdownannual!F1006</f>
        <v>1329104.1399999999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8157.06</v>
      </c>
      <c r="F1008" s="65">
        <f>Raw_endusebreakdownannual!F1007</f>
        <v>284659.77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355031.19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673572.97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882040.8</v>
      </c>
      <c r="F1012" s="65">
        <f>Raw_endusebreakdownannual!F1011</f>
        <v>218844.85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827834.82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763979.42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2746636.84</v>
      </c>
      <c r="F1022" s="65">
        <f>Raw_endusebreakdownannual!F1021</f>
        <v>1267484.04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8599.0300000000007</v>
      </c>
      <c r="F1023" s="65">
        <f>Raw_endusebreakdownannual!F1022</f>
        <v>301217.2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236465.25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673572.97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882040.8</v>
      </c>
      <c r="F1027" s="65">
        <f>Raw_endusebreakdownannual!F1026</f>
        <v>218844.85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776965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791317.67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2577643.0499999998</v>
      </c>
      <c r="F1037" s="65">
        <f>Raw_endusebreakdownannual!F1036</f>
        <v>1311379.72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1405.26</v>
      </c>
      <c r="F1038" s="65">
        <f>Raw_endusebreakdownannual!F1037</f>
        <v>85954.62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371641.79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673572.97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882040.8</v>
      </c>
      <c r="F1042" s="65">
        <f>Raw_endusebreakdownannual!F1041</f>
        <v>218844.85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759577.43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728874.25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2688238.24</v>
      </c>
      <c r="F1052" s="65">
        <f>Raw_endusebreakdownannual!F1051</f>
        <v>1033673.72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1504.18</v>
      </c>
      <c r="F1053" s="65">
        <f>Raw_endusebreakdownannual!F1052</f>
        <v>82066.070000000007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404240.99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673572.97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882040.8</v>
      </c>
      <c r="F1057" s="65">
        <f>Raw_endusebreakdownannual!F1056</f>
        <v>218844.85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750679.94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719459.55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2712038.88</v>
      </c>
      <c r="F1067" s="65">
        <f>Raw_endusebreakdownannual!F1066</f>
        <v>1020370.47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2208.4499999999998</v>
      </c>
      <c r="F1068" s="65">
        <f>Raw_endusebreakdownannual!F1067</f>
        <v>110796.92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486508.22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673572.97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882040.8</v>
      </c>
      <c r="F1072" s="65">
        <f>Raw_endusebreakdownannual!F1071</f>
        <v>218844.85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787785.37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718448.55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2832115.81</v>
      </c>
      <c r="F1082" s="65">
        <f>Raw_endusebreakdownannual!F1081</f>
        <v>1048090.32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1547.89</v>
      </c>
      <c r="F1083" s="65">
        <f>Raw_endusebreakdownannual!F1082</f>
        <v>90247.91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561212.30000000005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673572.97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882040.8</v>
      </c>
      <c r="F1087" s="65">
        <f>Raw_endusebreakdownannual!F1086</f>
        <v>218844.85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828348.35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708431.8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2946722.32</v>
      </c>
      <c r="F1097" s="65">
        <f>Raw_endusebreakdownannual!F1096</f>
        <v>1017524.56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7666.46</v>
      </c>
      <c r="F1098" s="65">
        <f>Raw_endusebreakdownannual!F1097</f>
        <v>194273.33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718161.77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673572.97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882040.8</v>
      </c>
      <c r="F1102" s="65">
        <f>Raw_endusebreakdownannual!F1101</f>
        <v>218844.85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855929.04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702454.95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3137371.04</v>
      </c>
      <c r="F1112" s="65">
        <f>Raw_endusebreakdownannual!F1111</f>
        <v>1115573.1299999999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18105.689999999999</v>
      </c>
      <c r="F1113" s="65">
        <f>Raw_endusebreakdownannual!F1112</f>
        <v>426368.93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740169.85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673572.97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882040.8</v>
      </c>
      <c r="F1117" s="65">
        <f>Raw_endusebreakdownannual!F1116</f>
        <v>218844.85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901973.06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717931.34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3215862.37</v>
      </c>
      <c r="F1127" s="65">
        <f>Raw_endusebreakdownannual!F1126</f>
        <v>1363145.13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16720.04</v>
      </c>
      <c r="F1128" s="65">
        <f>Raw_endusebreakdownannual!F1127</f>
        <v>410647.11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606983.38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673572.97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882040.8</v>
      </c>
      <c r="F1132" s="65">
        <f>Raw_endusebreakdownannual!F1131</f>
        <v>218844.85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833996.89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738425.6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3013314.08</v>
      </c>
      <c r="F1142" s="65">
        <f>Raw_endusebreakdownannual!F1141</f>
        <v>1367917.57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11986.89</v>
      </c>
      <c r="F1143" s="65">
        <f>Raw_endusebreakdownannual!F1142</f>
        <v>332837.34999999998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820388.12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673572.97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882040.8</v>
      </c>
      <c r="F1147" s="65">
        <f>Raw_endusebreakdownannual!F1146</f>
        <v>218844.85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868383.63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697038.18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3256372.41</v>
      </c>
      <c r="F1157" s="65">
        <f>Raw_endusebreakdownannual!F1156</f>
        <v>1248720.3899999999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6726.05</v>
      </c>
      <c r="F1158" s="65">
        <f>Raw_endusebreakdownannual!F1157</f>
        <v>206256.27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1024733.88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673572.97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882040.8</v>
      </c>
      <c r="F1162" s="65">
        <f>Raw_endusebreakdownannual!F1161</f>
        <v>218844.85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906120.08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661472.31999999995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3493193.78</v>
      </c>
      <c r="F1172" s="65">
        <f>Raw_endusebreakdownannual!F1171</f>
        <v>1086573.44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1887.11</v>
      </c>
      <c r="F1173" s="65">
        <f>Raw_endusebreakdownannual!F1172</f>
        <v>73238.929999999993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1434503.51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673572.97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882040.8</v>
      </c>
      <c r="F1177" s="65">
        <f>Raw_endusebreakdownannual!F1176</f>
        <v>218844.85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860477.41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587121.44999999995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3852481.8</v>
      </c>
      <c r="F1187" s="65">
        <f>Raw_endusebreakdownannual!F1186</f>
        <v>879205.24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31595.03</v>
      </c>
      <c r="F1188" s="65">
        <f>Raw_endusebreakdownannual!F1187</f>
        <v>551691.66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646985.28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673572.97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882040.8</v>
      </c>
      <c r="F1192" s="65">
        <f>Raw_endusebreakdownannual!F1191</f>
        <v>218844.85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950512.43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780678.96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3184706.5</v>
      </c>
      <c r="F1202" s="65">
        <f>Raw_endusebreakdownannual!F1201</f>
        <v>1551215.47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30288.92</v>
      </c>
      <c r="F1203" s="65">
        <f>Raw_endusebreakdownannual!F1202</f>
        <v>767513.17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37493.71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322450.65999999997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882040.8</v>
      </c>
      <c r="F1207" s="65">
        <f>Raw_endusebreakdownannual!F1206</f>
        <v>218844.85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548553.31000000006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864445.23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1820827.39</v>
      </c>
      <c r="F1217" s="65">
        <f>Raw_endusebreakdownannual!F1216</f>
        <v>1850803.26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27695.33</v>
      </c>
      <c r="F1218" s="65">
        <f>Raw_endusebreakdownannual!F1217</f>
        <v>573107.64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239272.9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322450.65999999997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882040.8</v>
      </c>
      <c r="F1222" s="65">
        <f>Raw_endusebreakdownannual!F1221</f>
        <v>218844.85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734509.73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793983.87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2205969.42</v>
      </c>
      <c r="F1232" s="65">
        <f>Raw_endusebreakdownannual!F1231</f>
        <v>1585936.36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15653.61</v>
      </c>
      <c r="F1233" s="65">
        <f>Raw_endusebreakdownannual!F1232</f>
        <v>415091.94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141930.94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322450.65999999997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882040.8</v>
      </c>
      <c r="F1237" s="65">
        <f>Raw_endusebreakdownannual!F1236</f>
        <v>218844.85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690414.38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791040.65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2052490.38</v>
      </c>
      <c r="F1247" s="65">
        <f>Raw_endusebreakdownannual!F1246</f>
        <v>1424977.44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13739.54</v>
      </c>
      <c r="F1248" s="65">
        <f>Raw_endusebreakdownannual!F1247</f>
        <v>351537.77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291459.74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322450.65999999997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882040.8</v>
      </c>
      <c r="F1252" s="65">
        <f>Raw_endusebreakdownannual!F1251</f>
        <v>218844.85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721856.03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763646.42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2231546.7599999998</v>
      </c>
      <c r="F1262" s="65">
        <f>Raw_endusebreakdownannual!F1261</f>
        <v>1334029.03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14854.18</v>
      </c>
      <c r="F1263" s="65">
        <f>Raw_endusebreakdownannual!F1262</f>
        <v>380474.25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181348.36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322450.65999999997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882040.8</v>
      </c>
      <c r="F1267" s="65">
        <f>Raw_endusebreakdownannual!F1266</f>
        <v>218844.85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671862.24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791097.24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2072556.24</v>
      </c>
      <c r="F1277" s="65">
        <f>Raw_endusebreakdownannual!F1276</f>
        <v>1390416.34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3100.93</v>
      </c>
      <c r="F1278" s="65">
        <f>Raw_endusebreakdownannual!F1277</f>
        <v>118057.87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294863.17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322450.65999999997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882040.8</v>
      </c>
      <c r="F1282" s="65">
        <f>Raw_endusebreakdownannual!F1281</f>
        <v>218844.85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663917.25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728518.5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2166372.7999999998</v>
      </c>
      <c r="F1292" s="65">
        <f>Raw_endusebreakdownannual!F1291</f>
        <v>1065421.23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2928.55</v>
      </c>
      <c r="F1293" s="65">
        <f>Raw_endusebreakdownannual!F1292</f>
        <v>106369.72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325288.5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322450.65999999997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882040.8</v>
      </c>
      <c r="F1297" s="65">
        <f>Raw_endusebreakdownannual!F1296</f>
        <v>218844.85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646350.42000000004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719024.87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2179058.92</v>
      </c>
      <c r="F1307" s="65">
        <f>Raw_endusebreakdownannual!F1306</f>
        <v>1044239.44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4300.26</v>
      </c>
      <c r="F1308" s="65">
        <f>Raw_endusebreakdownannual!F1307</f>
        <v>142494.74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405442.86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322450.65999999997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882040.8</v>
      </c>
      <c r="F1312" s="65">
        <f>Raw_endusebreakdownannual!F1311</f>
        <v>218844.85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692177.55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718007.25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2306412.12</v>
      </c>
      <c r="F1322" s="65">
        <f>Raw_endusebreakdownannual!F1321</f>
        <v>1079346.8400000001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3150.22</v>
      </c>
      <c r="F1323" s="65">
        <f>Raw_endusebreakdownannual!F1322</f>
        <v>109769.56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463407.09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322450.65999999997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882040.8</v>
      </c>
      <c r="F1327" s="65">
        <f>Raw_endusebreakdownannual!F1326</f>
        <v>218844.85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710896.52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708013.76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2381945.2799999998</v>
      </c>
      <c r="F1337" s="65">
        <f>Raw_endusebreakdownannual!F1336</f>
        <v>1036628.16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10597.83</v>
      </c>
      <c r="F1338" s="65">
        <f>Raw_endusebreakdownannual!F1337</f>
        <v>218322.78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629232.06999999995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322450.65999999997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882040.8</v>
      </c>
      <c r="F1342" s="65">
        <f>Raw_endusebreakdownannual!F1341</f>
        <v>218844.85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737129.86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702102.54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2581451.2200000002</v>
      </c>
      <c r="F1352" s="65">
        <f>Raw_endusebreakdownannual!F1351</f>
        <v>1139270.18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18619.060000000001</v>
      </c>
      <c r="F1353" s="65">
        <f>Raw_endusebreakdownannual!F1352</f>
        <v>398860.06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563976.42000000004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322450.65999999997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882040.8</v>
      </c>
      <c r="F1357" s="65">
        <f>Raw_endusebreakdownannual!F1356</f>
        <v>218844.85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594871.53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717381.94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2381958.46</v>
      </c>
      <c r="F1367" s="65">
        <f>Raw_endusebreakdownannual!F1366</f>
        <v>1335086.8500000001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18412.259999999998</v>
      </c>
      <c r="F1368" s="65">
        <f>Raw_endusebreakdownannual!F1367</f>
        <v>402352.63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466228.18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322450.65999999997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882040.8</v>
      </c>
      <c r="F1372" s="65">
        <f>Raw_endusebreakdownannual!F1371</f>
        <v>218844.85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577300.42000000004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737899.43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2266432.3199999998</v>
      </c>
      <c r="F1382" s="65">
        <f>Raw_endusebreakdownannual!F1381</f>
        <v>1359096.91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13849.93</v>
      </c>
      <c r="F1383" s="65">
        <f>Raw_endusebreakdownannual!F1382</f>
        <v>331823.40000000002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625879.88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322450.65999999997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882040.8</v>
      </c>
      <c r="F1387" s="65">
        <f>Raw_endusebreakdownannual!F1386</f>
        <v>218844.85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587780.55000000005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696420.61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2432001.8199999998</v>
      </c>
      <c r="F1397" s="65">
        <f>Raw_endusebreakdownannual!F1396</f>
        <v>1247088.8600000001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7999.98</v>
      </c>
      <c r="F1398" s="65">
        <f>Raw_endusebreakdownannual!F1397</f>
        <v>206099.41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803772.88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322450.65999999997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882040.8</v>
      </c>
      <c r="F1402" s="65">
        <f>Raw_endusebreakdownannual!F1401</f>
        <v>218844.85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623606.1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660821.12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2639870.42</v>
      </c>
      <c r="F1412" s="65">
        <f>Raw_endusebreakdownannual!F1411</f>
        <v>1085765.3899999999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2626.34</v>
      </c>
      <c r="F1413" s="65">
        <f>Raw_endusebreakdownannual!F1412</f>
        <v>69868.149999999994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1126194.06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322450.65999999997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882040.8</v>
      </c>
      <c r="F1417" s="65">
        <f>Raw_endusebreakdownannual!F1416</f>
        <v>218844.85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593111.5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586508.51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2926423.36</v>
      </c>
      <c r="F1427" s="65">
        <f>Raw_endusebreakdownannual!F1426</f>
        <v>875221.52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33118.92</v>
      </c>
      <c r="F1428" s="65">
        <f>Raw_endusebreakdownannual!F1427</f>
        <v>530575.31999999995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510394.41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322450.65999999997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882040.8</v>
      </c>
      <c r="F1432" s="65">
        <f>Raw_endusebreakdownannual!F1431</f>
        <v>218844.85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649908.4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780212.93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2397913.1800000002</v>
      </c>
      <c r="F1442" s="65">
        <f>Raw_endusebreakdownannual!F1441</f>
        <v>1529633.11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719534.6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46500.35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673572.97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882040.8</v>
      </c>
      <c r="F1447" s="65">
        <f>Raw_endusebreakdownannual!F1446</f>
        <v>218844.85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732189.91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864653.99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2334304.0299999998</v>
      </c>
      <c r="F1457" s="65">
        <f>Raw_endusebreakdownannual!F1456</f>
        <v>1803033.44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472603.69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294155.86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673572.97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882040.8</v>
      </c>
      <c r="F1462" s="65">
        <f>Raw_endusebreakdownannual!F1461</f>
        <v>218844.85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829872.52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794289.89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2679642.15</v>
      </c>
      <c r="F1472" s="65">
        <f>Raw_endusebreakdownannual!F1471</f>
        <v>1485738.43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319873.18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186874.45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673572.97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882040.8</v>
      </c>
      <c r="F1477" s="65">
        <f>Raw_endusebreakdownannual!F1476</f>
        <v>218844.85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794366.82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791294.67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2536855.0499999998</v>
      </c>
      <c r="F1487" s="65">
        <f>Raw_endusebreakdownannual!F1486</f>
        <v>1330012.7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285506.15000000002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355409.49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673572.97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882040.8</v>
      </c>
      <c r="F1492" s="65">
        <f>Raw_endusebreakdownannual!F1491</f>
        <v>218844.85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827998.78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763951.38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2739022.05</v>
      </c>
      <c r="F1502" s="65">
        <f>Raw_endusebreakdownannual!F1501</f>
        <v>1268302.3799999999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301857.61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236642.81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673572.97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882040.8</v>
      </c>
      <c r="F1507" s="65">
        <f>Raw_endusebreakdownannual!F1506</f>
        <v>218844.85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777003.45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791310.89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2569260.0299999998</v>
      </c>
      <c r="F1517" s="65">
        <f>Raw_endusebreakdownannual!F1516</f>
        <v>1312013.3500000001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86021.45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375619.19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673572.97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882040.8</v>
      </c>
      <c r="F1522" s="65">
        <f>Raw_endusebreakdownannual!F1521</f>
        <v>218844.85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759616.82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728867.74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2690849.78</v>
      </c>
      <c r="F1532" s="65">
        <f>Raw_endusebreakdownannual!F1531</f>
        <v>1033734.05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82137.52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407130.91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673572.97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882040.8</v>
      </c>
      <c r="F1537" s="65">
        <f>Raw_endusebreakdownannual!F1536</f>
        <v>218844.85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750685.94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719492.53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2713430.62</v>
      </c>
      <c r="F1547" s="65">
        <f>Raw_endusebreakdownannual!F1546</f>
        <v>1020474.9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110880.81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487895.15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673572.97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882040.8</v>
      </c>
      <c r="F1552" s="65">
        <f>Raw_endusebreakdownannual!F1551</f>
        <v>218844.85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787784.55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718448.6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2831293.47</v>
      </c>
      <c r="F1562" s="65">
        <f>Raw_endusebreakdownannual!F1561</f>
        <v>1048174.26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90337.69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562916.09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673572.97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882040.8</v>
      </c>
      <c r="F1567" s="65">
        <f>Raw_endusebreakdownannual!F1566</f>
        <v>218844.85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828344.07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708431.84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2946873.93</v>
      </c>
      <c r="F1577" s="65">
        <f>Raw_endusebreakdownannual!F1576</f>
        <v>1017614.38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194877.82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717941.31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673572.97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882040.8</v>
      </c>
      <c r="F1582" s="65">
        <f>Raw_endusebreakdownannual!F1581</f>
        <v>218844.85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855984.11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702459.89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3129539.19</v>
      </c>
      <c r="F1592" s="65">
        <f>Raw_endusebreakdownannual!F1591</f>
        <v>1116182.57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429109.17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738792.92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673572.97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882040.8</v>
      </c>
      <c r="F1597" s="65">
        <f>Raw_endusebreakdownannual!F1596</f>
        <v>218844.85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902711.75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717955.57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3197118.44</v>
      </c>
      <c r="F1607" s="65">
        <f>Raw_endusebreakdownannual!F1606</f>
        <v>1365909.59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413132.97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606547.5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673572.97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882040.8</v>
      </c>
      <c r="F1612" s="65">
        <f>Raw_endusebreakdownannual!F1611</f>
        <v>218844.85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834535.96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738430.28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2996697.22</v>
      </c>
      <c r="F1622" s="65">
        <f>Raw_endusebreakdownannual!F1621</f>
        <v>1370408.1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334719.17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819849.39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673572.97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882040.8</v>
      </c>
      <c r="F1627" s="65">
        <f>Raw_endusebreakdownannual!F1626</f>
        <v>218844.85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868651.87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697041.84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3244115.04</v>
      </c>
      <c r="F1637" s="65">
        <f>Raw_endusebreakdownannual!F1636</f>
        <v>1250605.8600000001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206883.1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1023584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673572.97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882040.8</v>
      </c>
      <c r="F1642" s="65">
        <f>Raw_endusebreakdownannual!F1641</f>
        <v>218844.85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906245.49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661475.89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3485443.26</v>
      </c>
      <c r="F1652" s="65">
        <f>Raw_endusebreakdownannual!F1651</f>
        <v>1087203.8400000001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73352.72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1434208.16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673572.97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882040.8</v>
      </c>
      <c r="F1657" s="65">
        <f>Raw_endusebreakdownannual!F1656</f>
        <v>218844.85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860490.72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587126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3850312.65</v>
      </c>
      <c r="F1667" s="65">
        <f>Raw_endusebreakdownannual!F1666</f>
        <v>879323.57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555364.61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644204.53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673572.97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882040.8</v>
      </c>
      <c r="F1672" s="65">
        <f>Raw_endusebreakdownannual!F1671</f>
        <v>218844.85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952956.76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780687.63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3152775.06</v>
      </c>
      <c r="F1682" s="65">
        <f>Raw_endusebreakdownannual!F1681</f>
        <v>1554897.09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776906.54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36322.47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322450.65999999997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882040.8</v>
      </c>
      <c r="F1687" s="65">
        <f>Raw_endusebreakdownannual!F1686</f>
        <v>218844.85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548781.6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864514.48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1789595.52</v>
      </c>
      <c r="F1697" s="65">
        <f>Raw_endusebreakdownannual!F1696</f>
        <v>1860265.88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577997.82999999996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238748.32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322450.65999999997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882040.8</v>
      </c>
      <c r="F1702" s="65">
        <f>Raw_endusebreakdownannual!F1701</f>
        <v>218844.85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735203.19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794018.72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2178442.9700000002</v>
      </c>
      <c r="F1712" s="65">
        <f>Raw_endusebreakdownannual!F1711</f>
        <v>1590861.39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417879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141616.88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322450.65999999997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882040.8</v>
      </c>
      <c r="F1717" s="65">
        <f>Raw_endusebreakdownannual!F1716</f>
        <v>218844.85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690493.53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791020.37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2036601.86</v>
      </c>
      <c r="F1727" s="65">
        <f>Raw_endusebreakdownannual!F1726</f>
        <v>1427744.23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353611.77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291096.24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322450.65999999997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882040.8</v>
      </c>
      <c r="F1732" s="65">
        <f>Raw_endusebreakdownannual!F1731</f>
        <v>218844.85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722080.6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763625.94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2217668.29</v>
      </c>
      <c r="F1742" s="65">
        <f>Raw_endusebreakdownannual!F1741</f>
        <v>1336082.56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382591.08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180452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322450.65999999997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882040.8</v>
      </c>
      <c r="F1747" s="65">
        <f>Raw_endusebreakdownannual!F1746</f>
        <v>218844.85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671996.64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791092.71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2056940.09</v>
      </c>
      <c r="F1757" s="65">
        <f>Raw_endusebreakdownannual!F1756</f>
        <v>1392528.64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118502.94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298268.46999999997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322450.65999999997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882040.8</v>
      </c>
      <c r="F1762" s="65">
        <f>Raw_endusebreakdownannual!F1761</f>
        <v>218844.85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663957.93000000005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728562.14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2166717.85</v>
      </c>
      <c r="F1772" s="65">
        <f>Raw_endusebreakdownannual!F1771</f>
        <v>1065909.94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106816.25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327704.69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322450.65999999997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882040.8</v>
      </c>
      <c r="F1777" s="65">
        <f>Raw_endusebreakdownannual!F1776</f>
        <v>218844.85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646420.21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718980.24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2178616.35</v>
      </c>
      <c r="F1787" s="65">
        <f>Raw_endusebreakdownannual!F1786</f>
        <v>1044641.34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143032.74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406184.48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322450.65999999997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882040.8</v>
      </c>
      <c r="F1792" s="65">
        <f>Raw_endusebreakdownannual!F1791</f>
        <v>218844.85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692254.53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718097.22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2302930.4700000002</v>
      </c>
      <c r="F1802" s="65">
        <f>Raw_endusebreakdownannual!F1801</f>
        <v>1079974.81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110091.5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464721.97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322450.65999999997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882040.8</v>
      </c>
      <c r="F1807" s="65">
        <f>Raw_endusebreakdownannual!F1806</f>
        <v>218844.85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710967.81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708051.69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2380181.23</v>
      </c>
      <c r="F1817" s="65">
        <f>Raw_endusebreakdownannual!F1816</f>
        <v>1036988.05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219418.96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628362.78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322450.65999999997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882040.8</v>
      </c>
      <c r="F1822" s="65">
        <f>Raw_endusebreakdownannual!F1821</f>
        <v>218844.85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737303.77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702003.87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2570158</v>
      </c>
      <c r="F1832" s="65">
        <f>Raw_endusebreakdownannual!F1831</f>
        <v>1140267.68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403805.57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561840.87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322450.65999999997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882040.8</v>
      </c>
      <c r="F1837" s="65">
        <f>Raw_endusebreakdownannual!F1836</f>
        <v>218844.85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595009.29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717449.49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2361341.61</v>
      </c>
      <c r="F1847" s="65">
        <f>Raw_endusebreakdownannual!F1846</f>
        <v>1340099.9099999999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406916.35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464686.75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322450.65999999997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882040.8</v>
      </c>
      <c r="F1852" s="65">
        <f>Raw_endusebreakdownannual!F1851</f>
        <v>218844.85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577413.4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738083.93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2246591.59</v>
      </c>
      <c r="F1862" s="65">
        <f>Raw_endusebreakdownannual!F1861</f>
        <v>1363845.14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335705.73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624674.37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322450.65999999997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882040.8</v>
      </c>
      <c r="F1867" s="65">
        <f>Raw_endusebreakdownannual!F1866</f>
        <v>218844.85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587756.18999999994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696527.32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2416922.0099999998</v>
      </c>
      <c r="F1877" s="65">
        <f>Raw_endusebreakdownannual!F1876</f>
        <v>1251077.9099999999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207614.55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802135.63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322450.65999999997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882040.8</v>
      </c>
      <c r="F1882" s="65">
        <f>Raw_endusebreakdownannual!F1881</f>
        <v>218844.85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623807.44999999995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660871.80000000005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2630434.5299999998</v>
      </c>
      <c r="F1892" s="65">
        <f>Raw_endusebreakdownannual!F1891</f>
        <v>1087331.2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70123.05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1125090.1499999999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322450.65999999997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882040.8</v>
      </c>
      <c r="F1897" s="65">
        <f>Raw_endusebreakdownannual!F1896</f>
        <v>218844.85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593160.07999999996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586553.17000000004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2922741.68</v>
      </c>
      <c r="F1907" s="65">
        <f>Raw_endusebreakdownannual!F1906</f>
        <v>875521.07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537230.01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506150.34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322450.65999999997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882040.8</v>
      </c>
      <c r="F1912" s="65">
        <f>Raw_endusebreakdownannual!F1911</f>
        <v>218844.85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651233.9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780244.29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2361875.6800000002</v>
      </c>
      <c r="F1922" s="65">
        <f>Raw_endusebreakdownannual!F1921</f>
        <v>1536319.16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875550.55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48744.82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673572.97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882040.8</v>
      </c>
      <c r="F1927" s="65">
        <f>Raw_endusebreakdownannual!F1926</f>
        <v>218844.85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584059.61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864663.07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2188418.2000000002</v>
      </c>
      <c r="F1937" s="65">
        <f>Raw_endusebreakdownannual!F1936</f>
        <v>1959058.47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577520.69999999995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291475.74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673572.97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882040.8</v>
      </c>
      <c r="F1942" s="65">
        <f>Raw_endusebreakdownannual!F1941</f>
        <v>218844.85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670208.63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794287.47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2517298.14</v>
      </c>
      <c r="F1952" s="65">
        <f>Raw_endusebreakdownannual!F1951</f>
        <v>1590653.02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380739.66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190186.32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673572.97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882040.8</v>
      </c>
      <c r="F1957" s="65">
        <f>Raw_endusebreakdownannual!F1956</f>
        <v>218844.85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636686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791295.43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2382486.09</v>
      </c>
      <c r="F1967" s="65">
        <f>Raw_endusebreakdownannual!F1966</f>
        <v>1390879.94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342343.26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351900.24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673572.97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882040.8</v>
      </c>
      <c r="F1972" s="65">
        <f>Raw_endusebreakdownannual!F1971</f>
        <v>218844.85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667738.13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763968.52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2575252.14</v>
      </c>
      <c r="F1982" s="65">
        <f>Raw_endusebreakdownannual!F1981</f>
        <v>1325156.6299999999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356318.71999999997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238398.69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673572.97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882040.8</v>
      </c>
      <c r="F1987" s="65">
        <f>Raw_endusebreakdownannual!F1986</f>
        <v>218844.85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626087.30000000005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791326.98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2420099.7599999998</v>
      </c>
      <c r="F1997" s="65">
        <f>Raw_endusebreakdownannual!F1996</f>
        <v>1366490.56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98980.800000000003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376690.45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673572.97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882040.8</v>
      </c>
      <c r="F2002" s="65">
        <f>Raw_endusebreakdownannual!F2001</f>
        <v>218844.85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613346.56999999995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728886.42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2545650.79</v>
      </c>
      <c r="F2012" s="65">
        <f>Raw_endusebreakdownannual!F2011</f>
        <v>1046712.07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95204.27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402786.55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673572.97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882040.8</v>
      </c>
      <c r="F2017" s="65">
        <f>Raw_endusebreakdownannual!F2016</f>
        <v>218844.85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606411.36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719497.26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2564811.69</v>
      </c>
      <c r="F2027" s="65">
        <f>Raw_endusebreakdownannual!F2026</f>
        <v>1033546.39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129001.05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482401.99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673572.97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882040.8</v>
      </c>
      <c r="F2032" s="65">
        <f>Raw_endusebreakdownannual!F2031</f>
        <v>218844.85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634501.63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718446.68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2672517.39</v>
      </c>
      <c r="F2042" s="65">
        <f>Raw_endusebreakdownannual!F2041</f>
        <v>1066292.58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104353.58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553619.18999999994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673572.97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882040.8</v>
      </c>
      <c r="F2047" s="65">
        <f>Raw_endusebreakdownannual!F2046</f>
        <v>218844.85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668162.55000000005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708442.39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2777395.52</v>
      </c>
      <c r="F2057" s="65">
        <f>Raw_endusebreakdownannual!F2056</f>
        <v>1031640.83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239480.7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705916.33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673572.97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882040.8</v>
      </c>
      <c r="F2062" s="65">
        <f>Raw_endusebreakdownannual!F2061</f>
        <v>218844.85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697307.09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702467.74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2958837.18</v>
      </c>
      <c r="F2072" s="65">
        <f>Raw_endusebreakdownannual!F2071</f>
        <v>1160793.28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533728.22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725756.4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673572.97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882040.8</v>
      </c>
      <c r="F2077" s="65">
        <f>Raw_endusebreakdownannual!F2076</f>
        <v>218844.85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734045.43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717948.62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3015415.6</v>
      </c>
      <c r="F2087" s="65">
        <f>Raw_endusebreakdownannual!F2086</f>
        <v>1470521.69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505568.32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597667.68000000005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673572.97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882040.8</v>
      </c>
      <c r="F2092" s="65">
        <f>Raw_endusebreakdownannual!F2091</f>
        <v>218844.85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679697.56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738419.83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2832979.01</v>
      </c>
      <c r="F2102" s="65">
        <f>Raw_endusebreakdownannual!F2101</f>
        <v>1462833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405823.29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805964.78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673572.97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882040.8</v>
      </c>
      <c r="F2107" s="65">
        <f>Raw_endusebreakdownannual!F2106</f>
        <v>218844.85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706043.52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696999.02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3067622.07</v>
      </c>
      <c r="F2117" s="65">
        <f>Raw_endusebreakdownannual!F2116</f>
        <v>1321667.1499999999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247248.51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1003264.77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673572.97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882040.8</v>
      </c>
      <c r="F2122" s="65">
        <f>Raw_endusebreakdownannual!F2121</f>
        <v>218844.85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735981.83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661470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3294860.38</v>
      </c>
      <c r="F2132" s="65">
        <f>Raw_endusebreakdownannual!F2131</f>
        <v>1127563.3600000001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86420.88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1409318.42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673572.97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882040.8</v>
      </c>
      <c r="F2137" s="65">
        <f>Raw_endusebreakdownannual!F2136</f>
        <v>218844.85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705650.1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587125.27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3670582.3</v>
      </c>
      <c r="F2147" s="65">
        <f>Raw_endusebreakdownannual!F2146</f>
        <v>892391.01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688499.43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633307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673572.97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882040.8</v>
      </c>
      <c r="F2152" s="65">
        <f>Raw_endusebreakdownannual!F2151</f>
        <v>218844.85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777063.27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780675.6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2965984.04</v>
      </c>
      <c r="F2162" s="65">
        <f>Raw_endusebreakdownannual!F2161</f>
        <v>1688019.88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948227.48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38492.080000000002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322450.65999999997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882040.8</v>
      </c>
      <c r="F2167" s="65">
        <f>Raw_endusebreakdownannual!F2166</f>
        <v>218844.85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446403.22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864529.21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1689386.76</v>
      </c>
      <c r="F2177" s="65">
        <f>Raw_endusebreakdownannual!F2176</f>
        <v>2031601.55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722479.31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237044.37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322450.65999999997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882040.8</v>
      </c>
      <c r="F2182" s="65">
        <f>Raw_endusebreakdownannual!F2181</f>
        <v>218844.85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614642.30000000005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793981.57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2056178.12</v>
      </c>
      <c r="F2192" s="65">
        <f>Raw_endusebreakdownannual!F2191</f>
        <v>1735305.73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514495.55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143319.24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322450.65999999997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882040.8</v>
      </c>
      <c r="F2197" s="65">
        <f>Raw_endusebreakdownannual!F2196</f>
        <v>218844.85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573411.69999999995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791063.76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1921222.4</v>
      </c>
      <c r="F2207" s="65">
        <f>Raw_endusebreakdownannual!F2206</f>
        <v>1524404.17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438836.7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288240.71999999997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322450.65999999997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882040.8</v>
      </c>
      <c r="F2212" s="65">
        <f>Raw_endusebreakdownannual!F2211</f>
        <v>218844.85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602853.01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763577.24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2095585.18</v>
      </c>
      <c r="F2222" s="65">
        <f>Raw_endusebreakdownannual!F2221</f>
        <v>1421258.79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470673.93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181321.07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322450.65999999997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882040.8</v>
      </c>
      <c r="F2227" s="65">
        <f>Raw_endusebreakdownannual!F2226</f>
        <v>218844.85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560015.06999999995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791113.39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1945827.59</v>
      </c>
      <c r="F2237" s="65">
        <f>Raw_endusebreakdownannual!F2236</f>
        <v>1480632.18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142741.15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297308.73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322450.65999999997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882040.8</v>
      </c>
      <c r="F2242" s="65">
        <f>Raw_endusebreakdownannual!F2241</f>
        <v>218844.85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553580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728482.02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2055380.18</v>
      </c>
      <c r="F2252" s="65">
        <f>Raw_endusebreakdownannual!F2251</f>
        <v>1090068.01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129312.4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323353.40000000002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322450.65999999997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882040.8</v>
      </c>
      <c r="F2257" s="65">
        <f>Raw_endusebreakdownannual!F2256</f>
        <v>218844.85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538667.36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719066.75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2066512.21</v>
      </c>
      <c r="F2267" s="65">
        <f>Raw_endusebreakdownannual!F2266</f>
        <v>1067224.01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174201.89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401788.01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322450.65999999997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882040.8</v>
      </c>
      <c r="F2272" s="65">
        <f>Raw_endusebreakdownannual!F2271</f>
        <v>218844.85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577692.22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718073.63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2183971.69</v>
      </c>
      <c r="F2282" s="65">
        <f>Raw_endusebreakdownannual!F2281</f>
        <v>1111120.3799999999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134539.91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457656.1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322450.65999999997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882040.8</v>
      </c>
      <c r="F2287" s="65">
        <f>Raw_endusebreakdownannual!F2286</f>
        <v>218844.85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594872.04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708037.59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2257019.59</v>
      </c>
      <c r="F2297" s="65">
        <f>Raw_endusebreakdownannual!F2296</f>
        <v>1061422.3600000001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278255.53000000003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620052.30000000005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322450.65999999997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882040.8</v>
      </c>
      <c r="F2302" s="65">
        <f>Raw_endusebreakdownannual!F2301</f>
        <v>218844.85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618196.18000000005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702032.98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2442739.9300000002</v>
      </c>
      <c r="F2312" s="65">
        <f>Raw_endusebreakdownannual!F2311</f>
        <v>1199133.3600000001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499258.91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556525.39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322450.65999999997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882040.8</v>
      </c>
      <c r="F2317" s="65">
        <f>Raw_endusebreakdownannual!F2316</f>
        <v>218844.85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497332.87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717410.31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2258349.71</v>
      </c>
      <c r="F2327" s="65">
        <f>Raw_endusebreakdownannual!F2326</f>
        <v>1435514.07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498800.01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460589.98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322450.65999999997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882040.8</v>
      </c>
      <c r="F2332" s="65">
        <f>Raw_endusebreakdownannual!F2331</f>
        <v>218844.85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481474.3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737818.5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2146555.73</v>
      </c>
      <c r="F2342" s="65">
        <f>Raw_endusebreakdownannual!F2341</f>
        <v>1455463.36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408375.53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618662.15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322450.65999999997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882040.8</v>
      </c>
      <c r="F2347" s="65">
        <f>Raw_endusebreakdownannual!F2346</f>
        <v>218844.85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492291.78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696497.11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2315445.39</v>
      </c>
      <c r="F2357" s="65">
        <f>Raw_endusebreakdownannual!F2356</f>
        <v>1323717.48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250976.62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792726.26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322450.65999999997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882040.8</v>
      </c>
      <c r="F2362" s="65">
        <f>Raw_endusebreakdownannual!F2361</f>
        <v>218844.85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525045.47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660938.06999999995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2522263.19</v>
      </c>
      <c r="F2372" s="65">
        <f>Raw_endusebreakdownannual!F2371</f>
        <v>1130759.54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86144.81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1114029.67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322450.65999999997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882040.8</v>
      </c>
      <c r="F2377" s="65">
        <f>Raw_endusebreakdownannual!F2376</f>
        <v>218844.85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509836.4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586575.43000000005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2828357.52</v>
      </c>
      <c r="F2387" s="65">
        <f>Raw_endusebreakdownannual!F2386</f>
        <v>891565.1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665992.14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502058.96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322450.65999999997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882040.8</v>
      </c>
      <c r="F2392" s="65">
        <f>Raw_endusebreakdownannual!F2391</f>
        <v>218844.85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543425.67000000004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780107.81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2249976.08</v>
      </c>
      <c r="F2402" s="65">
        <f>Raw_endusebreakdownannual!F2401</f>
        <v>1664944.8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450</v>
      </c>
      <c r="E2">
        <v>0</v>
      </c>
      <c r="F2">
        <v>901184.08</v>
      </c>
    </row>
    <row r="3" spans="1:6" x14ac:dyDescent="0.25">
      <c r="A3" t="s">
        <v>39</v>
      </c>
      <c r="B3" t="s">
        <v>73</v>
      </c>
      <c r="C3" t="s">
        <v>67</v>
      </c>
      <c r="D3" t="s">
        <v>451</v>
      </c>
      <c r="E3">
        <v>50388.63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452</v>
      </c>
      <c r="E4">
        <v>673572.97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453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454</v>
      </c>
      <c r="E6">
        <v>882040.8</v>
      </c>
      <c r="F6">
        <v>218844.85</v>
      </c>
    </row>
    <row r="7" spans="1:6" x14ac:dyDescent="0.25">
      <c r="A7" t="s">
        <v>39</v>
      </c>
      <c r="B7" t="s">
        <v>73</v>
      </c>
      <c r="C7" t="s">
        <v>67</v>
      </c>
      <c r="D7" t="s">
        <v>455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456</v>
      </c>
      <c r="E8">
        <v>584052.98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457</v>
      </c>
      <c r="E9">
        <v>813.36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458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459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460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461</v>
      </c>
      <c r="E13">
        <v>0</v>
      </c>
      <c r="F13">
        <v>864659.77</v>
      </c>
    </row>
    <row r="14" spans="1:6" x14ac:dyDescent="0.25">
      <c r="A14" t="s">
        <v>39</v>
      </c>
      <c r="B14" t="s">
        <v>73</v>
      </c>
      <c r="C14" t="s">
        <v>67</v>
      </c>
      <c r="D14" t="s">
        <v>462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463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464</v>
      </c>
      <c r="E16">
        <v>2190868.7400000002</v>
      </c>
      <c r="F16">
        <v>1984688.69</v>
      </c>
    </row>
    <row r="17" spans="1:6" x14ac:dyDescent="0.25">
      <c r="A17" t="s">
        <v>39</v>
      </c>
      <c r="B17" t="s">
        <v>74</v>
      </c>
      <c r="C17" t="s">
        <v>67</v>
      </c>
      <c r="D17" t="s">
        <v>450</v>
      </c>
      <c r="E17">
        <v>0</v>
      </c>
      <c r="F17">
        <v>606079.51</v>
      </c>
    </row>
    <row r="18" spans="1:6" x14ac:dyDescent="0.25">
      <c r="A18" t="s">
        <v>39</v>
      </c>
      <c r="B18" t="s">
        <v>74</v>
      </c>
      <c r="C18" t="s">
        <v>67</v>
      </c>
      <c r="D18" t="s">
        <v>451</v>
      </c>
      <c r="E18">
        <v>323450.33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452</v>
      </c>
      <c r="E19">
        <v>673572.97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453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454</v>
      </c>
      <c r="E21">
        <v>882040.8</v>
      </c>
      <c r="F21">
        <v>218844.85</v>
      </c>
    </row>
    <row r="22" spans="1:6" x14ac:dyDescent="0.25">
      <c r="A22" t="s">
        <v>39</v>
      </c>
      <c r="B22" t="s">
        <v>74</v>
      </c>
      <c r="C22" t="s">
        <v>67</v>
      </c>
      <c r="D22" t="s">
        <v>455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456</v>
      </c>
      <c r="E23">
        <v>662644.09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457</v>
      </c>
      <c r="E24">
        <v>4869.72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458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459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460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461</v>
      </c>
      <c r="E28">
        <v>0</v>
      </c>
      <c r="F28">
        <v>794294.24</v>
      </c>
    </row>
    <row r="29" spans="1:6" x14ac:dyDescent="0.25">
      <c r="A29" t="s">
        <v>39</v>
      </c>
      <c r="B29" t="s">
        <v>74</v>
      </c>
      <c r="C29" t="s">
        <v>67</v>
      </c>
      <c r="D29" t="s">
        <v>462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463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464</v>
      </c>
      <c r="E31">
        <v>2546577.91</v>
      </c>
      <c r="F31">
        <v>1619218.6</v>
      </c>
    </row>
    <row r="32" spans="1:6" x14ac:dyDescent="0.25">
      <c r="A32" t="s">
        <v>39</v>
      </c>
      <c r="B32" t="s">
        <v>75</v>
      </c>
      <c r="C32" t="s">
        <v>67</v>
      </c>
      <c r="D32" t="s">
        <v>450</v>
      </c>
      <c r="E32">
        <v>0</v>
      </c>
      <c r="F32">
        <v>399919.85</v>
      </c>
    </row>
    <row r="33" spans="1:6" x14ac:dyDescent="0.25">
      <c r="A33" t="s">
        <v>39</v>
      </c>
      <c r="B33" t="s">
        <v>75</v>
      </c>
      <c r="C33" t="s">
        <v>67</v>
      </c>
      <c r="D33" t="s">
        <v>451</v>
      </c>
      <c r="E33">
        <v>209976.31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452</v>
      </c>
      <c r="E34">
        <v>673572.97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453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454</v>
      </c>
      <c r="E36">
        <v>882040.8</v>
      </c>
      <c r="F36">
        <v>218844.85</v>
      </c>
    </row>
    <row r="37" spans="1:6" x14ac:dyDescent="0.25">
      <c r="A37" t="s">
        <v>39</v>
      </c>
      <c r="B37" t="s">
        <v>75</v>
      </c>
      <c r="C37" t="s">
        <v>67</v>
      </c>
      <c r="D37" t="s">
        <v>455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456</v>
      </c>
      <c r="E38">
        <v>618307.61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457</v>
      </c>
      <c r="E39">
        <v>4650.18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458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459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460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461</v>
      </c>
      <c r="E43">
        <v>0</v>
      </c>
      <c r="F43">
        <v>791302.95</v>
      </c>
    </row>
    <row r="44" spans="1:6" x14ac:dyDescent="0.25">
      <c r="A44" t="s">
        <v>39</v>
      </c>
      <c r="B44" t="s">
        <v>75</v>
      </c>
      <c r="C44" t="s">
        <v>67</v>
      </c>
      <c r="D44" t="s">
        <v>462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463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464</v>
      </c>
      <c r="E46">
        <v>2388547.87</v>
      </c>
      <c r="F46">
        <v>1410067.65</v>
      </c>
    </row>
    <row r="47" spans="1:6" x14ac:dyDescent="0.25">
      <c r="A47" t="s">
        <v>39</v>
      </c>
      <c r="B47" t="s">
        <v>76</v>
      </c>
      <c r="C47" t="s">
        <v>67</v>
      </c>
      <c r="D47" t="s">
        <v>450</v>
      </c>
      <c r="E47">
        <v>0</v>
      </c>
      <c r="F47">
        <v>362607.76</v>
      </c>
    </row>
    <row r="48" spans="1:6" x14ac:dyDescent="0.25">
      <c r="A48" t="s">
        <v>39</v>
      </c>
      <c r="B48" t="s">
        <v>76</v>
      </c>
      <c r="C48" t="s">
        <v>67</v>
      </c>
      <c r="D48" t="s">
        <v>451</v>
      </c>
      <c r="E48">
        <v>386496.96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452</v>
      </c>
      <c r="E49">
        <v>673572.97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453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454</v>
      </c>
      <c r="E51">
        <v>882040.8</v>
      </c>
      <c r="F51">
        <v>218844.85</v>
      </c>
    </row>
    <row r="52" spans="1:6" x14ac:dyDescent="0.25">
      <c r="A52" t="s">
        <v>39</v>
      </c>
      <c r="B52" t="s">
        <v>76</v>
      </c>
      <c r="C52" t="s">
        <v>67</v>
      </c>
      <c r="D52" t="s">
        <v>455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456</v>
      </c>
      <c r="E53">
        <v>654258.32999999996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457</v>
      </c>
      <c r="E54">
        <v>5515.87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458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459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460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461</v>
      </c>
      <c r="E58">
        <v>0</v>
      </c>
      <c r="F58">
        <v>763976.36</v>
      </c>
    </row>
    <row r="59" spans="1:6" x14ac:dyDescent="0.25">
      <c r="A59" t="s">
        <v>39</v>
      </c>
      <c r="B59" t="s">
        <v>76</v>
      </c>
      <c r="C59" t="s">
        <v>67</v>
      </c>
      <c r="D59" t="s">
        <v>462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463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464</v>
      </c>
      <c r="E61">
        <v>2601884.9300000002</v>
      </c>
      <c r="F61">
        <v>1345428.98</v>
      </c>
    </row>
    <row r="62" spans="1:6" x14ac:dyDescent="0.25">
      <c r="A62" t="s">
        <v>39</v>
      </c>
      <c r="B62" t="s">
        <v>77</v>
      </c>
      <c r="C62" t="s">
        <v>67</v>
      </c>
      <c r="D62" t="s">
        <v>450</v>
      </c>
      <c r="E62">
        <v>0</v>
      </c>
      <c r="F62">
        <v>376268.13</v>
      </c>
    </row>
    <row r="63" spans="1:6" x14ac:dyDescent="0.25">
      <c r="A63" t="s">
        <v>39</v>
      </c>
      <c r="B63" t="s">
        <v>77</v>
      </c>
      <c r="C63" t="s">
        <v>67</v>
      </c>
      <c r="D63" t="s">
        <v>451</v>
      </c>
      <c r="E63">
        <v>259227.44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452</v>
      </c>
      <c r="E64">
        <v>673572.97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453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454</v>
      </c>
      <c r="E66">
        <v>882040.8</v>
      </c>
      <c r="F66">
        <v>218844.85</v>
      </c>
    </row>
    <row r="67" spans="1:6" x14ac:dyDescent="0.25">
      <c r="A67" t="s">
        <v>39</v>
      </c>
      <c r="B67" t="s">
        <v>77</v>
      </c>
      <c r="C67" t="s">
        <v>67</v>
      </c>
      <c r="D67" t="s">
        <v>455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456</v>
      </c>
      <c r="E68">
        <v>610056.75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457</v>
      </c>
      <c r="E69">
        <v>5055.6000000000004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458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459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460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461</v>
      </c>
      <c r="E73">
        <v>0</v>
      </c>
      <c r="F73">
        <v>791355.21</v>
      </c>
    </row>
    <row r="74" spans="1:6" x14ac:dyDescent="0.25">
      <c r="A74" t="s">
        <v>39</v>
      </c>
      <c r="B74" t="s">
        <v>77</v>
      </c>
      <c r="C74" t="s">
        <v>67</v>
      </c>
      <c r="D74" t="s">
        <v>462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463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464</v>
      </c>
      <c r="E76">
        <v>2429953.56</v>
      </c>
      <c r="F76">
        <v>1386468.19</v>
      </c>
    </row>
    <row r="77" spans="1:6" x14ac:dyDescent="0.25">
      <c r="A77" t="s">
        <v>39</v>
      </c>
      <c r="B77" t="s">
        <v>78</v>
      </c>
      <c r="C77" t="s">
        <v>67</v>
      </c>
      <c r="D77" t="s">
        <v>450</v>
      </c>
      <c r="E77">
        <v>0</v>
      </c>
      <c r="F77">
        <v>106833.85</v>
      </c>
    </row>
    <row r="78" spans="1:6" x14ac:dyDescent="0.25">
      <c r="A78" t="s">
        <v>39</v>
      </c>
      <c r="B78" t="s">
        <v>78</v>
      </c>
      <c r="C78" t="s">
        <v>67</v>
      </c>
      <c r="D78" t="s">
        <v>451</v>
      </c>
      <c r="E78">
        <v>417418.94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452</v>
      </c>
      <c r="E79">
        <v>673572.97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453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454</v>
      </c>
      <c r="E81">
        <v>882040.8</v>
      </c>
      <c r="F81">
        <v>218844.85</v>
      </c>
    </row>
    <row r="82" spans="1:6" x14ac:dyDescent="0.25">
      <c r="A82" t="s">
        <v>39</v>
      </c>
      <c r="B82" t="s">
        <v>78</v>
      </c>
      <c r="C82" t="s">
        <v>67</v>
      </c>
      <c r="D82" t="s">
        <v>455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456</v>
      </c>
      <c r="E83">
        <v>615260.64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457</v>
      </c>
      <c r="E84">
        <v>8168.31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458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459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460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461</v>
      </c>
      <c r="E88">
        <v>0</v>
      </c>
      <c r="F88">
        <v>728922.8</v>
      </c>
    </row>
    <row r="89" spans="1:6" x14ac:dyDescent="0.25">
      <c r="A89" t="s">
        <v>39</v>
      </c>
      <c r="B89" t="s">
        <v>78</v>
      </c>
      <c r="C89" t="s">
        <v>67</v>
      </c>
      <c r="D89" t="s">
        <v>462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463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464</v>
      </c>
      <c r="E91">
        <v>2596461.66</v>
      </c>
      <c r="F91">
        <v>1054601.5</v>
      </c>
    </row>
    <row r="92" spans="1:6" x14ac:dyDescent="0.25">
      <c r="A92" t="s">
        <v>39</v>
      </c>
      <c r="B92" t="s">
        <v>79</v>
      </c>
      <c r="C92" t="s">
        <v>67</v>
      </c>
      <c r="D92" t="s">
        <v>450</v>
      </c>
      <c r="E92">
        <v>0</v>
      </c>
      <c r="F92">
        <v>105611.92</v>
      </c>
    </row>
    <row r="93" spans="1:6" x14ac:dyDescent="0.25">
      <c r="A93" t="s">
        <v>39</v>
      </c>
      <c r="B93" t="s">
        <v>79</v>
      </c>
      <c r="C93" t="s">
        <v>67</v>
      </c>
      <c r="D93" t="s">
        <v>451</v>
      </c>
      <c r="E93">
        <v>456156.68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452</v>
      </c>
      <c r="E94">
        <v>673572.97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453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454</v>
      </c>
      <c r="E96">
        <v>882040.8</v>
      </c>
      <c r="F96">
        <v>218844.85</v>
      </c>
    </row>
    <row r="97" spans="1:6" x14ac:dyDescent="0.25">
      <c r="A97" t="s">
        <v>39</v>
      </c>
      <c r="B97" t="s">
        <v>79</v>
      </c>
      <c r="C97" t="s">
        <v>67</v>
      </c>
      <c r="D97" t="s">
        <v>455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456</v>
      </c>
      <c r="E98">
        <v>617620.56000000006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457</v>
      </c>
      <c r="E99">
        <v>8774.1200000000008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458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459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460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461</v>
      </c>
      <c r="E103">
        <v>0</v>
      </c>
      <c r="F103">
        <v>719530.06</v>
      </c>
    </row>
    <row r="104" spans="1:6" x14ac:dyDescent="0.25">
      <c r="A104" t="s">
        <v>39</v>
      </c>
      <c r="B104" t="s">
        <v>79</v>
      </c>
      <c r="C104" t="s">
        <v>67</v>
      </c>
      <c r="D104" t="s">
        <v>462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463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464</v>
      </c>
      <c r="E106">
        <v>2638165.13</v>
      </c>
      <c r="F106">
        <v>1043986.84</v>
      </c>
    </row>
    <row r="107" spans="1:6" x14ac:dyDescent="0.25">
      <c r="A107" t="s">
        <v>39</v>
      </c>
      <c r="B107" t="s">
        <v>80</v>
      </c>
      <c r="C107" t="s">
        <v>67</v>
      </c>
      <c r="D107" t="s">
        <v>450</v>
      </c>
      <c r="E107">
        <v>0</v>
      </c>
      <c r="F107">
        <v>142970.63</v>
      </c>
    </row>
    <row r="108" spans="1:6" x14ac:dyDescent="0.25">
      <c r="A108" t="s">
        <v>39</v>
      </c>
      <c r="B108" t="s">
        <v>80</v>
      </c>
      <c r="C108" t="s">
        <v>67</v>
      </c>
      <c r="D108" t="s">
        <v>451</v>
      </c>
      <c r="E108">
        <v>538510.36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452</v>
      </c>
      <c r="E109">
        <v>673572.97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453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454</v>
      </c>
      <c r="E111">
        <v>882040.8</v>
      </c>
      <c r="F111">
        <v>218844.85</v>
      </c>
    </row>
    <row r="112" spans="1:6" x14ac:dyDescent="0.25">
      <c r="A112" t="s">
        <v>39</v>
      </c>
      <c r="B112" t="s">
        <v>80</v>
      </c>
      <c r="C112" t="s">
        <v>67</v>
      </c>
      <c r="D112" t="s">
        <v>455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456</v>
      </c>
      <c r="E113">
        <v>634358.82999999996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457</v>
      </c>
      <c r="E114">
        <v>7772.3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458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459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460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461</v>
      </c>
      <c r="E118">
        <v>0</v>
      </c>
      <c r="F118">
        <v>718474.27</v>
      </c>
    </row>
    <row r="119" spans="1:6" x14ac:dyDescent="0.25">
      <c r="A119" t="s">
        <v>39</v>
      </c>
      <c r="B119" t="s">
        <v>80</v>
      </c>
      <c r="C119" t="s">
        <v>67</v>
      </c>
      <c r="D119" t="s">
        <v>462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463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464</v>
      </c>
      <c r="E121">
        <v>2736255.27</v>
      </c>
      <c r="F121">
        <v>1080289.76</v>
      </c>
    </row>
    <row r="122" spans="1:6" x14ac:dyDescent="0.25">
      <c r="A122" t="s">
        <v>39</v>
      </c>
      <c r="B122" t="s">
        <v>81</v>
      </c>
      <c r="C122" t="s">
        <v>67</v>
      </c>
      <c r="D122" t="s">
        <v>450</v>
      </c>
      <c r="E122">
        <v>0</v>
      </c>
      <c r="F122">
        <v>119899.1</v>
      </c>
    </row>
    <row r="123" spans="1:6" x14ac:dyDescent="0.25">
      <c r="A123" t="s">
        <v>39</v>
      </c>
      <c r="B123" t="s">
        <v>81</v>
      </c>
      <c r="C123" t="s">
        <v>67</v>
      </c>
      <c r="D123" t="s">
        <v>451</v>
      </c>
      <c r="E123">
        <v>614823.19999999995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452</v>
      </c>
      <c r="E124">
        <v>673572.97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453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454</v>
      </c>
      <c r="E126">
        <v>882040.8</v>
      </c>
      <c r="F126">
        <v>218844.85</v>
      </c>
    </row>
    <row r="127" spans="1:6" x14ac:dyDescent="0.25">
      <c r="A127" t="s">
        <v>39</v>
      </c>
      <c r="B127" t="s">
        <v>81</v>
      </c>
      <c r="C127" t="s">
        <v>67</v>
      </c>
      <c r="D127" t="s">
        <v>455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456</v>
      </c>
      <c r="E128">
        <v>667919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457</v>
      </c>
      <c r="E129">
        <v>8179.6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458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459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460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461</v>
      </c>
      <c r="E133">
        <v>0</v>
      </c>
      <c r="F133">
        <v>708479.43</v>
      </c>
    </row>
    <row r="134" spans="1:6" x14ac:dyDescent="0.25">
      <c r="A134" t="s">
        <v>39</v>
      </c>
      <c r="B134" t="s">
        <v>81</v>
      </c>
      <c r="C134" t="s">
        <v>67</v>
      </c>
      <c r="D134" t="s">
        <v>462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463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464</v>
      </c>
      <c r="E136">
        <v>2846535.57</v>
      </c>
      <c r="F136">
        <v>1047223.38</v>
      </c>
    </row>
    <row r="137" spans="1:6" x14ac:dyDescent="0.25">
      <c r="A137" t="s">
        <v>39</v>
      </c>
      <c r="B137" t="s">
        <v>20</v>
      </c>
      <c r="C137" t="s">
        <v>67</v>
      </c>
      <c r="D137" t="s">
        <v>450</v>
      </c>
      <c r="E137">
        <v>0</v>
      </c>
      <c r="F137">
        <v>259402.75</v>
      </c>
    </row>
    <row r="138" spans="1:6" x14ac:dyDescent="0.25">
      <c r="A138" t="s">
        <v>39</v>
      </c>
      <c r="B138" t="s">
        <v>20</v>
      </c>
      <c r="C138" t="s">
        <v>67</v>
      </c>
      <c r="D138" t="s">
        <v>451</v>
      </c>
      <c r="E138">
        <v>774477.43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452</v>
      </c>
      <c r="E139">
        <v>673572.97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453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454</v>
      </c>
      <c r="E141">
        <v>882040.8</v>
      </c>
      <c r="F141">
        <v>218844.85</v>
      </c>
    </row>
    <row r="142" spans="1:6" x14ac:dyDescent="0.25">
      <c r="A142" t="s">
        <v>39</v>
      </c>
      <c r="B142" t="s">
        <v>20</v>
      </c>
      <c r="C142" t="s">
        <v>67</v>
      </c>
      <c r="D142" t="s">
        <v>455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456</v>
      </c>
      <c r="E143">
        <v>700530.99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457</v>
      </c>
      <c r="E144">
        <v>7965.88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458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459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460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461</v>
      </c>
      <c r="E148">
        <v>0</v>
      </c>
      <c r="F148">
        <v>702475.66</v>
      </c>
    </row>
    <row r="149" spans="1:6" x14ac:dyDescent="0.25">
      <c r="A149" t="s">
        <v>39</v>
      </c>
      <c r="B149" t="s">
        <v>20</v>
      </c>
      <c r="C149" t="s">
        <v>67</v>
      </c>
      <c r="D149" t="s">
        <v>462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463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464</v>
      </c>
      <c r="E151">
        <v>3038588.07</v>
      </c>
      <c r="F151">
        <v>1180723.26</v>
      </c>
    </row>
    <row r="152" spans="1:6" x14ac:dyDescent="0.25">
      <c r="A152" t="s">
        <v>39</v>
      </c>
      <c r="B152" t="s">
        <v>21</v>
      </c>
      <c r="C152" t="s">
        <v>67</v>
      </c>
      <c r="D152" t="s">
        <v>450</v>
      </c>
      <c r="E152">
        <v>0</v>
      </c>
      <c r="F152">
        <v>563053.27</v>
      </c>
    </row>
    <row r="153" spans="1:6" x14ac:dyDescent="0.25">
      <c r="A153" t="s">
        <v>39</v>
      </c>
      <c r="B153" t="s">
        <v>21</v>
      </c>
      <c r="C153" t="s">
        <v>67</v>
      </c>
      <c r="D153" t="s">
        <v>451</v>
      </c>
      <c r="E153">
        <v>788700.58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452</v>
      </c>
      <c r="E154">
        <v>673572.97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453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454</v>
      </c>
      <c r="E156">
        <v>882040.8</v>
      </c>
      <c r="F156">
        <v>218844.85</v>
      </c>
    </row>
    <row r="157" spans="1:6" x14ac:dyDescent="0.25">
      <c r="A157" t="s">
        <v>39</v>
      </c>
      <c r="B157" t="s">
        <v>21</v>
      </c>
      <c r="C157" t="s">
        <v>67</v>
      </c>
      <c r="D157" t="s">
        <v>455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456</v>
      </c>
      <c r="E158">
        <v>734616.42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457</v>
      </c>
      <c r="E159">
        <v>7100.01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458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459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460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461</v>
      </c>
      <c r="E163">
        <v>0</v>
      </c>
      <c r="F163">
        <v>717982.65</v>
      </c>
    </row>
    <row r="164" spans="1:6" x14ac:dyDescent="0.25">
      <c r="A164" t="s">
        <v>39</v>
      </c>
      <c r="B164" t="s">
        <v>21</v>
      </c>
      <c r="C164" t="s">
        <v>67</v>
      </c>
      <c r="D164" t="s">
        <v>462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463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464</v>
      </c>
      <c r="E166">
        <v>3086030.78</v>
      </c>
      <c r="F166">
        <v>1499880.77</v>
      </c>
    </row>
    <row r="167" spans="1:6" x14ac:dyDescent="0.25">
      <c r="A167" t="s">
        <v>39</v>
      </c>
      <c r="B167" t="s">
        <v>22</v>
      </c>
      <c r="C167" t="s">
        <v>67</v>
      </c>
      <c r="D167" t="s">
        <v>450</v>
      </c>
      <c r="E167">
        <v>0</v>
      </c>
      <c r="F167">
        <v>530827.47</v>
      </c>
    </row>
    <row r="168" spans="1:6" x14ac:dyDescent="0.25">
      <c r="A168" t="s">
        <v>39</v>
      </c>
      <c r="B168" t="s">
        <v>22</v>
      </c>
      <c r="C168" t="s">
        <v>67</v>
      </c>
      <c r="D168" t="s">
        <v>451</v>
      </c>
      <c r="E168">
        <v>654669.99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452</v>
      </c>
      <c r="E169">
        <v>673572.97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453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454</v>
      </c>
      <c r="E171">
        <v>882040.8</v>
      </c>
      <c r="F171">
        <v>218844.85</v>
      </c>
    </row>
    <row r="172" spans="1:6" x14ac:dyDescent="0.25">
      <c r="A172" t="s">
        <v>39</v>
      </c>
      <c r="B172" t="s">
        <v>22</v>
      </c>
      <c r="C172" t="s">
        <v>67</v>
      </c>
      <c r="D172" t="s">
        <v>455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456</v>
      </c>
      <c r="E173">
        <v>688430.16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457</v>
      </c>
      <c r="E174">
        <v>6914.84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458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459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460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461</v>
      </c>
      <c r="E178">
        <v>0</v>
      </c>
      <c r="F178">
        <v>738437.39</v>
      </c>
    </row>
    <row r="179" spans="1:6" x14ac:dyDescent="0.25">
      <c r="A179" t="s">
        <v>39</v>
      </c>
      <c r="B179" t="s">
        <v>22</v>
      </c>
      <c r="C179" t="s">
        <v>67</v>
      </c>
      <c r="D179" t="s">
        <v>462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463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464</v>
      </c>
      <c r="E181">
        <v>2905628.76</v>
      </c>
      <c r="F181">
        <v>1488109.72</v>
      </c>
    </row>
    <row r="182" spans="1:6" x14ac:dyDescent="0.25">
      <c r="A182" t="s">
        <v>39</v>
      </c>
      <c r="B182" t="s">
        <v>23</v>
      </c>
      <c r="C182" t="s">
        <v>67</v>
      </c>
      <c r="D182" t="s">
        <v>450</v>
      </c>
      <c r="E182">
        <v>0</v>
      </c>
      <c r="F182">
        <v>427453.44</v>
      </c>
    </row>
    <row r="183" spans="1:6" x14ac:dyDescent="0.25">
      <c r="A183" t="s">
        <v>39</v>
      </c>
      <c r="B183" t="s">
        <v>23</v>
      </c>
      <c r="C183" t="s">
        <v>67</v>
      </c>
      <c r="D183" t="s">
        <v>451</v>
      </c>
      <c r="E183">
        <v>875601.38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452</v>
      </c>
      <c r="E184">
        <v>673572.97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453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454</v>
      </c>
      <c r="E186">
        <v>882040.8</v>
      </c>
      <c r="F186">
        <v>218844.85</v>
      </c>
    </row>
    <row r="187" spans="1:6" x14ac:dyDescent="0.25">
      <c r="A187" t="s">
        <v>39</v>
      </c>
      <c r="B187" t="s">
        <v>23</v>
      </c>
      <c r="C187" t="s">
        <v>67</v>
      </c>
      <c r="D187" t="s">
        <v>455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456</v>
      </c>
      <c r="E188">
        <v>711270.97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457</v>
      </c>
      <c r="E189">
        <v>8020.29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458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459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460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461</v>
      </c>
      <c r="E193">
        <v>0</v>
      </c>
      <c r="F193">
        <v>697016.25</v>
      </c>
    </row>
    <row r="194" spans="1:6" x14ac:dyDescent="0.25">
      <c r="A194" t="s">
        <v>39</v>
      </c>
      <c r="B194" t="s">
        <v>23</v>
      </c>
      <c r="C194" t="s">
        <v>67</v>
      </c>
      <c r="D194" t="s">
        <v>462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463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464</v>
      </c>
      <c r="E196">
        <v>3150506.41</v>
      </c>
      <c r="F196">
        <v>1343314.54</v>
      </c>
    </row>
    <row r="197" spans="1:6" x14ac:dyDescent="0.25">
      <c r="A197" t="s">
        <v>39</v>
      </c>
      <c r="B197" t="s">
        <v>24</v>
      </c>
      <c r="C197" t="s">
        <v>67</v>
      </c>
      <c r="D197" t="s">
        <v>450</v>
      </c>
      <c r="E197">
        <v>0</v>
      </c>
      <c r="F197">
        <v>265792.25</v>
      </c>
    </row>
    <row r="198" spans="1:6" x14ac:dyDescent="0.25">
      <c r="A198" t="s">
        <v>39</v>
      </c>
      <c r="B198" t="s">
        <v>24</v>
      </c>
      <c r="C198" t="s">
        <v>67</v>
      </c>
      <c r="D198" t="s">
        <v>451</v>
      </c>
      <c r="E198">
        <v>1079000.5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452</v>
      </c>
      <c r="E199">
        <v>673572.97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453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454</v>
      </c>
      <c r="E201">
        <v>882040.8</v>
      </c>
      <c r="F201">
        <v>218844.85</v>
      </c>
    </row>
    <row r="202" spans="1:6" x14ac:dyDescent="0.25">
      <c r="A202" t="s">
        <v>39</v>
      </c>
      <c r="B202" t="s">
        <v>24</v>
      </c>
      <c r="C202" t="s">
        <v>67</v>
      </c>
      <c r="D202" t="s">
        <v>455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456</v>
      </c>
      <c r="E203">
        <v>737586.68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457</v>
      </c>
      <c r="E204">
        <v>7739.81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458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459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460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461</v>
      </c>
      <c r="E208">
        <v>0</v>
      </c>
      <c r="F208">
        <v>661517.48</v>
      </c>
    </row>
    <row r="209" spans="1:6" x14ac:dyDescent="0.25">
      <c r="A209" t="s">
        <v>39</v>
      </c>
      <c r="B209" t="s">
        <v>24</v>
      </c>
      <c r="C209" t="s">
        <v>67</v>
      </c>
      <c r="D209" t="s">
        <v>462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463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464</v>
      </c>
      <c r="E211">
        <v>3379940.76</v>
      </c>
      <c r="F211">
        <v>1146154.57</v>
      </c>
    </row>
    <row r="212" spans="1:6" x14ac:dyDescent="0.25">
      <c r="A212" t="s">
        <v>39</v>
      </c>
      <c r="B212" t="s">
        <v>25</v>
      </c>
      <c r="C212" t="s">
        <v>67</v>
      </c>
      <c r="D212" t="s">
        <v>450</v>
      </c>
      <c r="E212">
        <v>0</v>
      </c>
      <c r="F212">
        <v>99638.52</v>
      </c>
    </row>
    <row r="213" spans="1:6" x14ac:dyDescent="0.25">
      <c r="A213" t="s">
        <v>39</v>
      </c>
      <c r="B213" t="s">
        <v>25</v>
      </c>
      <c r="C213" t="s">
        <v>67</v>
      </c>
      <c r="D213" t="s">
        <v>451</v>
      </c>
      <c r="E213">
        <v>1536652.66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452</v>
      </c>
      <c r="E214">
        <v>673572.97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453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454</v>
      </c>
      <c r="E216">
        <v>882040.8</v>
      </c>
      <c r="F216">
        <v>218844.85</v>
      </c>
    </row>
    <row r="217" spans="1:6" x14ac:dyDescent="0.25">
      <c r="A217" t="s">
        <v>39</v>
      </c>
      <c r="B217" t="s">
        <v>25</v>
      </c>
      <c r="C217" t="s">
        <v>67</v>
      </c>
      <c r="D217" t="s">
        <v>455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456</v>
      </c>
      <c r="E218">
        <v>711061.69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457</v>
      </c>
      <c r="E219">
        <v>11355.94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458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459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460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461</v>
      </c>
      <c r="E223">
        <v>0</v>
      </c>
      <c r="F223">
        <v>587120.66</v>
      </c>
    </row>
    <row r="224" spans="1:6" x14ac:dyDescent="0.25">
      <c r="A224" t="s">
        <v>39</v>
      </c>
      <c r="B224" t="s">
        <v>25</v>
      </c>
      <c r="C224" t="s">
        <v>67</v>
      </c>
      <c r="D224" t="s">
        <v>462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463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464</v>
      </c>
      <c r="E226">
        <v>3814684.06</v>
      </c>
      <c r="F226">
        <v>905604.03</v>
      </c>
    </row>
    <row r="227" spans="1:6" x14ac:dyDescent="0.25">
      <c r="A227" t="s">
        <v>39</v>
      </c>
      <c r="B227" t="s">
        <v>26</v>
      </c>
      <c r="C227" t="s">
        <v>67</v>
      </c>
      <c r="D227" t="s">
        <v>450</v>
      </c>
      <c r="E227">
        <v>0</v>
      </c>
      <c r="F227">
        <v>720403.09</v>
      </c>
    </row>
    <row r="228" spans="1:6" x14ac:dyDescent="0.25">
      <c r="A228" t="s">
        <v>39</v>
      </c>
      <c r="B228" t="s">
        <v>26</v>
      </c>
      <c r="C228" t="s">
        <v>67</v>
      </c>
      <c r="D228" t="s">
        <v>451</v>
      </c>
      <c r="E228">
        <v>679749.43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452</v>
      </c>
      <c r="E229">
        <v>673572.97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453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454</v>
      </c>
      <c r="E231">
        <v>882040.8</v>
      </c>
      <c r="F231">
        <v>218844.85</v>
      </c>
    </row>
    <row r="232" spans="1:6" x14ac:dyDescent="0.25">
      <c r="A232" t="s">
        <v>39</v>
      </c>
      <c r="B232" t="s">
        <v>26</v>
      </c>
      <c r="C232" t="s">
        <v>67</v>
      </c>
      <c r="D232" t="s">
        <v>455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456</v>
      </c>
      <c r="E233">
        <v>796671.46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457</v>
      </c>
      <c r="E234">
        <v>7406.32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458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459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460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461</v>
      </c>
      <c r="E238">
        <v>0</v>
      </c>
      <c r="F238">
        <v>780702.03</v>
      </c>
    </row>
    <row r="239" spans="1:6" x14ac:dyDescent="0.25">
      <c r="A239" t="s">
        <v>39</v>
      </c>
      <c r="B239" t="s">
        <v>26</v>
      </c>
      <c r="C239" t="s">
        <v>67</v>
      </c>
      <c r="D239" t="s">
        <v>462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463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464</v>
      </c>
      <c r="E241">
        <v>3039440.99</v>
      </c>
      <c r="F241">
        <v>1719949.97</v>
      </c>
    </row>
    <row r="242" spans="1:6" x14ac:dyDescent="0.25">
      <c r="A242" t="s">
        <v>40</v>
      </c>
      <c r="B242" t="s">
        <v>73</v>
      </c>
      <c r="C242" t="s">
        <v>67</v>
      </c>
      <c r="D242" t="s">
        <v>450</v>
      </c>
      <c r="E242">
        <v>0</v>
      </c>
      <c r="F242">
        <v>956981.74</v>
      </c>
    </row>
    <row r="243" spans="1:6" x14ac:dyDescent="0.25">
      <c r="A243" t="s">
        <v>40</v>
      </c>
      <c r="B243" t="s">
        <v>73</v>
      </c>
      <c r="C243" t="s">
        <v>67</v>
      </c>
      <c r="D243" t="s">
        <v>451</v>
      </c>
      <c r="E243">
        <v>40833.910000000003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452</v>
      </c>
      <c r="E244">
        <v>322450.65999999997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453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454</v>
      </c>
      <c r="E246">
        <v>882040.8</v>
      </c>
      <c r="F246">
        <v>218844.85</v>
      </c>
    </row>
    <row r="247" spans="1:6" x14ac:dyDescent="0.25">
      <c r="A247" t="s">
        <v>40</v>
      </c>
      <c r="B247" t="s">
        <v>73</v>
      </c>
      <c r="C247" t="s">
        <v>67</v>
      </c>
      <c r="D247" t="s">
        <v>455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456</v>
      </c>
      <c r="E248">
        <v>475517.06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457</v>
      </c>
      <c r="E249">
        <v>628.4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458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459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460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461</v>
      </c>
      <c r="E253">
        <v>0</v>
      </c>
      <c r="F253">
        <v>864505.76</v>
      </c>
    </row>
    <row r="254" spans="1:6" x14ac:dyDescent="0.25">
      <c r="A254" t="s">
        <v>40</v>
      </c>
      <c r="B254" t="s">
        <v>73</v>
      </c>
      <c r="C254" t="s">
        <v>67</v>
      </c>
      <c r="D254" t="s">
        <v>462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463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464</v>
      </c>
      <c r="E256">
        <v>1721470.83</v>
      </c>
      <c r="F256">
        <v>2040332.36</v>
      </c>
    </row>
    <row r="257" spans="1:6" x14ac:dyDescent="0.25">
      <c r="A257" t="s">
        <v>40</v>
      </c>
      <c r="B257" t="s">
        <v>74</v>
      </c>
      <c r="C257" t="s">
        <v>67</v>
      </c>
      <c r="D257" t="s">
        <v>450</v>
      </c>
      <c r="E257">
        <v>0</v>
      </c>
      <c r="F257">
        <v>753225.8</v>
      </c>
    </row>
    <row r="258" spans="1:6" x14ac:dyDescent="0.25">
      <c r="A258" t="s">
        <v>40</v>
      </c>
      <c r="B258" t="s">
        <v>74</v>
      </c>
      <c r="C258" t="s">
        <v>67</v>
      </c>
      <c r="D258" t="s">
        <v>451</v>
      </c>
      <c r="E258">
        <v>267416.63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452</v>
      </c>
      <c r="E259">
        <v>322450.65999999997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453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454</v>
      </c>
      <c r="E261">
        <v>882040.8</v>
      </c>
      <c r="F261">
        <v>218844.85</v>
      </c>
    </row>
    <row r="262" spans="1:6" x14ac:dyDescent="0.25">
      <c r="A262" t="s">
        <v>40</v>
      </c>
      <c r="B262" t="s">
        <v>74</v>
      </c>
      <c r="C262" t="s">
        <v>67</v>
      </c>
      <c r="D262" t="s">
        <v>455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456</v>
      </c>
      <c r="E263">
        <v>624873.21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457</v>
      </c>
      <c r="E264">
        <v>4013.86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458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459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460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461</v>
      </c>
      <c r="E268">
        <v>0</v>
      </c>
      <c r="F268">
        <v>794064.01</v>
      </c>
    </row>
    <row r="269" spans="1:6" x14ac:dyDescent="0.25">
      <c r="A269" t="s">
        <v>40</v>
      </c>
      <c r="B269" t="s">
        <v>74</v>
      </c>
      <c r="C269" t="s">
        <v>67</v>
      </c>
      <c r="D269" t="s">
        <v>462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463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464</v>
      </c>
      <c r="E271">
        <v>2100795.15</v>
      </c>
      <c r="F271">
        <v>1766134.66</v>
      </c>
    </row>
    <row r="272" spans="1:6" x14ac:dyDescent="0.25">
      <c r="A272" t="s">
        <v>40</v>
      </c>
      <c r="B272" t="s">
        <v>75</v>
      </c>
      <c r="C272" t="s">
        <v>67</v>
      </c>
      <c r="D272" t="s">
        <v>450</v>
      </c>
      <c r="E272">
        <v>0</v>
      </c>
      <c r="F272">
        <v>530150.17000000004</v>
      </c>
    </row>
    <row r="273" spans="1:6" x14ac:dyDescent="0.25">
      <c r="A273" t="s">
        <v>40</v>
      </c>
      <c r="B273" t="s">
        <v>75</v>
      </c>
      <c r="C273" t="s">
        <v>67</v>
      </c>
      <c r="D273" t="s">
        <v>451</v>
      </c>
      <c r="E273">
        <v>161545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452</v>
      </c>
      <c r="E274">
        <v>322450.65999999997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453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454</v>
      </c>
      <c r="E276">
        <v>882040.8</v>
      </c>
      <c r="F276">
        <v>218844.85</v>
      </c>
    </row>
    <row r="277" spans="1:6" x14ac:dyDescent="0.25">
      <c r="A277" t="s">
        <v>40</v>
      </c>
      <c r="B277" t="s">
        <v>75</v>
      </c>
      <c r="C277" t="s">
        <v>67</v>
      </c>
      <c r="D277" t="s">
        <v>455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456</v>
      </c>
      <c r="E278">
        <v>567911.93000000005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457</v>
      </c>
      <c r="E279">
        <v>3348.84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458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459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460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461</v>
      </c>
      <c r="E283">
        <v>0</v>
      </c>
      <c r="F283">
        <v>791125.99</v>
      </c>
    </row>
    <row r="284" spans="1:6" x14ac:dyDescent="0.25">
      <c r="A284" t="s">
        <v>40</v>
      </c>
      <c r="B284" t="s">
        <v>75</v>
      </c>
      <c r="C284" t="s">
        <v>67</v>
      </c>
      <c r="D284" t="s">
        <v>462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463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464</v>
      </c>
      <c r="E286">
        <v>1937297.23</v>
      </c>
      <c r="F286">
        <v>1540121.01</v>
      </c>
    </row>
    <row r="287" spans="1:6" x14ac:dyDescent="0.25">
      <c r="A287" t="s">
        <v>40</v>
      </c>
      <c r="B287" t="s">
        <v>76</v>
      </c>
      <c r="C287" t="s">
        <v>67</v>
      </c>
      <c r="D287" t="s">
        <v>450</v>
      </c>
      <c r="E287">
        <v>0</v>
      </c>
      <c r="F287">
        <v>457189.07</v>
      </c>
    </row>
    <row r="288" spans="1:6" x14ac:dyDescent="0.25">
      <c r="A288" t="s">
        <v>40</v>
      </c>
      <c r="B288" t="s">
        <v>76</v>
      </c>
      <c r="C288" t="s">
        <v>67</v>
      </c>
      <c r="D288" t="s">
        <v>451</v>
      </c>
      <c r="E288">
        <v>320739.77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452</v>
      </c>
      <c r="E289">
        <v>322450.65999999997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453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454</v>
      </c>
      <c r="E291">
        <v>882040.8</v>
      </c>
      <c r="F291">
        <v>218844.85</v>
      </c>
    </row>
    <row r="292" spans="1:6" x14ac:dyDescent="0.25">
      <c r="A292" t="s">
        <v>40</v>
      </c>
      <c r="B292" t="s">
        <v>76</v>
      </c>
      <c r="C292" t="s">
        <v>67</v>
      </c>
      <c r="D292" t="s">
        <v>455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456</v>
      </c>
      <c r="E293">
        <v>601684.41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457</v>
      </c>
      <c r="E294">
        <v>4528.18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458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459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460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461</v>
      </c>
      <c r="E298">
        <v>0</v>
      </c>
      <c r="F298">
        <v>763642.19</v>
      </c>
    </row>
    <row r="299" spans="1:6" x14ac:dyDescent="0.25">
      <c r="A299" t="s">
        <v>40</v>
      </c>
      <c r="B299" t="s">
        <v>76</v>
      </c>
      <c r="C299" t="s">
        <v>67</v>
      </c>
      <c r="D299" t="s">
        <v>462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463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464</v>
      </c>
      <c r="E301">
        <v>2131443.81</v>
      </c>
      <c r="F301">
        <v>1439676.12</v>
      </c>
    </row>
    <row r="302" spans="1:6" x14ac:dyDescent="0.25">
      <c r="A302" t="s">
        <v>40</v>
      </c>
      <c r="B302" t="s">
        <v>77</v>
      </c>
      <c r="C302" t="s">
        <v>67</v>
      </c>
      <c r="D302" t="s">
        <v>450</v>
      </c>
      <c r="E302">
        <v>0</v>
      </c>
      <c r="F302">
        <v>489736.91</v>
      </c>
    </row>
    <row r="303" spans="1:6" x14ac:dyDescent="0.25">
      <c r="A303" t="s">
        <v>40</v>
      </c>
      <c r="B303" t="s">
        <v>77</v>
      </c>
      <c r="C303" t="s">
        <v>67</v>
      </c>
      <c r="D303" t="s">
        <v>451</v>
      </c>
      <c r="E303">
        <v>200974.31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452</v>
      </c>
      <c r="E304">
        <v>322450.65999999997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453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454</v>
      </c>
      <c r="E306">
        <v>882040.8</v>
      </c>
      <c r="F306">
        <v>218844.85</v>
      </c>
    </row>
    <row r="307" spans="1:6" x14ac:dyDescent="0.25">
      <c r="A307" t="s">
        <v>40</v>
      </c>
      <c r="B307" t="s">
        <v>77</v>
      </c>
      <c r="C307" t="s">
        <v>67</v>
      </c>
      <c r="D307" t="s">
        <v>455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456</v>
      </c>
      <c r="E308">
        <v>555045.56999999995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457</v>
      </c>
      <c r="E309">
        <v>3712.8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458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459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460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461</v>
      </c>
      <c r="E313">
        <v>0</v>
      </c>
      <c r="F313">
        <v>791117.02</v>
      </c>
    </row>
    <row r="314" spans="1:6" x14ac:dyDescent="0.25">
      <c r="A314" t="s">
        <v>40</v>
      </c>
      <c r="B314" t="s">
        <v>77</v>
      </c>
      <c r="C314" t="s">
        <v>67</v>
      </c>
      <c r="D314" t="s">
        <v>462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463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464</v>
      </c>
      <c r="E316">
        <v>1964224.14</v>
      </c>
      <c r="F316">
        <v>1499698.78</v>
      </c>
    </row>
    <row r="317" spans="1:6" x14ac:dyDescent="0.25">
      <c r="A317" t="s">
        <v>40</v>
      </c>
      <c r="B317" t="s">
        <v>78</v>
      </c>
      <c r="C317" t="s">
        <v>67</v>
      </c>
      <c r="D317" t="s">
        <v>450</v>
      </c>
      <c r="E317">
        <v>0</v>
      </c>
      <c r="F317">
        <v>155839.48000000001</v>
      </c>
    </row>
    <row r="318" spans="1:6" x14ac:dyDescent="0.25">
      <c r="A318" t="s">
        <v>40</v>
      </c>
      <c r="B318" t="s">
        <v>78</v>
      </c>
      <c r="C318" t="s">
        <v>67</v>
      </c>
      <c r="D318" t="s">
        <v>451</v>
      </c>
      <c r="E318">
        <v>337097.5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452</v>
      </c>
      <c r="E319">
        <v>322450.65999999997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453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454</v>
      </c>
      <c r="E321">
        <v>882040.8</v>
      </c>
      <c r="F321">
        <v>218844.85</v>
      </c>
    </row>
    <row r="322" spans="1:6" x14ac:dyDescent="0.25">
      <c r="A322" t="s">
        <v>40</v>
      </c>
      <c r="B322" t="s">
        <v>78</v>
      </c>
      <c r="C322" t="s">
        <v>67</v>
      </c>
      <c r="D322" t="s">
        <v>455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456</v>
      </c>
      <c r="E323">
        <v>559343.06999999995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457</v>
      </c>
      <c r="E324">
        <v>6476.9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458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459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460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461</v>
      </c>
      <c r="E328">
        <v>0</v>
      </c>
      <c r="F328">
        <v>728645.06</v>
      </c>
    </row>
    <row r="329" spans="1:6" x14ac:dyDescent="0.25">
      <c r="A329" t="s">
        <v>40</v>
      </c>
      <c r="B329" t="s">
        <v>78</v>
      </c>
      <c r="C329" t="s">
        <v>67</v>
      </c>
      <c r="D329" t="s">
        <v>462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463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464</v>
      </c>
      <c r="E331">
        <v>2107408.92</v>
      </c>
      <c r="F331">
        <v>1103329.3999999999</v>
      </c>
    </row>
    <row r="332" spans="1:6" x14ac:dyDescent="0.25">
      <c r="A332" t="s">
        <v>40</v>
      </c>
      <c r="B332" t="s">
        <v>79</v>
      </c>
      <c r="C332" t="s">
        <v>67</v>
      </c>
      <c r="D332" t="s">
        <v>450</v>
      </c>
      <c r="E332">
        <v>0</v>
      </c>
      <c r="F332">
        <v>146905.51999999999</v>
      </c>
    </row>
    <row r="333" spans="1:6" x14ac:dyDescent="0.25">
      <c r="A333" t="s">
        <v>40</v>
      </c>
      <c r="B333" t="s">
        <v>79</v>
      </c>
      <c r="C333" t="s">
        <v>67</v>
      </c>
      <c r="D333" t="s">
        <v>451</v>
      </c>
      <c r="E333">
        <v>372079.35999999999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452</v>
      </c>
      <c r="E334">
        <v>322450.65999999997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453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454</v>
      </c>
      <c r="E336">
        <v>882040.8</v>
      </c>
      <c r="F336">
        <v>218844.85</v>
      </c>
    </row>
    <row r="337" spans="1:6" x14ac:dyDescent="0.25">
      <c r="A337" t="s">
        <v>40</v>
      </c>
      <c r="B337" t="s">
        <v>79</v>
      </c>
      <c r="C337" t="s">
        <v>67</v>
      </c>
      <c r="D337" t="s">
        <v>455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456</v>
      </c>
      <c r="E338">
        <v>552128.9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457</v>
      </c>
      <c r="E339">
        <v>6082.13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458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459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460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461</v>
      </c>
      <c r="E343">
        <v>0</v>
      </c>
      <c r="F343">
        <v>719206.82</v>
      </c>
    </row>
    <row r="344" spans="1:6" x14ac:dyDescent="0.25">
      <c r="A344" t="s">
        <v>40</v>
      </c>
      <c r="B344" t="s">
        <v>79</v>
      </c>
      <c r="C344" t="s">
        <v>67</v>
      </c>
      <c r="D344" t="s">
        <v>462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463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464</v>
      </c>
      <c r="E346">
        <v>2134781.84</v>
      </c>
      <c r="F346">
        <v>1084957.19</v>
      </c>
    </row>
    <row r="347" spans="1:6" x14ac:dyDescent="0.25">
      <c r="A347" t="s">
        <v>40</v>
      </c>
      <c r="B347" t="s">
        <v>80</v>
      </c>
      <c r="C347" t="s">
        <v>67</v>
      </c>
      <c r="D347" t="s">
        <v>450</v>
      </c>
      <c r="E347">
        <v>0</v>
      </c>
      <c r="F347">
        <v>192401.17</v>
      </c>
    </row>
    <row r="348" spans="1:6" x14ac:dyDescent="0.25">
      <c r="A348" t="s">
        <v>40</v>
      </c>
      <c r="B348" t="s">
        <v>80</v>
      </c>
      <c r="C348" t="s">
        <v>67</v>
      </c>
      <c r="D348" t="s">
        <v>451</v>
      </c>
      <c r="E348">
        <v>454148.84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452</v>
      </c>
      <c r="E349">
        <v>322450.65999999997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453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454</v>
      </c>
      <c r="E351">
        <v>882040.8</v>
      </c>
      <c r="F351">
        <v>218844.85</v>
      </c>
    </row>
    <row r="352" spans="1:6" x14ac:dyDescent="0.25">
      <c r="A352" t="s">
        <v>40</v>
      </c>
      <c r="B352" t="s">
        <v>80</v>
      </c>
      <c r="C352" t="s">
        <v>67</v>
      </c>
      <c r="D352" t="s">
        <v>455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456</v>
      </c>
      <c r="E353">
        <v>585742.42000000004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457</v>
      </c>
      <c r="E354">
        <v>6307.22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458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459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460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461</v>
      </c>
      <c r="E358">
        <v>0</v>
      </c>
      <c r="F358">
        <v>718186.58</v>
      </c>
    </row>
    <row r="359" spans="1:6" x14ac:dyDescent="0.25">
      <c r="A359" t="s">
        <v>40</v>
      </c>
      <c r="B359" t="s">
        <v>80</v>
      </c>
      <c r="C359" t="s">
        <v>67</v>
      </c>
      <c r="D359" t="s">
        <v>462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463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464</v>
      </c>
      <c r="E361">
        <v>2250689.9300000002</v>
      </c>
      <c r="F361">
        <v>1129432.6000000001</v>
      </c>
    </row>
    <row r="362" spans="1:6" x14ac:dyDescent="0.25">
      <c r="A362" t="s">
        <v>40</v>
      </c>
      <c r="B362" t="s">
        <v>81</v>
      </c>
      <c r="C362" t="s">
        <v>67</v>
      </c>
      <c r="D362" t="s">
        <v>450</v>
      </c>
      <c r="E362">
        <v>0</v>
      </c>
      <c r="F362">
        <v>154236.35</v>
      </c>
    </row>
    <row r="363" spans="1:6" x14ac:dyDescent="0.25">
      <c r="A363" t="s">
        <v>40</v>
      </c>
      <c r="B363" t="s">
        <v>81</v>
      </c>
      <c r="C363" t="s">
        <v>67</v>
      </c>
      <c r="D363" t="s">
        <v>451</v>
      </c>
      <c r="E363">
        <v>513024.08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452</v>
      </c>
      <c r="E364">
        <v>322450.65999999997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453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454</v>
      </c>
      <c r="E366">
        <v>882040.8</v>
      </c>
      <c r="F366">
        <v>218844.85</v>
      </c>
    </row>
    <row r="367" spans="1:6" x14ac:dyDescent="0.25">
      <c r="A367" t="s">
        <v>40</v>
      </c>
      <c r="B367" t="s">
        <v>81</v>
      </c>
      <c r="C367" t="s">
        <v>67</v>
      </c>
      <c r="D367" t="s">
        <v>455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456</v>
      </c>
      <c r="E368">
        <v>603547.03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457</v>
      </c>
      <c r="E369">
        <v>6506.62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458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459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460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461</v>
      </c>
      <c r="E373">
        <v>0</v>
      </c>
      <c r="F373">
        <v>708140.1</v>
      </c>
    </row>
    <row r="374" spans="1:6" x14ac:dyDescent="0.25">
      <c r="A374" t="s">
        <v>40</v>
      </c>
      <c r="B374" t="s">
        <v>81</v>
      </c>
      <c r="C374" t="s">
        <v>67</v>
      </c>
      <c r="D374" t="s">
        <v>462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463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464</v>
      </c>
      <c r="E376">
        <v>2327569.19</v>
      </c>
      <c r="F376">
        <v>1081221.3</v>
      </c>
    </row>
    <row r="377" spans="1:6" x14ac:dyDescent="0.25">
      <c r="A377" t="s">
        <v>40</v>
      </c>
      <c r="B377" t="s">
        <v>20</v>
      </c>
      <c r="C377" t="s">
        <v>67</v>
      </c>
      <c r="D377" t="s">
        <v>450</v>
      </c>
      <c r="E377">
        <v>0</v>
      </c>
      <c r="F377">
        <v>297904.09999999998</v>
      </c>
    </row>
    <row r="378" spans="1:6" x14ac:dyDescent="0.25">
      <c r="A378" t="s">
        <v>40</v>
      </c>
      <c r="B378" t="s">
        <v>20</v>
      </c>
      <c r="C378" t="s">
        <v>67</v>
      </c>
      <c r="D378" t="s">
        <v>451</v>
      </c>
      <c r="E378">
        <v>680789.64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452</v>
      </c>
      <c r="E379">
        <v>322450.65999999997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453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454</v>
      </c>
      <c r="E381">
        <v>882040.8</v>
      </c>
      <c r="F381">
        <v>218844.85</v>
      </c>
    </row>
    <row r="382" spans="1:6" x14ac:dyDescent="0.25">
      <c r="A382" t="s">
        <v>40</v>
      </c>
      <c r="B382" t="s">
        <v>20</v>
      </c>
      <c r="C382" t="s">
        <v>67</v>
      </c>
      <c r="D382" t="s">
        <v>455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456</v>
      </c>
      <c r="E383">
        <v>628650.85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457</v>
      </c>
      <c r="E384">
        <v>6633.62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458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459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460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461</v>
      </c>
      <c r="E388">
        <v>0</v>
      </c>
      <c r="F388">
        <v>702067.83</v>
      </c>
    </row>
    <row r="389" spans="1:6" x14ac:dyDescent="0.25">
      <c r="A389" t="s">
        <v>40</v>
      </c>
      <c r="B389" t="s">
        <v>20</v>
      </c>
      <c r="C389" t="s">
        <v>67</v>
      </c>
      <c r="D389" t="s">
        <v>462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463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464</v>
      </c>
      <c r="E391">
        <v>2520565.56</v>
      </c>
      <c r="F391">
        <v>1218816.77</v>
      </c>
    </row>
    <row r="392" spans="1:6" x14ac:dyDescent="0.25">
      <c r="A392" t="s">
        <v>40</v>
      </c>
      <c r="B392" t="s">
        <v>21</v>
      </c>
      <c r="C392" t="s">
        <v>67</v>
      </c>
      <c r="D392" t="s">
        <v>450</v>
      </c>
      <c r="E392">
        <v>0</v>
      </c>
      <c r="F392">
        <v>513806.34</v>
      </c>
    </row>
    <row r="393" spans="1:6" x14ac:dyDescent="0.25">
      <c r="A393" t="s">
        <v>40</v>
      </c>
      <c r="B393" t="s">
        <v>21</v>
      </c>
      <c r="C393" t="s">
        <v>67</v>
      </c>
      <c r="D393" t="s">
        <v>451</v>
      </c>
      <c r="E393">
        <v>606691.07999999996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452</v>
      </c>
      <c r="E394">
        <v>322450.65999999997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453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454</v>
      </c>
      <c r="E396">
        <v>882040.8</v>
      </c>
      <c r="F396">
        <v>218844.85</v>
      </c>
    </row>
    <row r="397" spans="1:6" x14ac:dyDescent="0.25">
      <c r="A397" t="s">
        <v>40</v>
      </c>
      <c r="B397" t="s">
        <v>21</v>
      </c>
      <c r="C397" t="s">
        <v>67</v>
      </c>
      <c r="D397" t="s">
        <v>455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456</v>
      </c>
      <c r="E398">
        <v>519629.82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457</v>
      </c>
      <c r="E399">
        <v>5120.28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458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459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460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461</v>
      </c>
      <c r="E403">
        <v>0</v>
      </c>
      <c r="F403">
        <v>717344</v>
      </c>
    </row>
    <row r="404" spans="1:6" x14ac:dyDescent="0.25">
      <c r="A404" t="s">
        <v>40</v>
      </c>
      <c r="B404" t="s">
        <v>21</v>
      </c>
      <c r="C404" t="s">
        <v>67</v>
      </c>
      <c r="D404" t="s">
        <v>462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463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464</v>
      </c>
      <c r="E406">
        <v>2335932.64</v>
      </c>
      <c r="F406">
        <v>1449995.19</v>
      </c>
    </row>
    <row r="407" spans="1:6" x14ac:dyDescent="0.25">
      <c r="A407" t="s">
        <v>40</v>
      </c>
      <c r="B407" t="s">
        <v>22</v>
      </c>
      <c r="C407" t="s">
        <v>67</v>
      </c>
      <c r="D407" t="s">
        <v>450</v>
      </c>
      <c r="E407">
        <v>0</v>
      </c>
      <c r="F407">
        <v>506240.6</v>
      </c>
    </row>
    <row r="408" spans="1:6" x14ac:dyDescent="0.25">
      <c r="A408" t="s">
        <v>40</v>
      </c>
      <c r="B408" t="s">
        <v>22</v>
      </c>
      <c r="C408" t="s">
        <v>67</v>
      </c>
      <c r="D408" t="s">
        <v>451</v>
      </c>
      <c r="E408">
        <v>507337.98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452</v>
      </c>
      <c r="E409">
        <v>322450.65999999997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453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454</v>
      </c>
      <c r="E411">
        <v>882040.8</v>
      </c>
      <c r="F411">
        <v>218844.85</v>
      </c>
    </row>
    <row r="412" spans="1:6" x14ac:dyDescent="0.25">
      <c r="A412" t="s">
        <v>40</v>
      </c>
      <c r="B412" t="s">
        <v>22</v>
      </c>
      <c r="C412" t="s">
        <v>67</v>
      </c>
      <c r="D412" t="s">
        <v>455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456</v>
      </c>
      <c r="E413">
        <v>512044.37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457</v>
      </c>
      <c r="E414">
        <v>5209.05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458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459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460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461</v>
      </c>
      <c r="E418">
        <v>0</v>
      </c>
      <c r="F418">
        <v>737920.96</v>
      </c>
    </row>
    <row r="419" spans="1:6" x14ac:dyDescent="0.25">
      <c r="A419" t="s">
        <v>40</v>
      </c>
      <c r="B419" t="s">
        <v>22</v>
      </c>
      <c r="C419" t="s">
        <v>67</v>
      </c>
      <c r="D419" t="s">
        <v>462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463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464</v>
      </c>
      <c r="E421">
        <v>2229082.85</v>
      </c>
      <c r="F421">
        <v>1463006.41</v>
      </c>
    </row>
    <row r="422" spans="1:6" x14ac:dyDescent="0.25">
      <c r="A422" t="s">
        <v>40</v>
      </c>
      <c r="B422" t="s">
        <v>23</v>
      </c>
      <c r="C422" t="s">
        <v>67</v>
      </c>
      <c r="D422" t="s">
        <v>450</v>
      </c>
      <c r="E422">
        <v>0</v>
      </c>
      <c r="F422">
        <v>419491.77</v>
      </c>
    </row>
    <row r="423" spans="1:6" x14ac:dyDescent="0.25">
      <c r="A423" t="s">
        <v>40</v>
      </c>
      <c r="B423" t="s">
        <v>23</v>
      </c>
      <c r="C423" t="s">
        <v>67</v>
      </c>
      <c r="D423" t="s">
        <v>451</v>
      </c>
      <c r="E423">
        <v>673658.06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452</v>
      </c>
      <c r="E424">
        <v>322450.65999999997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453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454</v>
      </c>
      <c r="E426">
        <v>882040.8</v>
      </c>
      <c r="F426">
        <v>218844.85</v>
      </c>
    </row>
    <row r="427" spans="1:6" x14ac:dyDescent="0.25">
      <c r="A427" t="s">
        <v>40</v>
      </c>
      <c r="B427" t="s">
        <v>23</v>
      </c>
      <c r="C427" t="s">
        <v>67</v>
      </c>
      <c r="D427" t="s">
        <v>455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456</v>
      </c>
      <c r="E428">
        <v>518807.27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457</v>
      </c>
      <c r="E429">
        <v>5778.19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458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459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460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461</v>
      </c>
      <c r="E433">
        <v>0</v>
      </c>
      <c r="F433">
        <v>696548.06</v>
      </c>
    </row>
    <row r="434" spans="1:6" x14ac:dyDescent="0.25">
      <c r="A434" t="s">
        <v>40</v>
      </c>
      <c r="B434" t="s">
        <v>23</v>
      </c>
      <c r="C434" t="s">
        <v>67</v>
      </c>
      <c r="D434" t="s">
        <v>462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463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464</v>
      </c>
      <c r="E436">
        <v>2402734.9700000002</v>
      </c>
      <c r="F436">
        <v>1334884.69</v>
      </c>
    </row>
    <row r="437" spans="1:6" x14ac:dyDescent="0.25">
      <c r="A437" t="s">
        <v>40</v>
      </c>
      <c r="B437" t="s">
        <v>24</v>
      </c>
      <c r="C437" t="s">
        <v>67</v>
      </c>
      <c r="D437" t="s">
        <v>450</v>
      </c>
      <c r="E437">
        <v>0</v>
      </c>
      <c r="F437">
        <v>264740.83</v>
      </c>
    </row>
    <row r="438" spans="1:6" x14ac:dyDescent="0.25">
      <c r="A438" t="s">
        <v>40</v>
      </c>
      <c r="B438" t="s">
        <v>24</v>
      </c>
      <c r="C438" t="s">
        <v>67</v>
      </c>
      <c r="D438" t="s">
        <v>451</v>
      </c>
      <c r="E438">
        <v>854375.83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452</v>
      </c>
      <c r="E439">
        <v>322450.65999999997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453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454</v>
      </c>
      <c r="E441">
        <v>882040.8</v>
      </c>
      <c r="F441">
        <v>218844.85</v>
      </c>
    </row>
    <row r="442" spans="1:6" x14ac:dyDescent="0.25">
      <c r="A442" t="s">
        <v>40</v>
      </c>
      <c r="B442" t="s">
        <v>24</v>
      </c>
      <c r="C442" t="s">
        <v>67</v>
      </c>
      <c r="D442" t="s">
        <v>455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456</v>
      </c>
      <c r="E443">
        <v>547536.71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457</v>
      </c>
      <c r="E444">
        <v>5528.9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458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459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460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461</v>
      </c>
      <c r="E448">
        <v>0</v>
      </c>
      <c r="F448">
        <v>660893.49</v>
      </c>
    </row>
    <row r="449" spans="1:6" x14ac:dyDescent="0.25">
      <c r="A449" t="s">
        <v>40</v>
      </c>
      <c r="B449" t="s">
        <v>24</v>
      </c>
      <c r="C449" t="s">
        <v>67</v>
      </c>
      <c r="D449" t="s">
        <v>462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463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464</v>
      </c>
      <c r="E451">
        <v>2611932.89</v>
      </c>
      <c r="F451">
        <v>1144479.17</v>
      </c>
    </row>
    <row r="452" spans="1:6" x14ac:dyDescent="0.25">
      <c r="A452" t="s">
        <v>40</v>
      </c>
      <c r="B452" t="s">
        <v>25</v>
      </c>
      <c r="C452" t="s">
        <v>67</v>
      </c>
      <c r="D452" t="s">
        <v>450</v>
      </c>
      <c r="E452">
        <v>0</v>
      </c>
      <c r="F452">
        <v>101818.15</v>
      </c>
    </row>
    <row r="453" spans="1:6" x14ac:dyDescent="0.25">
      <c r="A453" t="s">
        <v>40</v>
      </c>
      <c r="B453" t="s">
        <v>25</v>
      </c>
      <c r="C453" t="s">
        <v>67</v>
      </c>
      <c r="D453" t="s">
        <v>451</v>
      </c>
      <c r="E453">
        <v>1222946.93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452</v>
      </c>
      <c r="E454">
        <v>322450.65999999997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453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454</v>
      </c>
      <c r="E456">
        <v>882040.8</v>
      </c>
      <c r="F456">
        <v>218844.85</v>
      </c>
    </row>
    <row r="457" spans="1:6" x14ac:dyDescent="0.25">
      <c r="A457" t="s">
        <v>40</v>
      </c>
      <c r="B457" t="s">
        <v>25</v>
      </c>
      <c r="C457" t="s">
        <v>67</v>
      </c>
      <c r="D457" t="s">
        <v>455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456</v>
      </c>
      <c r="E458">
        <v>536171.53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457</v>
      </c>
      <c r="E459">
        <v>8279.39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458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459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460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461</v>
      </c>
      <c r="E463">
        <v>0</v>
      </c>
      <c r="F463">
        <v>586612.37</v>
      </c>
    </row>
    <row r="464" spans="1:6" x14ac:dyDescent="0.25">
      <c r="A464" t="s">
        <v>40</v>
      </c>
      <c r="B464" t="s">
        <v>25</v>
      </c>
      <c r="C464" t="s">
        <v>67</v>
      </c>
      <c r="D464" t="s">
        <v>462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463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464</v>
      </c>
      <c r="E466">
        <v>2971889.29</v>
      </c>
      <c r="F466">
        <v>907275.37</v>
      </c>
    </row>
    <row r="467" spans="1:6" x14ac:dyDescent="0.25">
      <c r="A467" t="s">
        <v>40</v>
      </c>
      <c r="B467" t="s">
        <v>26</v>
      </c>
      <c r="C467" t="s">
        <v>67</v>
      </c>
      <c r="D467" t="s">
        <v>450</v>
      </c>
      <c r="E467">
        <v>0</v>
      </c>
      <c r="F467">
        <v>672125.23</v>
      </c>
    </row>
    <row r="468" spans="1:6" x14ac:dyDescent="0.25">
      <c r="A468" t="s">
        <v>40</v>
      </c>
      <c r="B468" t="s">
        <v>26</v>
      </c>
      <c r="C468" t="s">
        <v>67</v>
      </c>
      <c r="D468" t="s">
        <v>451</v>
      </c>
      <c r="E468">
        <v>540384.47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452</v>
      </c>
      <c r="E469">
        <v>322450.65999999997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453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454</v>
      </c>
      <c r="E471">
        <v>882040.8</v>
      </c>
      <c r="F471">
        <v>218844.85</v>
      </c>
    </row>
    <row r="472" spans="1:6" x14ac:dyDescent="0.25">
      <c r="A472" t="s">
        <v>40</v>
      </c>
      <c r="B472" t="s">
        <v>26</v>
      </c>
      <c r="C472" t="s">
        <v>67</v>
      </c>
      <c r="D472" t="s">
        <v>455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456</v>
      </c>
      <c r="E473">
        <v>585044.75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457</v>
      </c>
      <c r="E474">
        <v>5259.63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458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459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460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461</v>
      </c>
      <c r="E478">
        <v>0</v>
      </c>
      <c r="F478">
        <v>780229.66</v>
      </c>
    </row>
    <row r="479" spans="1:6" x14ac:dyDescent="0.25">
      <c r="A479" t="s">
        <v>40</v>
      </c>
      <c r="B479" t="s">
        <v>26</v>
      </c>
      <c r="C479" t="s">
        <v>67</v>
      </c>
      <c r="D479" t="s">
        <v>462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463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464</v>
      </c>
      <c r="E481">
        <v>2335180.2999999998</v>
      </c>
      <c r="F481">
        <v>1671199.75</v>
      </c>
    </row>
    <row r="482" spans="1:6" x14ac:dyDescent="0.25">
      <c r="A482" t="s">
        <v>39</v>
      </c>
      <c r="B482" t="s">
        <v>73</v>
      </c>
      <c r="C482" t="s">
        <v>48</v>
      </c>
      <c r="D482" t="s">
        <v>450</v>
      </c>
      <c r="E482">
        <v>0</v>
      </c>
      <c r="F482">
        <v>813325.03</v>
      </c>
    </row>
    <row r="483" spans="1:6" x14ac:dyDescent="0.25">
      <c r="A483" t="s">
        <v>39</v>
      </c>
      <c r="B483" t="s">
        <v>73</v>
      </c>
      <c r="C483" t="s">
        <v>48</v>
      </c>
      <c r="D483" t="s">
        <v>451</v>
      </c>
      <c r="E483">
        <v>47280.63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452</v>
      </c>
      <c r="E484">
        <v>673572.97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453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454</v>
      </c>
      <c r="E486">
        <v>882040.8</v>
      </c>
      <c r="F486">
        <v>218844.85</v>
      </c>
    </row>
    <row r="487" spans="1:6" x14ac:dyDescent="0.25">
      <c r="A487" t="s">
        <v>39</v>
      </c>
      <c r="B487" t="s">
        <v>73</v>
      </c>
      <c r="C487" t="s">
        <v>48</v>
      </c>
      <c r="D487" t="s">
        <v>455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456</v>
      </c>
      <c r="E488">
        <v>731884.77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457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458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459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460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461</v>
      </c>
      <c r="E493">
        <v>0</v>
      </c>
      <c r="F493">
        <v>864674.75</v>
      </c>
    </row>
    <row r="494" spans="1:6" x14ac:dyDescent="0.25">
      <c r="A494" t="s">
        <v>39</v>
      </c>
      <c r="B494" t="s">
        <v>73</v>
      </c>
      <c r="C494" t="s">
        <v>48</v>
      </c>
      <c r="D494" t="s">
        <v>462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463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464</v>
      </c>
      <c r="E496">
        <v>2334779.17</v>
      </c>
      <c r="F496">
        <v>1896844.63</v>
      </c>
    </row>
    <row r="497" spans="1:6" x14ac:dyDescent="0.25">
      <c r="A497" t="s">
        <v>39</v>
      </c>
      <c r="B497" t="s">
        <v>74</v>
      </c>
      <c r="C497" t="s">
        <v>48</v>
      </c>
      <c r="D497" t="s">
        <v>450</v>
      </c>
      <c r="E497">
        <v>0</v>
      </c>
      <c r="F497">
        <v>536988.41</v>
      </c>
    </row>
    <row r="498" spans="1:6" x14ac:dyDescent="0.25">
      <c r="A498" t="s">
        <v>39</v>
      </c>
      <c r="B498" t="s">
        <v>74</v>
      </c>
      <c r="C498" t="s">
        <v>48</v>
      </c>
      <c r="D498" t="s">
        <v>451</v>
      </c>
      <c r="E498">
        <v>294972.88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452</v>
      </c>
      <c r="E499">
        <v>673572.97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453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454</v>
      </c>
      <c r="E501">
        <v>882040.8</v>
      </c>
      <c r="F501">
        <v>218844.85</v>
      </c>
    </row>
    <row r="502" spans="1:6" x14ac:dyDescent="0.25">
      <c r="A502" t="s">
        <v>39</v>
      </c>
      <c r="B502" t="s">
        <v>74</v>
      </c>
      <c r="C502" t="s">
        <v>48</v>
      </c>
      <c r="D502" t="s">
        <v>455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456</v>
      </c>
      <c r="E503">
        <v>829572.51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457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458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459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460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461</v>
      </c>
      <c r="E508">
        <v>0</v>
      </c>
      <c r="F508">
        <v>794290.78</v>
      </c>
    </row>
    <row r="509" spans="1:6" x14ac:dyDescent="0.25">
      <c r="A509" t="s">
        <v>39</v>
      </c>
      <c r="B509" t="s">
        <v>74</v>
      </c>
      <c r="C509" t="s">
        <v>48</v>
      </c>
      <c r="D509" t="s">
        <v>462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463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464</v>
      </c>
      <c r="E511">
        <v>2680159.16</v>
      </c>
      <c r="F511">
        <v>1550124.05</v>
      </c>
    </row>
    <row r="512" spans="1:6" x14ac:dyDescent="0.25">
      <c r="A512" t="s">
        <v>39</v>
      </c>
      <c r="B512" t="s">
        <v>75</v>
      </c>
      <c r="C512" t="s">
        <v>48</v>
      </c>
      <c r="D512" t="s">
        <v>450</v>
      </c>
      <c r="E512">
        <v>0</v>
      </c>
      <c r="F512">
        <v>353326.92</v>
      </c>
    </row>
    <row r="513" spans="1:6" x14ac:dyDescent="0.25">
      <c r="A513" t="s">
        <v>39</v>
      </c>
      <c r="B513" t="s">
        <v>75</v>
      </c>
      <c r="C513" t="s">
        <v>48</v>
      </c>
      <c r="D513" t="s">
        <v>451</v>
      </c>
      <c r="E513">
        <v>187228.14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452</v>
      </c>
      <c r="E514">
        <v>673572.97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453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454</v>
      </c>
      <c r="E516">
        <v>882040.8</v>
      </c>
      <c r="F516">
        <v>218844.85</v>
      </c>
    </row>
    <row r="517" spans="1:6" x14ac:dyDescent="0.25">
      <c r="A517" t="s">
        <v>39</v>
      </c>
      <c r="B517" t="s">
        <v>75</v>
      </c>
      <c r="C517" t="s">
        <v>48</v>
      </c>
      <c r="D517" t="s">
        <v>455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456</v>
      </c>
      <c r="E518">
        <v>794233.61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457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458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459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460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461</v>
      </c>
      <c r="E523">
        <v>0</v>
      </c>
      <c r="F523">
        <v>791289.4</v>
      </c>
    </row>
    <row r="524" spans="1:6" x14ac:dyDescent="0.25">
      <c r="A524" t="s">
        <v>39</v>
      </c>
      <c r="B524" t="s">
        <v>75</v>
      </c>
      <c r="C524" t="s">
        <v>48</v>
      </c>
      <c r="D524" t="s">
        <v>462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463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464</v>
      </c>
      <c r="E526">
        <v>2537075.5299999998</v>
      </c>
      <c r="F526">
        <v>1363461.17</v>
      </c>
    </row>
    <row r="527" spans="1:6" x14ac:dyDescent="0.25">
      <c r="A527" t="s">
        <v>39</v>
      </c>
      <c r="B527" t="s">
        <v>76</v>
      </c>
      <c r="C527" t="s">
        <v>48</v>
      </c>
      <c r="D527" t="s">
        <v>450</v>
      </c>
      <c r="E527">
        <v>0</v>
      </c>
      <c r="F527">
        <v>316572.12</v>
      </c>
    </row>
    <row r="528" spans="1:6" x14ac:dyDescent="0.25">
      <c r="A528" t="s">
        <v>39</v>
      </c>
      <c r="B528" t="s">
        <v>76</v>
      </c>
      <c r="C528" t="s">
        <v>48</v>
      </c>
      <c r="D528" t="s">
        <v>451</v>
      </c>
      <c r="E528">
        <v>355821.14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452</v>
      </c>
      <c r="E529">
        <v>673572.97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453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454</v>
      </c>
      <c r="E531">
        <v>882040.8</v>
      </c>
      <c r="F531">
        <v>218844.85</v>
      </c>
    </row>
    <row r="532" spans="1:6" x14ac:dyDescent="0.25">
      <c r="A532" t="s">
        <v>39</v>
      </c>
      <c r="B532" t="s">
        <v>76</v>
      </c>
      <c r="C532" t="s">
        <v>48</v>
      </c>
      <c r="D532" t="s">
        <v>455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456</v>
      </c>
      <c r="E533">
        <v>827834.44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457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458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459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460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461</v>
      </c>
      <c r="E538">
        <v>0</v>
      </c>
      <c r="F538">
        <v>763979.44</v>
      </c>
    </row>
    <row r="539" spans="1:6" x14ac:dyDescent="0.25">
      <c r="A539" t="s">
        <v>39</v>
      </c>
      <c r="B539" t="s">
        <v>76</v>
      </c>
      <c r="C539" t="s">
        <v>48</v>
      </c>
      <c r="D539" t="s">
        <v>462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463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464</v>
      </c>
      <c r="E541">
        <v>2739269.35</v>
      </c>
      <c r="F541">
        <v>1299396.42</v>
      </c>
    </row>
    <row r="542" spans="1:6" x14ac:dyDescent="0.25">
      <c r="A542" t="s">
        <v>39</v>
      </c>
      <c r="B542" t="s">
        <v>77</v>
      </c>
      <c r="C542" t="s">
        <v>48</v>
      </c>
      <c r="D542" t="s">
        <v>450</v>
      </c>
      <c r="E542">
        <v>0</v>
      </c>
      <c r="F542">
        <v>333094.88</v>
      </c>
    </row>
    <row r="543" spans="1:6" x14ac:dyDescent="0.25">
      <c r="A543" t="s">
        <v>39</v>
      </c>
      <c r="B543" t="s">
        <v>77</v>
      </c>
      <c r="C543" t="s">
        <v>48</v>
      </c>
      <c r="D543" t="s">
        <v>451</v>
      </c>
      <c r="E543">
        <v>237215.82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452</v>
      </c>
      <c r="E544">
        <v>673572.97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453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454</v>
      </c>
      <c r="E546">
        <v>882040.8</v>
      </c>
      <c r="F546">
        <v>218844.85</v>
      </c>
    </row>
    <row r="547" spans="1:6" x14ac:dyDescent="0.25">
      <c r="A547" t="s">
        <v>39</v>
      </c>
      <c r="B547" t="s">
        <v>77</v>
      </c>
      <c r="C547" t="s">
        <v>48</v>
      </c>
      <c r="D547" t="s">
        <v>455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456</v>
      </c>
      <c r="E548">
        <v>776966.85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457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458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459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460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461</v>
      </c>
      <c r="E553">
        <v>0</v>
      </c>
      <c r="F553">
        <v>791317.75</v>
      </c>
    </row>
    <row r="554" spans="1:6" x14ac:dyDescent="0.25">
      <c r="A554" t="s">
        <v>39</v>
      </c>
      <c r="B554" t="s">
        <v>77</v>
      </c>
      <c r="C554" t="s">
        <v>48</v>
      </c>
      <c r="D554" t="s">
        <v>462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463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464</v>
      </c>
      <c r="E556">
        <v>2569796.44</v>
      </c>
      <c r="F556">
        <v>1343257.49</v>
      </c>
    </row>
    <row r="557" spans="1:6" x14ac:dyDescent="0.25">
      <c r="A557" t="s">
        <v>39</v>
      </c>
      <c r="B557" t="s">
        <v>78</v>
      </c>
      <c r="C557" t="s">
        <v>48</v>
      </c>
      <c r="D557" t="s">
        <v>450</v>
      </c>
      <c r="E557">
        <v>0</v>
      </c>
      <c r="F557">
        <v>91809.33</v>
      </c>
    </row>
    <row r="558" spans="1:6" x14ac:dyDescent="0.25">
      <c r="A558" t="s">
        <v>39</v>
      </c>
      <c r="B558" t="s">
        <v>78</v>
      </c>
      <c r="C558" t="s">
        <v>48</v>
      </c>
      <c r="D558" t="s">
        <v>451</v>
      </c>
      <c r="E558">
        <v>375716.59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452</v>
      </c>
      <c r="E559">
        <v>673572.97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453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454</v>
      </c>
      <c r="E561">
        <v>882040.8</v>
      </c>
      <c r="F561">
        <v>218844.85</v>
      </c>
    </row>
    <row r="562" spans="1:6" x14ac:dyDescent="0.25">
      <c r="A562" t="s">
        <v>39</v>
      </c>
      <c r="B562" t="s">
        <v>78</v>
      </c>
      <c r="C562" t="s">
        <v>48</v>
      </c>
      <c r="D562" t="s">
        <v>455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456</v>
      </c>
      <c r="E563">
        <v>759586.33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457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458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459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460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461</v>
      </c>
      <c r="E568">
        <v>0</v>
      </c>
      <c r="F568">
        <v>728874.34</v>
      </c>
    </row>
    <row r="569" spans="1:6" x14ac:dyDescent="0.25">
      <c r="A569" t="s">
        <v>39</v>
      </c>
      <c r="B569" t="s">
        <v>78</v>
      </c>
      <c r="C569" t="s">
        <v>48</v>
      </c>
      <c r="D569" t="s">
        <v>462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463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464</v>
      </c>
      <c r="E571">
        <v>2690916.69</v>
      </c>
      <c r="F571">
        <v>1039528.52</v>
      </c>
    </row>
    <row r="572" spans="1:6" x14ac:dyDescent="0.25">
      <c r="A572" t="s">
        <v>39</v>
      </c>
      <c r="B572" t="s">
        <v>79</v>
      </c>
      <c r="C572" t="s">
        <v>48</v>
      </c>
      <c r="D572" t="s">
        <v>450</v>
      </c>
      <c r="E572">
        <v>0</v>
      </c>
      <c r="F572">
        <v>88313.79</v>
      </c>
    </row>
    <row r="573" spans="1:6" x14ac:dyDescent="0.25">
      <c r="A573" t="s">
        <v>39</v>
      </c>
      <c r="B573" t="s">
        <v>79</v>
      </c>
      <c r="C573" t="s">
        <v>48</v>
      </c>
      <c r="D573" t="s">
        <v>451</v>
      </c>
      <c r="E573">
        <v>407232.31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452</v>
      </c>
      <c r="E574">
        <v>673572.97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453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454</v>
      </c>
      <c r="E576">
        <v>882040.8</v>
      </c>
      <c r="F576">
        <v>218844.85</v>
      </c>
    </row>
    <row r="577" spans="1:6" x14ac:dyDescent="0.25">
      <c r="A577" t="s">
        <v>39</v>
      </c>
      <c r="B577" t="s">
        <v>79</v>
      </c>
      <c r="C577" t="s">
        <v>48</v>
      </c>
      <c r="D577" t="s">
        <v>455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456</v>
      </c>
      <c r="E578">
        <v>750680.99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457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458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459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460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461</v>
      </c>
      <c r="E583">
        <v>0</v>
      </c>
      <c r="F583">
        <v>719459.61</v>
      </c>
    </row>
    <row r="584" spans="1:6" x14ac:dyDescent="0.25">
      <c r="A584" t="s">
        <v>39</v>
      </c>
      <c r="B584" t="s">
        <v>79</v>
      </c>
      <c r="C584" t="s">
        <v>48</v>
      </c>
      <c r="D584" t="s">
        <v>462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463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464</v>
      </c>
      <c r="E586">
        <v>2713527.07</v>
      </c>
      <c r="F586">
        <v>1026618.25</v>
      </c>
    </row>
    <row r="587" spans="1:6" x14ac:dyDescent="0.25">
      <c r="A587" t="s">
        <v>39</v>
      </c>
      <c r="B587" t="s">
        <v>80</v>
      </c>
      <c r="C587" t="s">
        <v>48</v>
      </c>
      <c r="D587" t="s">
        <v>450</v>
      </c>
      <c r="E587">
        <v>0</v>
      </c>
      <c r="F587">
        <v>119811.29</v>
      </c>
    </row>
    <row r="588" spans="1:6" x14ac:dyDescent="0.25">
      <c r="A588" t="s">
        <v>39</v>
      </c>
      <c r="B588" t="s">
        <v>80</v>
      </c>
      <c r="C588" t="s">
        <v>48</v>
      </c>
      <c r="D588" t="s">
        <v>451</v>
      </c>
      <c r="E588">
        <v>488061.88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452</v>
      </c>
      <c r="E589">
        <v>673572.97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453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454</v>
      </c>
      <c r="E591">
        <v>882040.8</v>
      </c>
      <c r="F591">
        <v>218844.85</v>
      </c>
    </row>
    <row r="592" spans="1:6" x14ac:dyDescent="0.25">
      <c r="A592" t="s">
        <v>39</v>
      </c>
      <c r="B592" t="s">
        <v>80</v>
      </c>
      <c r="C592" t="s">
        <v>48</v>
      </c>
      <c r="D592" t="s">
        <v>455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456</v>
      </c>
      <c r="E593">
        <v>787786.57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457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458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459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460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461</v>
      </c>
      <c r="E598">
        <v>0</v>
      </c>
      <c r="F598">
        <v>718448.52</v>
      </c>
    </row>
    <row r="599" spans="1:6" x14ac:dyDescent="0.25">
      <c r="A599" t="s">
        <v>39</v>
      </c>
      <c r="B599" t="s">
        <v>80</v>
      </c>
      <c r="C599" t="s">
        <v>48</v>
      </c>
      <c r="D599" t="s">
        <v>462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463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464</v>
      </c>
      <c r="E601">
        <v>2831462.22</v>
      </c>
      <c r="F601">
        <v>1057104.67</v>
      </c>
    </row>
    <row r="602" spans="1:6" x14ac:dyDescent="0.25">
      <c r="A602" t="s">
        <v>39</v>
      </c>
      <c r="B602" t="s">
        <v>81</v>
      </c>
      <c r="C602" t="s">
        <v>48</v>
      </c>
      <c r="D602" t="s">
        <v>450</v>
      </c>
      <c r="E602">
        <v>0</v>
      </c>
      <c r="F602">
        <v>96608.36</v>
      </c>
    </row>
    <row r="603" spans="1:6" x14ac:dyDescent="0.25">
      <c r="A603" t="s">
        <v>39</v>
      </c>
      <c r="B603" t="s">
        <v>81</v>
      </c>
      <c r="C603" t="s">
        <v>48</v>
      </c>
      <c r="D603" t="s">
        <v>451</v>
      </c>
      <c r="E603">
        <v>563038.46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452</v>
      </c>
      <c r="E604">
        <v>673572.97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453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454</v>
      </c>
      <c r="E606">
        <v>882040.8</v>
      </c>
      <c r="F606">
        <v>218844.85</v>
      </c>
    </row>
    <row r="607" spans="1:6" x14ac:dyDescent="0.25">
      <c r="A607" t="s">
        <v>39</v>
      </c>
      <c r="B607" t="s">
        <v>81</v>
      </c>
      <c r="C607" t="s">
        <v>48</v>
      </c>
      <c r="D607" t="s">
        <v>455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456</v>
      </c>
      <c r="E608">
        <v>828348.28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457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458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459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460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461</v>
      </c>
      <c r="E613">
        <v>0</v>
      </c>
      <c r="F613">
        <v>708431.79</v>
      </c>
    </row>
    <row r="614" spans="1:6" x14ac:dyDescent="0.25">
      <c r="A614" t="s">
        <v>39</v>
      </c>
      <c r="B614" t="s">
        <v>81</v>
      </c>
      <c r="C614" t="s">
        <v>48</v>
      </c>
      <c r="D614" t="s">
        <v>462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463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464</v>
      </c>
      <c r="E616">
        <v>2947000.51</v>
      </c>
      <c r="F616">
        <v>1023885</v>
      </c>
    </row>
    <row r="617" spans="1:6" x14ac:dyDescent="0.25">
      <c r="A617" t="s">
        <v>39</v>
      </c>
      <c r="B617" t="s">
        <v>20</v>
      </c>
      <c r="C617" t="s">
        <v>48</v>
      </c>
      <c r="D617" t="s">
        <v>450</v>
      </c>
      <c r="E617">
        <v>0</v>
      </c>
      <c r="F617">
        <v>220938</v>
      </c>
    </row>
    <row r="618" spans="1:6" x14ac:dyDescent="0.25">
      <c r="A618" t="s">
        <v>39</v>
      </c>
      <c r="B618" t="s">
        <v>20</v>
      </c>
      <c r="C618" t="s">
        <v>48</v>
      </c>
      <c r="D618" t="s">
        <v>451</v>
      </c>
      <c r="E618">
        <v>718476.67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452</v>
      </c>
      <c r="E619">
        <v>673572.97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453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454</v>
      </c>
      <c r="E621">
        <v>882040.8</v>
      </c>
      <c r="F621">
        <v>218844.85</v>
      </c>
    </row>
    <row r="622" spans="1:6" x14ac:dyDescent="0.25">
      <c r="A622" t="s">
        <v>39</v>
      </c>
      <c r="B622" t="s">
        <v>20</v>
      </c>
      <c r="C622" t="s">
        <v>48</v>
      </c>
      <c r="D622" t="s">
        <v>455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456</v>
      </c>
      <c r="E623">
        <v>855929.12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457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458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459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460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461</v>
      </c>
      <c r="E628">
        <v>0</v>
      </c>
      <c r="F628">
        <v>702454.95</v>
      </c>
    </row>
    <row r="629" spans="1:6" x14ac:dyDescent="0.25">
      <c r="A629" t="s">
        <v>39</v>
      </c>
      <c r="B629" t="s">
        <v>20</v>
      </c>
      <c r="C629" t="s">
        <v>48</v>
      </c>
      <c r="D629" t="s">
        <v>462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463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464</v>
      </c>
      <c r="E631">
        <v>3130019.56</v>
      </c>
      <c r="F631">
        <v>1142237.8</v>
      </c>
    </row>
    <row r="632" spans="1:6" x14ac:dyDescent="0.25">
      <c r="A632" t="s">
        <v>39</v>
      </c>
      <c r="B632" t="s">
        <v>21</v>
      </c>
      <c r="C632" t="s">
        <v>48</v>
      </c>
      <c r="D632" t="s">
        <v>450</v>
      </c>
      <c r="E632">
        <v>0</v>
      </c>
      <c r="F632">
        <v>491859.03</v>
      </c>
    </row>
    <row r="633" spans="1:6" x14ac:dyDescent="0.25">
      <c r="A633" t="s">
        <v>39</v>
      </c>
      <c r="B633" t="s">
        <v>21</v>
      </c>
      <c r="C633" t="s">
        <v>48</v>
      </c>
      <c r="D633" t="s">
        <v>451</v>
      </c>
      <c r="E633">
        <v>739478.17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452</v>
      </c>
      <c r="E634">
        <v>673572.97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453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454</v>
      </c>
      <c r="E636">
        <v>882040.8</v>
      </c>
      <c r="F636">
        <v>218844.85</v>
      </c>
    </row>
    <row r="637" spans="1:6" x14ac:dyDescent="0.25">
      <c r="A637" t="s">
        <v>39</v>
      </c>
      <c r="B637" t="s">
        <v>21</v>
      </c>
      <c r="C637" t="s">
        <v>48</v>
      </c>
      <c r="D637" t="s">
        <v>455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456</v>
      </c>
      <c r="E638">
        <v>901992.95999999996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457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458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459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460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461</v>
      </c>
      <c r="E643">
        <v>0</v>
      </c>
      <c r="F643">
        <v>717930.47</v>
      </c>
    </row>
    <row r="644" spans="1:6" x14ac:dyDescent="0.25">
      <c r="A644" t="s">
        <v>39</v>
      </c>
      <c r="B644" t="s">
        <v>21</v>
      </c>
      <c r="C644" t="s">
        <v>48</v>
      </c>
      <c r="D644" t="s">
        <v>462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463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464</v>
      </c>
      <c r="E646">
        <v>3197084.9</v>
      </c>
      <c r="F646">
        <v>1428634.35</v>
      </c>
    </row>
    <row r="647" spans="1:6" x14ac:dyDescent="0.25">
      <c r="A647" t="s">
        <v>39</v>
      </c>
      <c r="B647" t="s">
        <v>22</v>
      </c>
      <c r="C647" t="s">
        <v>48</v>
      </c>
      <c r="D647" t="s">
        <v>450</v>
      </c>
      <c r="E647">
        <v>0</v>
      </c>
      <c r="F647">
        <v>470012.55</v>
      </c>
    </row>
    <row r="648" spans="1:6" x14ac:dyDescent="0.25">
      <c r="A648" t="s">
        <v>39</v>
      </c>
      <c r="B648" t="s">
        <v>22</v>
      </c>
      <c r="C648" t="s">
        <v>48</v>
      </c>
      <c r="D648" t="s">
        <v>451</v>
      </c>
      <c r="E648">
        <v>607207.62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452</v>
      </c>
      <c r="E649">
        <v>673572.97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453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454</v>
      </c>
      <c r="E651">
        <v>882040.8</v>
      </c>
      <c r="F651">
        <v>218844.85</v>
      </c>
    </row>
    <row r="652" spans="1:6" x14ac:dyDescent="0.25">
      <c r="A652" t="s">
        <v>39</v>
      </c>
      <c r="B652" t="s">
        <v>22</v>
      </c>
      <c r="C652" t="s">
        <v>48</v>
      </c>
      <c r="D652" t="s">
        <v>455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456</v>
      </c>
      <c r="E653">
        <v>833997.04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457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458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459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460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461</v>
      </c>
      <c r="E658">
        <v>0</v>
      </c>
      <c r="F658">
        <v>738425.53</v>
      </c>
    </row>
    <row r="659" spans="1:6" x14ac:dyDescent="0.25">
      <c r="A659" t="s">
        <v>39</v>
      </c>
      <c r="B659" t="s">
        <v>22</v>
      </c>
      <c r="C659" t="s">
        <v>48</v>
      </c>
      <c r="D659" t="s">
        <v>462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463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464</v>
      </c>
      <c r="E661">
        <v>2996818.42</v>
      </c>
      <c r="F661">
        <v>1427282.93</v>
      </c>
    </row>
    <row r="662" spans="1:6" x14ac:dyDescent="0.25">
      <c r="A662" t="s">
        <v>39</v>
      </c>
      <c r="B662" t="s">
        <v>23</v>
      </c>
      <c r="C662" t="s">
        <v>48</v>
      </c>
      <c r="D662" t="s">
        <v>450</v>
      </c>
      <c r="E662">
        <v>0</v>
      </c>
      <c r="F662">
        <v>376041.86</v>
      </c>
    </row>
    <row r="663" spans="1:6" x14ac:dyDescent="0.25">
      <c r="A663" t="s">
        <v>39</v>
      </c>
      <c r="B663" t="s">
        <v>23</v>
      </c>
      <c r="C663" t="s">
        <v>48</v>
      </c>
      <c r="D663" t="s">
        <v>451</v>
      </c>
      <c r="E663">
        <v>820268.38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452</v>
      </c>
      <c r="E664">
        <v>673572.97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453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454</v>
      </c>
      <c r="E666">
        <v>882040.8</v>
      </c>
      <c r="F666">
        <v>218844.85</v>
      </c>
    </row>
    <row r="667" spans="1:6" x14ac:dyDescent="0.25">
      <c r="A667" t="s">
        <v>39</v>
      </c>
      <c r="B667" t="s">
        <v>23</v>
      </c>
      <c r="C667" t="s">
        <v>48</v>
      </c>
      <c r="D667" t="s">
        <v>455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456</v>
      </c>
      <c r="E668">
        <v>868387.85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457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458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459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460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461</v>
      </c>
      <c r="E673">
        <v>0</v>
      </c>
      <c r="F673">
        <v>697038.18</v>
      </c>
    </row>
    <row r="674" spans="1:6" x14ac:dyDescent="0.25">
      <c r="A674" t="s">
        <v>39</v>
      </c>
      <c r="B674" t="s">
        <v>23</v>
      </c>
      <c r="C674" t="s">
        <v>48</v>
      </c>
      <c r="D674" t="s">
        <v>462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463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464</v>
      </c>
      <c r="E676">
        <v>3244269.99</v>
      </c>
      <c r="F676">
        <v>1291924.8899999999</v>
      </c>
    </row>
    <row r="677" spans="1:6" x14ac:dyDescent="0.25">
      <c r="A677" t="s">
        <v>39</v>
      </c>
      <c r="B677" t="s">
        <v>24</v>
      </c>
      <c r="C677" t="s">
        <v>48</v>
      </c>
      <c r="D677" t="s">
        <v>450</v>
      </c>
      <c r="E677">
        <v>0</v>
      </c>
      <c r="F677">
        <v>228915.34</v>
      </c>
    </row>
    <row r="678" spans="1:6" x14ac:dyDescent="0.25">
      <c r="A678" t="s">
        <v>39</v>
      </c>
      <c r="B678" t="s">
        <v>24</v>
      </c>
      <c r="C678" t="s">
        <v>48</v>
      </c>
      <c r="D678" t="s">
        <v>451</v>
      </c>
      <c r="E678">
        <v>1023978.29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452</v>
      </c>
      <c r="E679">
        <v>673572.97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453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454</v>
      </c>
      <c r="E681">
        <v>882040.8</v>
      </c>
      <c r="F681">
        <v>218844.85</v>
      </c>
    </row>
    <row r="682" spans="1:6" x14ac:dyDescent="0.25">
      <c r="A682" t="s">
        <v>39</v>
      </c>
      <c r="B682" t="s">
        <v>24</v>
      </c>
      <c r="C682" t="s">
        <v>48</v>
      </c>
      <c r="D682" t="s">
        <v>455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456</v>
      </c>
      <c r="E683">
        <v>906124.87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457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458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459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460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461</v>
      </c>
      <c r="E688">
        <v>0</v>
      </c>
      <c r="F688">
        <v>661472.01</v>
      </c>
    </row>
    <row r="689" spans="1:6" x14ac:dyDescent="0.25">
      <c r="A689" t="s">
        <v>39</v>
      </c>
      <c r="B689" t="s">
        <v>24</v>
      </c>
      <c r="C689" t="s">
        <v>48</v>
      </c>
      <c r="D689" t="s">
        <v>462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463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464</v>
      </c>
      <c r="E691">
        <v>3485716.94</v>
      </c>
      <c r="F691">
        <v>1109232.21</v>
      </c>
    </row>
    <row r="692" spans="1:6" x14ac:dyDescent="0.25">
      <c r="A692" t="s">
        <v>39</v>
      </c>
      <c r="B692" t="s">
        <v>25</v>
      </c>
      <c r="C692" t="s">
        <v>48</v>
      </c>
      <c r="D692" t="s">
        <v>450</v>
      </c>
      <c r="E692">
        <v>0</v>
      </c>
      <c r="F692">
        <v>80070.45</v>
      </c>
    </row>
    <row r="693" spans="1:6" x14ac:dyDescent="0.25">
      <c r="A693" t="s">
        <v>39</v>
      </c>
      <c r="B693" t="s">
        <v>25</v>
      </c>
      <c r="C693" t="s">
        <v>48</v>
      </c>
      <c r="D693" t="s">
        <v>451</v>
      </c>
      <c r="E693">
        <v>1434435.64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452</v>
      </c>
      <c r="E694">
        <v>673572.97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453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454</v>
      </c>
      <c r="E696">
        <v>882040.8</v>
      </c>
      <c r="F696">
        <v>218844.85</v>
      </c>
    </row>
    <row r="697" spans="1:6" x14ac:dyDescent="0.25">
      <c r="A697" t="s">
        <v>39</v>
      </c>
      <c r="B697" t="s">
        <v>25</v>
      </c>
      <c r="C697" t="s">
        <v>48</v>
      </c>
      <c r="D697" t="s">
        <v>455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456</v>
      </c>
      <c r="E698">
        <v>860469.11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457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458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459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460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461</v>
      </c>
      <c r="E703">
        <v>0</v>
      </c>
      <c r="F703">
        <v>587124.26</v>
      </c>
    </row>
    <row r="704" spans="1:6" x14ac:dyDescent="0.25">
      <c r="A704" t="s">
        <v>39</v>
      </c>
      <c r="B704" t="s">
        <v>25</v>
      </c>
      <c r="C704" t="s">
        <v>48</v>
      </c>
      <c r="D704" t="s">
        <v>462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463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464</v>
      </c>
      <c r="E706">
        <v>3850518.52</v>
      </c>
      <c r="F706">
        <v>886039.56</v>
      </c>
    </row>
    <row r="707" spans="1:6" x14ac:dyDescent="0.25">
      <c r="A707" t="s">
        <v>39</v>
      </c>
      <c r="B707" t="s">
        <v>26</v>
      </c>
      <c r="C707" t="s">
        <v>48</v>
      </c>
      <c r="D707" t="s">
        <v>450</v>
      </c>
      <c r="E707">
        <v>0</v>
      </c>
      <c r="F707">
        <v>640152.31999999995</v>
      </c>
    </row>
    <row r="708" spans="1:6" x14ac:dyDescent="0.25">
      <c r="A708" t="s">
        <v>39</v>
      </c>
      <c r="B708" t="s">
        <v>26</v>
      </c>
      <c r="C708" t="s">
        <v>48</v>
      </c>
      <c r="D708" t="s">
        <v>451</v>
      </c>
      <c r="E708">
        <v>645607.73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452</v>
      </c>
      <c r="E709">
        <v>673572.97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453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454</v>
      </c>
      <c r="E711">
        <v>882040.8</v>
      </c>
      <c r="F711">
        <v>218844.85</v>
      </c>
    </row>
    <row r="712" spans="1:6" x14ac:dyDescent="0.25">
      <c r="A712" t="s">
        <v>39</v>
      </c>
      <c r="B712" t="s">
        <v>26</v>
      </c>
      <c r="C712" t="s">
        <v>48</v>
      </c>
      <c r="D712" t="s">
        <v>455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456</v>
      </c>
      <c r="E713">
        <v>950525.38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457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458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459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460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461</v>
      </c>
      <c r="E718">
        <v>0</v>
      </c>
      <c r="F718">
        <v>780680.55</v>
      </c>
    </row>
    <row r="719" spans="1:6" x14ac:dyDescent="0.25">
      <c r="A719" t="s">
        <v>39</v>
      </c>
      <c r="B719" t="s">
        <v>26</v>
      </c>
      <c r="C719" t="s">
        <v>48</v>
      </c>
      <c r="D719" t="s">
        <v>462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463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464</v>
      </c>
      <c r="E721">
        <v>3151746.88</v>
      </c>
      <c r="F721">
        <v>1639677.73</v>
      </c>
    </row>
    <row r="722" spans="1:6" x14ac:dyDescent="0.25">
      <c r="A722" t="s">
        <v>40</v>
      </c>
      <c r="B722" t="s">
        <v>73</v>
      </c>
      <c r="C722" t="s">
        <v>48</v>
      </c>
      <c r="D722" t="s">
        <v>450</v>
      </c>
      <c r="E722">
        <v>0</v>
      </c>
      <c r="F722">
        <v>890275.21</v>
      </c>
    </row>
    <row r="723" spans="1:6" x14ac:dyDescent="0.25">
      <c r="A723" t="s">
        <v>40</v>
      </c>
      <c r="B723" t="s">
        <v>73</v>
      </c>
      <c r="C723" t="s">
        <v>48</v>
      </c>
      <c r="D723" t="s">
        <v>451</v>
      </c>
      <c r="E723">
        <v>37923.269999999997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452</v>
      </c>
      <c r="E724">
        <v>322450.65999999997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453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454</v>
      </c>
      <c r="E726">
        <v>882040.8</v>
      </c>
      <c r="F726">
        <v>218844.85</v>
      </c>
    </row>
    <row r="727" spans="1:6" x14ac:dyDescent="0.25">
      <c r="A727" t="s">
        <v>40</v>
      </c>
      <c r="B727" t="s">
        <v>73</v>
      </c>
      <c r="C727" t="s">
        <v>48</v>
      </c>
      <c r="D727" t="s">
        <v>455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456</v>
      </c>
      <c r="E728">
        <v>548553.30000000005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457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458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459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460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461</v>
      </c>
      <c r="E733">
        <v>0</v>
      </c>
      <c r="F733">
        <v>864445.23</v>
      </c>
    </row>
    <row r="734" spans="1:6" x14ac:dyDescent="0.25">
      <c r="A734" t="s">
        <v>40</v>
      </c>
      <c r="B734" t="s">
        <v>73</v>
      </c>
      <c r="C734" t="s">
        <v>48</v>
      </c>
      <c r="D734" t="s">
        <v>462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463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464</v>
      </c>
      <c r="E736">
        <v>1790968.03</v>
      </c>
      <c r="F736">
        <v>1973565.3</v>
      </c>
    </row>
    <row r="737" spans="1:6" x14ac:dyDescent="0.25">
      <c r="A737" t="s">
        <v>40</v>
      </c>
      <c r="B737" t="s">
        <v>74</v>
      </c>
      <c r="C737" t="s">
        <v>48</v>
      </c>
      <c r="D737" t="s">
        <v>450</v>
      </c>
      <c r="E737">
        <v>0</v>
      </c>
      <c r="F737">
        <v>677812.95</v>
      </c>
    </row>
    <row r="738" spans="1:6" x14ac:dyDescent="0.25">
      <c r="A738" t="s">
        <v>40</v>
      </c>
      <c r="B738" t="s">
        <v>74</v>
      </c>
      <c r="C738" t="s">
        <v>48</v>
      </c>
      <c r="D738" t="s">
        <v>451</v>
      </c>
      <c r="E738">
        <v>240400.18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452</v>
      </c>
      <c r="E739">
        <v>322450.65999999997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453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454</v>
      </c>
      <c r="E741">
        <v>882040.8</v>
      </c>
      <c r="F741">
        <v>218844.85</v>
      </c>
    </row>
    <row r="742" spans="1:6" x14ac:dyDescent="0.25">
      <c r="A742" t="s">
        <v>40</v>
      </c>
      <c r="B742" t="s">
        <v>74</v>
      </c>
      <c r="C742" t="s">
        <v>48</v>
      </c>
      <c r="D742" t="s">
        <v>455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456</v>
      </c>
      <c r="E743">
        <v>734494.48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457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458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459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460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461</v>
      </c>
      <c r="E748">
        <v>0</v>
      </c>
      <c r="F748">
        <v>793977.97</v>
      </c>
    </row>
    <row r="749" spans="1:6" x14ac:dyDescent="0.25">
      <c r="A749" t="s">
        <v>40</v>
      </c>
      <c r="B749" t="s">
        <v>74</v>
      </c>
      <c r="C749" t="s">
        <v>48</v>
      </c>
      <c r="D749" t="s">
        <v>462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463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464</v>
      </c>
      <c r="E751">
        <v>2179386.1</v>
      </c>
      <c r="F751">
        <v>1690635.77</v>
      </c>
    </row>
    <row r="752" spans="1:6" x14ac:dyDescent="0.25">
      <c r="A752" t="s">
        <v>40</v>
      </c>
      <c r="B752" t="s">
        <v>75</v>
      </c>
      <c r="C752" t="s">
        <v>48</v>
      </c>
      <c r="D752" t="s">
        <v>450</v>
      </c>
      <c r="E752">
        <v>0</v>
      </c>
      <c r="F752">
        <v>479098.99</v>
      </c>
    </row>
    <row r="753" spans="1:6" x14ac:dyDescent="0.25">
      <c r="A753" t="s">
        <v>40</v>
      </c>
      <c r="B753" t="s">
        <v>75</v>
      </c>
      <c r="C753" t="s">
        <v>48</v>
      </c>
      <c r="D753" t="s">
        <v>451</v>
      </c>
      <c r="E753">
        <v>142483.25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452</v>
      </c>
      <c r="E754">
        <v>322450.65999999997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453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454</v>
      </c>
      <c r="E756">
        <v>882040.8</v>
      </c>
      <c r="F756">
        <v>218844.85</v>
      </c>
    </row>
    <row r="757" spans="1:6" x14ac:dyDescent="0.25">
      <c r="A757" t="s">
        <v>40</v>
      </c>
      <c r="B757" t="s">
        <v>75</v>
      </c>
      <c r="C757" t="s">
        <v>48</v>
      </c>
      <c r="D757" t="s">
        <v>455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456</v>
      </c>
      <c r="E758">
        <v>690414.3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457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458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459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460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461</v>
      </c>
      <c r="E763">
        <v>0</v>
      </c>
      <c r="F763">
        <v>791040.65</v>
      </c>
    </row>
    <row r="764" spans="1:6" x14ac:dyDescent="0.25">
      <c r="A764" t="s">
        <v>40</v>
      </c>
      <c r="B764" t="s">
        <v>75</v>
      </c>
      <c r="C764" t="s">
        <v>48</v>
      </c>
      <c r="D764" t="s">
        <v>462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463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464</v>
      </c>
      <c r="E766">
        <v>2037389</v>
      </c>
      <c r="F766">
        <v>1488984.49</v>
      </c>
    </row>
    <row r="767" spans="1:6" x14ac:dyDescent="0.25">
      <c r="A767" t="s">
        <v>40</v>
      </c>
      <c r="B767" t="s">
        <v>76</v>
      </c>
      <c r="C767" t="s">
        <v>48</v>
      </c>
      <c r="D767" t="s">
        <v>450</v>
      </c>
      <c r="E767">
        <v>0</v>
      </c>
      <c r="F767">
        <v>407279.57</v>
      </c>
    </row>
    <row r="768" spans="1:6" x14ac:dyDescent="0.25">
      <c r="A768" t="s">
        <v>40</v>
      </c>
      <c r="B768" t="s">
        <v>76</v>
      </c>
      <c r="C768" t="s">
        <v>48</v>
      </c>
      <c r="D768" t="s">
        <v>451</v>
      </c>
      <c r="E768">
        <v>292048.48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452</v>
      </c>
      <c r="E769">
        <v>322450.65999999997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453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454</v>
      </c>
      <c r="E771">
        <v>882040.8</v>
      </c>
      <c r="F771">
        <v>218844.85</v>
      </c>
    </row>
    <row r="772" spans="1:6" x14ac:dyDescent="0.25">
      <c r="A772" t="s">
        <v>40</v>
      </c>
      <c r="B772" t="s">
        <v>76</v>
      </c>
      <c r="C772" t="s">
        <v>48</v>
      </c>
      <c r="D772" t="s">
        <v>455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456</v>
      </c>
      <c r="E773">
        <v>721856.2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457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458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459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460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461</v>
      </c>
      <c r="E778">
        <v>0</v>
      </c>
      <c r="F778">
        <v>763646.56</v>
      </c>
    </row>
    <row r="779" spans="1:6" x14ac:dyDescent="0.25">
      <c r="A779" t="s">
        <v>40</v>
      </c>
      <c r="B779" t="s">
        <v>76</v>
      </c>
      <c r="C779" t="s">
        <v>48</v>
      </c>
      <c r="D779" t="s">
        <v>462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463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464</v>
      </c>
      <c r="E781">
        <v>2218396.14</v>
      </c>
      <c r="F781">
        <v>1389770.98</v>
      </c>
    </row>
    <row r="782" spans="1:6" x14ac:dyDescent="0.25">
      <c r="A782" t="s">
        <v>40</v>
      </c>
      <c r="B782" t="s">
        <v>77</v>
      </c>
      <c r="C782" t="s">
        <v>48</v>
      </c>
      <c r="D782" t="s">
        <v>450</v>
      </c>
      <c r="E782">
        <v>0</v>
      </c>
      <c r="F782">
        <v>439309.95</v>
      </c>
    </row>
    <row r="783" spans="1:6" x14ac:dyDescent="0.25">
      <c r="A783" t="s">
        <v>40</v>
      </c>
      <c r="B783" t="s">
        <v>77</v>
      </c>
      <c r="C783" t="s">
        <v>48</v>
      </c>
      <c r="D783" t="s">
        <v>451</v>
      </c>
      <c r="E783">
        <v>181877.48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452</v>
      </c>
      <c r="E784">
        <v>322450.65999999997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453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454</v>
      </c>
      <c r="E786">
        <v>882040.8</v>
      </c>
      <c r="F786">
        <v>218844.85</v>
      </c>
    </row>
    <row r="787" spans="1:6" x14ac:dyDescent="0.25">
      <c r="A787" t="s">
        <v>40</v>
      </c>
      <c r="B787" t="s">
        <v>77</v>
      </c>
      <c r="C787" t="s">
        <v>48</v>
      </c>
      <c r="D787" t="s">
        <v>455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456</v>
      </c>
      <c r="E788">
        <v>671860.83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457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458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459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460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461</v>
      </c>
      <c r="E793">
        <v>0</v>
      </c>
      <c r="F793">
        <v>791096.31999999995</v>
      </c>
    </row>
    <row r="794" spans="1:6" x14ac:dyDescent="0.25">
      <c r="A794" t="s">
        <v>40</v>
      </c>
      <c r="B794" t="s">
        <v>77</v>
      </c>
      <c r="C794" t="s">
        <v>48</v>
      </c>
      <c r="D794" t="s">
        <v>462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463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464</v>
      </c>
      <c r="E796">
        <v>2058229.76</v>
      </c>
      <c r="F796">
        <v>1449251.12</v>
      </c>
    </row>
    <row r="797" spans="1:6" x14ac:dyDescent="0.25">
      <c r="A797" t="s">
        <v>40</v>
      </c>
      <c r="B797" t="s">
        <v>78</v>
      </c>
      <c r="C797" t="s">
        <v>48</v>
      </c>
      <c r="D797" t="s">
        <v>450</v>
      </c>
      <c r="E797">
        <v>0</v>
      </c>
      <c r="F797">
        <v>131205.18</v>
      </c>
    </row>
    <row r="798" spans="1:6" x14ac:dyDescent="0.25">
      <c r="A798" t="s">
        <v>40</v>
      </c>
      <c r="B798" t="s">
        <v>78</v>
      </c>
      <c r="C798" t="s">
        <v>48</v>
      </c>
      <c r="D798" t="s">
        <v>451</v>
      </c>
      <c r="E798">
        <v>298577.14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452</v>
      </c>
      <c r="E799">
        <v>322450.65999999997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453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454</v>
      </c>
      <c r="E801">
        <v>882040.8</v>
      </c>
      <c r="F801">
        <v>218844.85</v>
      </c>
    </row>
    <row r="802" spans="1:6" x14ac:dyDescent="0.25">
      <c r="A802" t="s">
        <v>40</v>
      </c>
      <c r="B802" t="s">
        <v>78</v>
      </c>
      <c r="C802" t="s">
        <v>48</v>
      </c>
      <c r="D802" t="s">
        <v>455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456</v>
      </c>
      <c r="E803">
        <v>663917.97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457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458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459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460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461</v>
      </c>
      <c r="E808">
        <v>0</v>
      </c>
      <c r="F808">
        <v>728518.35</v>
      </c>
    </row>
    <row r="809" spans="1:6" x14ac:dyDescent="0.25">
      <c r="A809" t="s">
        <v>40</v>
      </c>
      <c r="B809" t="s">
        <v>78</v>
      </c>
      <c r="C809" t="s">
        <v>48</v>
      </c>
      <c r="D809" t="s">
        <v>462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463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464</v>
      </c>
      <c r="E811">
        <v>2166986.56</v>
      </c>
      <c r="F811">
        <v>1078568.3799999999</v>
      </c>
    </row>
    <row r="812" spans="1:6" x14ac:dyDescent="0.25">
      <c r="A812" t="s">
        <v>40</v>
      </c>
      <c r="B812" t="s">
        <v>79</v>
      </c>
      <c r="C812" t="s">
        <v>48</v>
      </c>
      <c r="D812" t="s">
        <v>450</v>
      </c>
      <c r="E812">
        <v>0</v>
      </c>
      <c r="F812">
        <v>118757.2</v>
      </c>
    </row>
    <row r="813" spans="1:6" x14ac:dyDescent="0.25">
      <c r="A813" t="s">
        <v>40</v>
      </c>
      <c r="B813" t="s">
        <v>79</v>
      </c>
      <c r="C813" t="s">
        <v>48</v>
      </c>
      <c r="D813" t="s">
        <v>451</v>
      </c>
      <c r="E813">
        <v>328007.5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452</v>
      </c>
      <c r="E814">
        <v>322450.65999999997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453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454</v>
      </c>
      <c r="E816">
        <v>882040.8</v>
      </c>
      <c r="F816">
        <v>218844.85</v>
      </c>
    </row>
    <row r="817" spans="1:6" x14ac:dyDescent="0.25">
      <c r="A817" t="s">
        <v>40</v>
      </c>
      <c r="B817" t="s">
        <v>79</v>
      </c>
      <c r="C817" t="s">
        <v>48</v>
      </c>
      <c r="D817" t="s">
        <v>455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456</v>
      </c>
      <c r="E818">
        <v>646350.87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457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458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459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460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461</v>
      </c>
      <c r="E823">
        <v>0</v>
      </c>
      <c r="F823">
        <v>719024.68</v>
      </c>
    </row>
    <row r="824" spans="1:6" x14ac:dyDescent="0.25">
      <c r="A824" t="s">
        <v>40</v>
      </c>
      <c r="B824" t="s">
        <v>79</v>
      </c>
      <c r="C824" t="s">
        <v>48</v>
      </c>
      <c r="D824" t="s">
        <v>462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463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464</v>
      </c>
      <c r="E826">
        <v>2178849.8199999998</v>
      </c>
      <c r="F826">
        <v>1056626.74</v>
      </c>
    </row>
    <row r="827" spans="1:6" x14ac:dyDescent="0.25">
      <c r="A827" t="s">
        <v>40</v>
      </c>
      <c r="B827" t="s">
        <v>80</v>
      </c>
      <c r="C827" t="s">
        <v>48</v>
      </c>
      <c r="D827" t="s">
        <v>450</v>
      </c>
      <c r="E827">
        <v>0</v>
      </c>
      <c r="F827">
        <v>160398.91</v>
      </c>
    </row>
    <row r="828" spans="1:6" x14ac:dyDescent="0.25">
      <c r="A828" t="s">
        <v>40</v>
      </c>
      <c r="B828" t="s">
        <v>80</v>
      </c>
      <c r="C828" t="s">
        <v>48</v>
      </c>
      <c r="D828" t="s">
        <v>451</v>
      </c>
      <c r="E828">
        <v>406678.53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452</v>
      </c>
      <c r="E829">
        <v>322450.65999999997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453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454</v>
      </c>
      <c r="E831">
        <v>882040.8</v>
      </c>
      <c r="F831">
        <v>218844.85</v>
      </c>
    </row>
    <row r="832" spans="1:6" x14ac:dyDescent="0.25">
      <c r="A832" t="s">
        <v>40</v>
      </c>
      <c r="B832" t="s">
        <v>80</v>
      </c>
      <c r="C832" t="s">
        <v>48</v>
      </c>
      <c r="D832" t="s">
        <v>455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456</v>
      </c>
      <c r="E833">
        <v>692177.64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457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458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459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460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461</v>
      </c>
      <c r="E838">
        <v>0</v>
      </c>
      <c r="F838">
        <v>718007.17</v>
      </c>
    </row>
    <row r="839" spans="1:6" x14ac:dyDescent="0.25">
      <c r="A839" t="s">
        <v>40</v>
      </c>
      <c r="B839" t="s">
        <v>80</v>
      </c>
      <c r="C839" t="s">
        <v>48</v>
      </c>
      <c r="D839" t="s">
        <v>462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463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464</v>
      </c>
      <c r="E841">
        <v>2303347.63</v>
      </c>
      <c r="F841">
        <v>1097250.94</v>
      </c>
    </row>
    <row r="842" spans="1:6" x14ac:dyDescent="0.25">
      <c r="A842" t="s">
        <v>40</v>
      </c>
      <c r="B842" t="s">
        <v>81</v>
      </c>
      <c r="C842" t="s">
        <v>48</v>
      </c>
      <c r="D842" t="s">
        <v>450</v>
      </c>
      <c r="E842">
        <v>0</v>
      </c>
      <c r="F842">
        <v>122947.2</v>
      </c>
    </row>
    <row r="843" spans="1:6" x14ac:dyDescent="0.25">
      <c r="A843" t="s">
        <v>40</v>
      </c>
      <c r="B843" t="s">
        <v>81</v>
      </c>
      <c r="C843" t="s">
        <v>48</v>
      </c>
      <c r="D843" t="s">
        <v>451</v>
      </c>
      <c r="E843">
        <v>465129.21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452</v>
      </c>
      <c r="E844">
        <v>322450.65999999997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453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454</v>
      </c>
      <c r="E846">
        <v>882040.8</v>
      </c>
      <c r="F846">
        <v>218844.85</v>
      </c>
    </row>
    <row r="847" spans="1:6" x14ac:dyDescent="0.25">
      <c r="A847" t="s">
        <v>40</v>
      </c>
      <c r="B847" t="s">
        <v>81</v>
      </c>
      <c r="C847" t="s">
        <v>48</v>
      </c>
      <c r="D847" t="s">
        <v>455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456</v>
      </c>
      <c r="E848">
        <v>710896.82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457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458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459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460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461</v>
      </c>
      <c r="E853">
        <v>0</v>
      </c>
      <c r="F853">
        <v>708013.76</v>
      </c>
    </row>
    <row r="854" spans="1:6" x14ac:dyDescent="0.25">
      <c r="A854" t="s">
        <v>40</v>
      </c>
      <c r="B854" t="s">
        <v>81</v>
      </c>
      <c r="C854" t="s">
        <v>48</v>
      </c>
      <c r="D854" t="s">
        <v>462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463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464</v>
      </c>
      <c r="E856">
        <v>2380517.48</v>
      </c>
      <c r="F856">
        <v>1049805.81</v>
      </c>
    </row>
    <row r="857" spans="1:6" x14ac:dyDescent="0.25">
      <c r="A857" t="s">
        <v>40</v>
      </c>
      <c r="B857" t="s">
        <v>20</v>
      </c>
      <c r="C857" t="s">
        <v>48</v>
      </c>
      <c r="D857" t="s">
        <v>450</v>
      </c>
      <c r="E857">
        <v>0</v>
      </c>
      <c r="F857">
        <v>257552.94</v>
      </c>
    </row>
    <row r="858" spans="1:6" x14ac:dyDescent="0.25">
      <c r="A858" t="s">
        <v>40</v>
      </c>
      <c r="B858" t="s">
        <v>20</v>
      </c>
      <c r="C858" t="s">
        <v>48</v>
      </c>
      <c r="D858" t="s">
        <v>451</v>
      </c>
      <c r="E858">
        <v>629430.66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452</v>
      </c>
      <c r="E859">
        <v>322450.65999999997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453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454</v>
      </c>
      <c r="E861">
        <v>882040.8</v>
      </c>
      <c r="F861">
        <v>218844.85</v>
      </c>
    </row>
    <row r="862" spans="1:6" x14ac:dyDescent="0.25">
      <c r="A862" t="s">
        <v>40</v>
      </c>
      <c r="B862" t="s">
        <v>20</v>
      </c>
      <c r="C862" t="s">
        <v>48</v>
      </c>
      <c r="D862" t="s">
        <v>455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456</v>
      </c>
      <c r="E863">
        <v>737132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457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458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459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460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461</v>
      </c>
      <c r="E868">
        <v>0</v>
      </c>
      <c r="F868">
        <v>702102.75</v>
      </c>
    </row>
    <row r="869" spans="1:6" x14ac:dyDescent="0.25">
      <c r="A869" t="s">
        <v>40</v>
      </c>
      <c r="B869" t="s">
        <v>20</v>
      </c>
      <c r="C869" t="s">
        <v>48</v>
      </c>
      <c r="D869" t="s">
        <v>462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463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464</v>
      </c>
      <c r="E871">
        <v>2571054.11</v>
      </c>
      <c r="F871">
        <v>1178500.55</v>
      </c>
    </row>
    <row r="872" spans="1:6" x14ac:dyDescent="0.25">
      <c r="A872" t="s">
        <v>40</v>
      </c>
      <c r="B872" t="s">
        <v>21</v>
      </c>
      <c r="C872" t="s">
        <v>48</v>
      </c>
      <c r="D872" t="s">
        <v>450</v>
      </c>
      <c r="E872">
        <v>0</v>
      </c>
      <c r="F872">
        <v>467898.63</v>
      </c>
    </row>
    <row r="873" spans="1:6" x14ac:dyDescent="0.25">
      <c r="A873" t="s">
        <v>40</v>
      </c>
      <c r="B873" t="s">
        <v>21</v>
      </c>
      <c r="C873" t="s">
        <v>48</v>
      </c>
      <c r="D873" t="s">
        <v>451</v>
      </c>
      <c r="E873">
        <v>563300.09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452</v>
      </c>
      <c r="E874">
        <v>322450.65999999997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453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454</v>
      </c>
      <c r="E876">
        <v>882040.8</v>
      </c>
      <c r="F876">
        <v>218844.85</v>
      </c>
    </row>
    <row r="877" spans="1:6" x14ac:dyDescent="0.25">
      <c r="A877" t="s">
        <v>40</v>
      </c>
      <c r="B877" t="s">
        <v>21</v>
      </c>
      <c r="C877" t="s">
        <v>48</v>
      </c>
      <c r="D877" t="s">
        <v>455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456</v>
      </c>
      <c r="E878">
        <v>594912.76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457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458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459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460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461</v>
      </c>
      <c r="E883">
        <v>0</v>
      </c>
      <c r="F883">
        <v>717383.99</v>
      </c>
    </row>
    <row r="884" spans="1:6" x14ac:dyDescent="0.25">
      <c r="A884" t="s">
        <v>40</v>
      </c>
      <c r="B884" t="s">
        <v>21</v>
      </c>
      <c r="C884" t="s">
        <v>48</v>
      </c>
      <c r="D884" t="s">
        <v>462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463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464</v>
      </c>
      <c r="E886">
        <v>2362704.31</v>
      </c>
      <c r="F886">
        <v>1404127.46</v>
      </c>
    </row>
    <row r="887" spans="1:6" x14ac:dyDescent="0.25">
      <c r="A887" t="s">
        <v>40</v>
      </c>
      <c r="B887" t="s">
        <v>22</v>
      </c>
      <c r="C887" t="s">
        <v>48</v>
      </c>
      <c r="D887" t="s">
        <v>450</v>
      </c>
      <c r="E887">
        <v>0</v>
      </c>
      <c r="F887">
        <v>470375.4</v>
      </c>
    </row>
    <row r="888" spans="1:6" x14ac:dyDescent="0.25">
      <c r="A888" t="s">
        <v>40</v>
      </c>
      <c r="B888" t="s">
        <v>22</v>
      </c>
      <c r="C888" t="s">
        <v>48</v>
      </c>
      <c r="D888" t="s">
        <v>451</v>
      </c>
      <c r="E888">
        <v>466195.03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452</v>
      </c>
      <c r="E889">
        <v>322450.65999999997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453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454</v>
      </c>
      <c r="E891">
        <v>882040.8</v>
      </c>
      <c r="F891">
        <v>218844.85</v>
      </c>
    </row>
    <row r="892" spans="1:6" x14ac:dyDescent="0.25">
      <c r="A892" t="s">
        <v>40</v>
      </c>
      <c r="B892" t="s">
        <v>22</v>
      </c>
      <c r="C892" t="s">
        <v>48</v>
      </c>
      <c r="D892" t="s">
        <v>455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456</v>
      </c>
      <c r="E893">
        <v>577308.39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457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458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459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460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461</v>
      </c>
      <c r="E898">
        <v>0</v>
      </c>
      <c r="F898">
        <v>737962.87</v>
      </c>
    </row>
    <row r="899" spans="1:6" x14ac:dyDescent="0.25">
      <c r="A899" t="s">
        <v>40</v>
      </c>
      <c r="B899" t="s">
        <v>22</v>
      </c>
      <c r="C899" t="s">
        <v>48</v>
      </c>
      <c r="D899" t="s">
        <v>462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463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464</v>
      </c>
      <c r="E901">
        <v>2247994.87</v>
      </c>
      <c r="F901">
        <v>1427183.12</v>
      </c>
    </row>
    <row r="902" spans="1:6" x14ac:dyDescent="0.25">
      <c r="A902" t="s">
        <v>40</v>
      </c>
      <c r="B902" t="s">
        <v>23</v>
      </c>
      <c r="C902" t="s">
        <v>48</v>
      </c>
      <c r="D902" t="s">
        <v>450</v>
      </c>
      <c r="E902">
        <v>0</v>
      </c>
      <c r="F902">
        <v>383675.47</v>
      </c>
    </row>
    <row r="903" spans="1:6" x14ac:dyDescent="0.25">
      <c r="A903" t="s">
        <v>40</v>
      </c>
      <c r="B903" t="s">
        <v>23</v>
      </c>
      <c r="C903" t="s">
        <v>48</v>
      </c>
      <c r="D903" t="s">
        <v>451</v>
      </c>
      <c r="E903">
        <v>625779.49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452</v>
      </c>
      <c r="E904">
        <v>322450.65999999997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453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454</v>
      </c>
      <c r="E906">
        <v>882040.8</v>
      </c>
      <c r="F906">
        <v>218844.85</v>
      </c>
    </row>
    <row r="907" spans="1:6" x14ac:dyDescent="0.25">
      <c r="A907" t="s">
        <v>40</v>
      </c>
      <c r="B907" t="s">
        <v>23</v>
      </c>
      <c r="C907" t="s">
        <v>48</v>
      </c>
      <c r="D907" t="s">
        <v>455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456</v>
      </c>
      <c r="E908">
        <v>587785.68000000005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457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458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459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460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461</v>
      </c>
      <c r="E913">
        <v>0</v>
      </c>
      <c r="F913">
        <v>696420.02</v>
      </c>
    </row>
    <row r="914" spans="1:6" x14ac:dyDescent="0.25">
      <c r="A914" t="s">
        <v>40</v>
      </c>
      <c r="B914" t="s">
        <v>23</v>
      </c>
      <c r="C914" t="s">
        <v>48</v>
      </c>
      <c r="D914" t="s">
        <v>462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463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464</v>
      </c>
      <c r="E916">
        <v>2418056.62</v>
      </c>
      <c r="F916">
        <v>1298940.3400000001</v>
      </c>
    </row>
    <row r="917" spans="1:6" x14ac:dyDescent="0.25">
      <c r="A917" t="s">
        <v>40</v>
      </c>
      <c r="B917" t="s">
        <v>24</v>
      </c>
      <c r="C917" t="s">
        <v>48</v>
      </c>
      <c r="D917" t="s">
        <v>450</v>
      </c>
      <c r="E917">
        <v>0</v>
      </c>
      <c r="F917">
        <v>234337.11</v>
      </c>
    </row>
    <row r="918" spans="1:6" x14ac:dyDescent="0.25">
      <c r="A918" t="s">
        <v>40</v>
      </c>
      <c r="B918" t="s">
        <v>24</v>
      </c>
      <c r="C918" t="s">
        <v>48</v>
      </c>
      <c r="D918" t="s">
        <v>451</v>
      </c>
      <c r="E918">
        <v>803182.26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452</v>
      </c>
      <c r="E919">
        <v>322450.65999999997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453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454</v>
      </c>
      <c r="E921">
        <v>882040.8</v>
      </c>
      <c r="F921">
        <v>218844.85</v>
      </c>
    </row>
    <row r="922" spans="1:6" x14ac:dyDescent="0.25">
      <c r="A922" t="s">
        <v>40</v>
      </c>
      <c r="B922" t="s">
        <v>24</v>
      </c>
      <c r="C922" t="s">
        <v>48</v>
      </c>
      <c r="D922" t="s">
        <v>455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456</v>
      </c>
      <c r="E923">
        <v>623641.71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457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458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459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460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461</v>
      </c>
      <c r="E928">
        <v>0</v>
      </c>
      <c r="F928">
        <v>660821.42000000004</v>
      </c>
    </row>
    <row r="929" spans="1:6" x14ac:dyDescent="0.25">
      <c r="A929" t="s">
        <v>40</v>
      </c>
      <c r="B929" t="s">
        <v>24</v>
      </c>
      <c r="C929" t="s">
        <v>48</v>
      </c>
      <c r="D929" t="s">
        <v>462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463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464</v>
      </c>
      <c r="E931">
        <v>2631315.42</v>
      </c>
      <c r="F931">
        <v>1114003.3799999999</v>
      </c>
    </row>
    <row r="932" spans="1:6" x14ac:dyDescent="0.25">
      <c r="A932" t="s">
        <v>40</v>
      </c>
      <c r="B932" t="s">
        <v>25</v>
      </c>
      <c r="C932" t="s">
        <v>48</v>
      </c>
      <c r="D932" t="s">
        <v>450</v>
      </c>
      <c r="E932">
        <v>0</v>
      </c>
      <c r="F932">
        <v>79747.67</v>
      </c>
    </row>
    <row r="933" spans="1:6" x14ac:dyDescent="0.25">
      <c r="A933" t="s">
        <v>40</v>
      </c>
      <c r="B933" t="s">
        <v>25</v>
      </c>
      <c r="C933" t="s">
        <v>48</v>
      </c>
      <c r="D933" t="s">
        <v>451</v>
      </c>
      <c r="E933">
        <v>1125929.99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452</v>
      </c>
      <c r="E934">
        <v>322450.65999999997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453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454</v>
      </c>
      <c r="E936">
        <v>882040.8</v>
      </c>
      <c r="F936">
        <v>218844.85</v>
      </c>
    </row>
    <row r="937" spans="1:6" x14ac:dyDescent="0.25">
      <c r="A937" t="s">
        <v>40</v>
      </c>
      <c r="B937" t="s">
        <v>25</v>
      </c>
      <c r="C937" t="s">
        <v>48</v>
      </c>
      <c r="D937" t="s">
        <v>455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456</v>
      </c>
      <c r="E938">
        <v>593130.13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457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458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459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460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461</v>
      </c>
      <c r="E943">
        <v>0</v>
      </c>
      <c r="F943">
        <v>586584.38</v>
      </c>
    </row>
    <row r="944" spans="1:6" x14ac:dyDescent="0.25">
      <c r="A944" t="s">
        <v>40</v>
      </c>
      <c r="B944" t="s">
        <v>25</v>
      </c>
      <c r="C944" t="s">
        <v>48</v>
      </c>
      <c r="D944" t="s">
        <v>462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463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464</v>
      </c>
      <c r="E946">
        <v>2923551.56</v>
      </c>
      <c r="F946">
        <v>885176.9</v>
      </c>
    </row>
    <row r="947" spans="1:6" x14ac:dyDescent="0.25">
      <c r="A947" t="s">
        <v>40</v>
      </c>
      <c r="B947" t="s">
        <v>26</v>
      </c>
      <c r="C947" t="s">
        <v>48</v>
      </c>
      <c r="D947" t="s">
        <v>450</v>
      </c>
      <c r="E947">
        <v>0</v>
      </c>
      <c r="F947">
        <v>628668.78</v>
      </c>
    </row>
    <row r="948" spans="1:6" x14ac:dyDescent="0.25">
      <c r="A948" t="s">
        <v>40</v>
      </c>
      <c r="B948" t="s">
        <v>26</v>
      </c>
      <c r="C948" t="s">
        <v>48</v>
      </c>
      <c r="D948" t="s">
        <v>451</v>
      </c>
      <c r="E948">
        <v>508921.27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452</v>
      </c>
      <c r="E949">
        <v>322450.65999999997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453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454</v>
      </c>
      <c r="E951">
        <v>882040.8</v>
      </c>
      <c r="F951">
        <v>218844.85</v>
      </c>
    </row>
    <row r="952" spans="1:6" x14ac:dyDescent="0.25">
      <c r="A952" t="s">
        <v>40</v>
      </c>
      <c r="B952" t="s">
        <v>26</v>
      </c>
      <c r="C952" t="s">
        <v>48</v>
      </c>
      <c r="D952" t="s">
        <v>455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456</v>
      </c>
      <c r="E953">
        <v>649915.93999999994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457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458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459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460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461</v>
      </c>
      <c r="E958">
        <v>0</v>
      </c>
      <c r="F958">
        <v>780244.79</v>
      </c>
    </row>
    <row r="959" spans="1:6" x14ac:dyDescent="0.25">
      <c r="A959" t="s">
        <v>40</v>
      </c>
      <c r="B959" t="s">
        <v>26</v>
      </c>
      <c r="C959" t="s">
        <v>48</v>
      </c>
      <c r="D959" t="s">
        <v>462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463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464</v>
      </c>
      <c r="E961">
        <v>2363328.66</v>
      </c>
      <c r="F961">
        <v>1627758.42</v>
      </c>
    </row>
    <row r="962" spans="1:6" x14ac:dyDescent="0.25">
      <c r="A962" t="s">
        <v>39</v>
      </c>
      <c r="B962" t="s">
        <v>73</v>
      </c>
      <c r="C962" t="s">
        <v>65</v>
      </c>
      <c r="D962" t="s">
        <v>450</v>
      </c>
      <c r="E962">
        <v>24498.76</v>
      </c>
      <c r="F962">
        <v>715325.26</v>
      </c>
    </row>
    <row r="963" spans="1:6" x14ac:dyDescent="0.25">
      <c r="A963" t="s">
        <v>39</v>
      </c>
      <c r="B963" t="s">
        <v>73</v>
      </c>
      <c r="C963" t="s">
        <v>65</v>
      </c>
      <c r="D963" t="s">
        <v>451</v>
      </c>
      <c r="E963">
        <v>46831.51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452</v>
      </c>
      <c r="E964">
        <v>673572.97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453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454</v>
      </c>
      <c r="E966">
        <v>882040.8</v>
      </c>
      <c r="F966">
        <v>218844.85</v>
      </c>
    </row>
    <row r="967" spans="1:6" x14ac:dyDescent="0.25">
      <c r="A967" t="s">
        <v>39</v>
      </c>
      <c r="B967" t="s">
        <v>73</v>
      </c>
      <c r="C967" t="s">
        <v>65</v>
      </c>
      <c r="D967" t="s">
        <v>455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456</v>
      </c>
      <c r="E968">
        <v>731890.18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457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458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459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460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461</v>
      </c>
      <c r="E973">
        <v>0</v>
      </c>
      <c r="F973">
        <v>864677.13</v>
      </c>
    </row>
    <row r="974" spans="1:6" x14ac:dyDescent="0.25">
      <c r="A974" t="s">
        <v>39</v>
      </c>
      <c r="B974" t="s">
        <v>73</v>
      </c>
      <c r="C974" t="s">
        <v>65</v>
      </c>
      <c r="D974" t="s">
        <v>462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463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464</v>
      </c>
      <c r="E976">
        <v>2358834.2200000002</v>
      </c>
      <c r="F976">
        <v>1798847.24</v>
      </c>
    </row>
    <row r="977" spans="1:6" x14ac:dyDescent="0.25">
      <c r="A977" t="s">
        <v>39</v>
      </c>
      <c r="B977" t="s">
        <v>74</v>
      </c>
      <c r="C977" t="s">
        <v>65</v>
      </c>
      <c r="D977" t="s">
        <v>450</v>
      </c>
      <c r="E977">
        <v>18950.650000000001</v>
      </c>
      <c r="F977">
        <v>470281.31</v>
      </c>
    </row>
    <row r="978" spans="1:6" x14ac:dyDescent="0.25">
      <c r="A978" t="s">
        <v>39</v>
      </c>
      <c r="B978" t="s">
        <v>74</v>
      </c>
      <c r="C978" t="s">
        <v>65</v>
      </c>
      <c r="D978" t="s">
        <v>451</v>
      </c>
      <c r="E978">
        <v>293592.44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452</v>
      </c>
      <c r="E979">
        <v>673572.97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453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454</v>
      </c>
      <c r="E981">
        <v>882040.8</v>
      </c>
      <c r="F981">
        <v>218844.85</v>
      </c>
    </row>
    <row r="982" spans="1:6" x14ac:dyDescent="0.25">
      <c r="A982" t="s">
        <v>39</v>
      </c>
      <c r="B982" t="s">
        <v>74</v>
      </c>
      <c r="C982" t="s">
        <v>65</v>
      </c>
      <c r="D982" t="s">
        <v>455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456</v>
      </c>
      <c r="E983">
        <v>829571.27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457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458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459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460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461</v>
      </c>
      <c r="E988">
        <v>0</v>
      </c>
      <c r="F988">
        <v>794290.77</v>
      </c>
    </row>
    <row r="989" spans="1:6" x14ac:dyDescent="0.25">
      <c r="A989" t="s">
        <v>39</v>
      </c>
      <c r="B989" t="s">
        <v>74</v>
      </c>
      <c r="C989" t="s">
        <v>65</v>
      </c>
      <c r="D989" t="s">
        <v>462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463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464</v>
      </c>
      <c r="E991">
        <v>2697728.13</v>
      </c>
      <c r="F991">
        <v>1483416.93</v>
      </c>
    </row>
    <row r="992" spans="1:6" x14ac:dyDescent="0.25">
      <c r="A992" t="s">
        <v>39</v>
      </c>
      <c r="B992" t="s">
        <v>75</v>
      </c>
      <c r="C992" t="s">
        <v>65</v>
      </c>
      <c r="D992" t="s">
        <v>450</v>
      </c>
      <c r="E992">
        <v>8722.32</v>
      </c>
      <c r="F992">
        <v>318969.98</v>
      </c>
    </row>
    <row r="993" spans="1:6" x14ac:dyDescent="0.25">
      <c r="A993" t="s">
        <v>39</v>
      </c>
      <c r="B993" t="s">
        <v>75</v>
      </c>
      <c r="C993" t="s">
        <v>65</v>
      </c>
      <c r="D993" t="s">
        <v>451</v>
      </c>
      <c r="E993">
        <v>186410.86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452</v>
      </c>
      <c r="E994">
        <v>673572.97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453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454</v>
      </c>
      <c r="E996">
        <v>882040.8</v>
      </c>
      <c r="F996">
        <v>218844.85</v>
      </c>
    </row>
    <row r="997" spans="1:6" x14ac:dyDescent="0.25">
      <c r="A997" t="s">
        <v>39</v>
      </c>
      <c r="B997" t="s">
        <v>75</v>
      </c>
      <c r="C997" t="s">
        <v>65</v>
      </c>
      <c r="D997" t="s">
        <v>455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456</v>
      </c>
      <c r="E998">
        <v>794233.51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457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458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459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460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461</v>
      </c>
      <c r="E1003">
        <v>0</v>
      </c>
      <c r="F1003">
        <v>791289.31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462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463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464</v>
      </c>
      <c r="E1006">
        <v>2544980.4500000002</v>
      </c>
      <c r="F1006">
        <v>1329104.1399999999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450</v>
      </c>
      <c r="E1007">
        <v>8157.06</v>
      </c>
      <c r="F1007">
        <v>284659.77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451</v>
      </c>
      <c r="E1008">
        <v>355031.19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452</v>
      </c>
      <c r="E1009">
        <v>673572.97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453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454</v>
      </c>
      <c r="E1011">
        <v>882040.8</v>
      </c>
      <c r="F1011">
        <v>218844.85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455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456</v>
      </c>
      <c r="E1013">
        <v>827834.82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457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458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459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460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461</v>
      </c>
      <c r="E1018">
        <v>0</v>
      </c>
      <c r="F1018">
        <v>763979.42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462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463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464</v>
      </c>
      <c r="E1021">
        <v>2746636.84</v>
      </c>
      <c r="F1021">
        <v>1267484.04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450</v>
      </c>
      <c r="E1022">
        <v>8599.0300000000007</v>
      </c>
      <c r="F1022">
        <v>301217.2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451</v>
      </c>
      <c r="E1023">
        <v>236465.25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452</v>
      </c>
      <c r="E1024">
        <v>673572.97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453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454</v>
      </c>
      <c r="E1026">
        <v>882040.8</v>
      </c>
      <c r="F1026">
        <v>218844.85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455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456</v>
      </c>
      <c r="E1028">
        <v>776965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457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458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459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460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461</v>
      </c>
      <c r="E1033">
        <v>0</v>
      </c>
      <c r="F1033">
        <v>791317.67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462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463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464</v>
      </c>
      <c r="E1036">
        <v>2577643.0499999998</v>
      </c>
      <c r="F1036">
        <v>1311379.72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450</v>
      </c>
      <c r="E1037">
        <v>1405.26</v>
      </c>
      <c r="F1037">
        <v>85954.62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451</v>
      </c>
      <c r="E1038">
        <v>371641.79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452</v>
      </c>
      <c r="E1039">
        <v>673572.97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453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454</v>
      </c>
      <c r="E1041">
        <v>882040.8</v>
      </c>
      <c r="F1041">
        <v>218844.85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455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456</v>
      </c>
      <c r="E1043">
        <v>759577.43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457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458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459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460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461</v>
      </c>
      <c r="E1048">
        <v>0</v>
      </c>
      <c r="F1048">
        <v>728874.25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462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463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464</v>
      </c>
      <c r="E1051">
        <v>2688238.24</v>
      </c>
      <c r="F1051">
        <v>1033673.72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450</v>
      </c>
      <c r="E1052">
        <v>1504.18</v>
      </c>
      <c r="F1052">
        <v>82066.070000000007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451</v>
      </c>
      <c r="E1053">
        <v>404240.99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452</v>
      </c>
      <c r="E1054">
        <v>673572.97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453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454</v>
      </c>
      <c r="E1056">
        <v>882040.8</v>
      </c>
      <c r="F1056">
        <v>218844.85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455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456</v>
      </c>
      <c r="E1058">
        <v>750679.94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457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458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459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460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461</v>
      </c>
      <c r="E1063">
        <v>0</v>
      </c>
      <c r="F1063">
        <v>719459.55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462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463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464</v>
      </c>
      <c r="E1066">
        <v>2712038.88</v>
      </c>
      <c r="F1066">
        <v>1020370.47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450</v>
      </c>
      <c r="E1067">
        <v>2208.4499999999998</v>
      </c>
      <c r="F1067">
        <v>110796.92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451</v>
      </c>
      <c r="E1068">
        <v>486508.22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452</v>
      </c>
      <c r="E1069">
        <v>673572.97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453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454</v>
      </c>
      <c r="E1071">
        <v>882040.8</v>
      </c>
      <c r="F1071">
        <v>218844.85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455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456</v>
      </c>
      <c r="E1073">
        <v>787785.37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457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458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459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460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461</v>
      </c>
      <c r="E1078">
        <v>0</v>
      </c>
      <c r="F1078">
        <v>718448.55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462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463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464</v>
      </c>
      <c r="E1081">
        <v>2832115.81</v>
      </c>
      <c r="F1081">
        <v>1048090.32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450</v>
      </c>
      <c r="E1082">
        <v>1547.89</v>
      </c>
      <c r="F1082">
        <v>90247.91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451</v>
      </c>
      <c r="E1083">
        <v>561212.30000000005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452</v>
      </c>
      <c r="E1084">
        <v>673572.97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453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454</v>
      </c>
      <c r="E1086">
        <v>882040.8</v>
      </c>
      <c r="F1086">
        <v>218844.85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455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456</v>
      </c>
      <c r="E1088">
        <v>828348.35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457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458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459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460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461</v>
      </c>
      <c r="E1093">
        <v>0</v>
      </c>
      <c r="F1093">
        <v>708431.8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462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463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464</v>
      </c>
      <c r="E1096">
        <v>2946722.32</v>
      </c>
      <c r="F1096">
        <v>1017524.56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450</v>
      </c>
      <c r="E1097">
        <v>7666.46</v>
      </c>
      <c r="F1097">
        <v>194273.33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451</v>
      </c>
      <c r="E1098">
        <v>718161.77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452</v>
      </c>
      <c r="E1099">
        <v>673572.97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453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454</v>
      </c>
      <c r="E1101">
        <v>882040.8</v>
      </c>
      <c r="F1101">
        <v>218844.85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455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456</v>
      </c>
      <c r="E1103">
        <v>855929.04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457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458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459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460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461</v>
      </c>
      <c r="E1108">
        <v>0</v>
      </c>
      <c r="F1108">
        <v>702454.95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462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463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464</v>
      </c>
      <c r="E1111">
        <v>3137371.04</v>
      </c>
      <c r="F1111">
        <v>1115573.1299999999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450</v>
      </c>
      <c r="E1112">
        <v>18105.689999999999</v>
      </c>
      <c r="F1112">
        <v>426368.93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451</v>
      </c>
      <c r="E1113">
        <v>740169.85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452</v>
      </c>
      <c r="E1114">
        <v>673572.97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453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454</v>
      </c>
      <c r="E1116">
        <v>882040.8</v>
      </c>
      <c r="F1116">
        <v>218844.85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455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456</v>
      </c>
      <c r="E1118">
        <v>901973.06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457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458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459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460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461</v>
      </c>
      <c r="E1123">
        <v>0</v>
      </c>
      <c r="F1123">
        <v>717931.34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462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463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464</v>
      </c>
      <c r="E1126">
        <v>3215862.37</v>
      </c>
      <c r="F1126">
        <v>1363145.13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450</v>
      </c>
      <c r="E1127">
        <v>16720.04</v>
      </c>
      <c r="F1127">
        <v>410647.11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451</v>
      </c>
      <c r="E1128">
        <v>606983.38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452</v>
      </c>
      <c r="E1129">
        <v>673572.97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453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454</v>
      </c>
      <c r="E1131">
        <v>882040.8</v>
      </c>
      <c r="F1131">
        <v>218844.85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455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456</v>
      </c>
      <c r="E1133">
        <v>833996.89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457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458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459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460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461</v>
      </c>
      <c r="E1138">
        <v>0</v>
      </c>
      <c r="F1138">
        <v>738425.6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462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463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464</v>
      </c>
      <c r="E1141">
        <v>3013314.08</v>
      </c>
      <c r="F1141">
        <v>1367917.57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450</v>
      </c>
      <c r="E1142">
        <v>11986.89</v>
      </c>
      <c r="F1142">
        <v>332837.34999999998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451</v>
      </c>
      <c r="E1143">
        <v>820388.12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452</v>
      </c>
      <c r="E1144">
        <v>673572.97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453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454</v>
      </c>
      <c r="E1146">
        <v>882040.8</v>
      </c>
      <c r="F1146">
        <v>218844.85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455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456</v>
      </c>
      <c r="E1148">
        <v>868383.63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457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458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459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460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461</v>
      </c>
      <c r="E1153">
        <v>0</v>
      </c>
      <c r="F1153">
        <v>697038.18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462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463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464</v>
      </c>
      <c r="E1156">
        <v>3256372.41</v>
      </c>
      <c r="F1156">
        <v>1248720.3899999999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450</v>
      </c>
      <c r="E1157">
        <v>6726.05</v>
      </c>
      <c r="F1157">
        <v>206256.27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451</v>
      </c>
      <c r="E1158">
        <v>1024733.88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452</v>
      </c>
      <c r="E1159">
        <v>673572.97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453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454</v>
      </c>
      <c r="E1161">
        <v>882040.8</v>
      </c>
      <c r="F1161">
        <v>218844.85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455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456</v>
      </c>
      <c r="E1163">
        <v>906120.08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457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458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459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460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461</v>
      </c>
      <c r="E1168">
        <v>0</v>
      </c>
      <c r="F1168">
        <v>661472.31999999995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462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463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464</v>
      </c>
      <c r="E1171">
        <v>3493193.78</v>
      </c>
      <c r="F1171">
        <v>1086573.44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450</v>
      </c>
      <c r="E1172">
        <v>1887.11</v>
      </c>
      <c r="F1172">
        <v>73238.929999999993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451</v>
      </c>
      <c r="E1173">
        <v>1434503.51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452</v>
      </c>
      <c r="E1174">
        <v>673572.97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453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454</v>
      </c>
      <c r="E1176">
        <v>882040.8</v>
      </c>
      <c r="F1176">
        <v>218844.85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455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456</v>
      </c>
      <c r="E1178">
        <v>860477.41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457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458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459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460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461</v>
      </c>
      <c r="E1183">
        <v>0</v>
      </c>
      <c r="F1183">
        <v>587121.44999999995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462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463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464</v>
      </c>
      <c r="E1186">
        <v>3852481.8</v>
      </c>
      <c r="F1186">
        <v>879205.24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450</v>
      </c>
      <c r="E1187">
        <v>31595.03</v>
      </c>
      <c r="F1187">
        <v>551691.66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451</v>
      </c>
      <c r="E1188">
        <v>646985.28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452</v>
      </c>
      <c r="E1189">
        <v>673572.97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453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454</v>
      </c>
      <c r="E1191">
        <v>882040.8</v>
      </c>
      <c r="F1191">
        <v>218844.85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455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456</v>
      </c>
      <c r="E1193">
        <v>950512.43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457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458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459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460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461</v>
      </c>
      <c r="E1198">
        <v>0</v>
      </c>
      <c r="F1198">
        <v>780678.96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462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463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464</v>
      </c>
      <c r="E1201">
        <v>3184706.5</v>
      </c>
      <c r="F1201">
        <v>1551215.47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450</v>
      </c>
      <c r="E1202">
        <v>30288.92</v>
      </c>
      <c r="F1202">
        <v>767513.17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451</v>
      </c>
      <c r="E1203">
        <v>37493.71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452</v>
      </c>
      <c r="E1204">
        <v>322450.65999999997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453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454</v>
      </c>
      <c r="E1206">
        <v>882040.8</v>
      </c>
      <c r="F1206">
        <v>218844.85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455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456</v>
      </c>
      <c r="E1208">
        <v>548553.31000000006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457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458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459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460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461</v>
      </c>
      <c r="E1213">
        <v>0</v>
      </c>
      <c r="F1213">
        <v>864445.23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462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463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464</v>
      </c>
      <c r="E1216">
        <v>1820827.39</v>
      </c>
      <c r="F1216">
        <v>1850803.26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450</v>
      </c>
      <c r="E1217">
        <v>27695.33</v>
      </c>
      <c r="F1217">
        <v>573107.64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451</v>
      </c>
      <c r="E1218">
        <v>239272.9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452</v>
      </c>
      <c r="E1219">
        <v>322450.65999999997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453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454</v>
      </c>
      <c r="E1221">
        <v>882040.8</v>
      </c>
      <c r="F1221">
        <v>218844.85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455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456</v>
      </c>
      <c r="E1223">
        <v>734509.73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457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458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459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460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461</v>
      </c>
      <c r="E1228">
        <v>0</v>
      </c>
      <c r="F1228">
        <v>793983.87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462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463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464</v>
      </c>
      <c r="E1231">
        <v>2205969.42</v>
      </c>
      <c r="F1231">
        <v>1585936.36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450</v>
      </c>
      <c r="E1232">
        <v>15653.61</v>
      </c>
      <c r="F1232">
        <v>415091.94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451</v>
      </c>
      <c r="E1233">
        <v>141930.94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452</v>
      </c>
      <c r="E1234">
        <v>322450.65999999997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453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454</v>
      </c>
      <c r="E1236">
        <v>882040.8</v>
      </c>
      <c r="F1236">
        <v>218844.85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455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456</v>
      </c>
      <c r="E1238">
        <v>690414.38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457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458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459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460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461</v>
      </c>
      <c r="E1243">
        <v>0</v>
      </c>
      <c r="F1243">
        <v>791040.65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462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463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464</v>
      </c>
      <c r="E1246">
        <v>2052490.38</v>
      </c>
      <c r="F1246">
        <v>1424977.44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450</v>
      </c>
      <c r="E1247">
        <v>13739.54</v>
      </c>
      <c r="F1247">
        <v>351537.77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451</v>
      </c>
      <c r="E1248">
        <v>291459.74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452</v>
      </c>
      <c r="E1249">
        <v>322450.65999999997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453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454</v>
      </c>
      <c r="E1251">
        <v>882040.8</v>
      </c>
      <c r="F1251">
        <v>218844.85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455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456</v>
      </c>
      <c r="E1253">
        <v>721856.03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457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458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459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460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461</v>
      </c>
      <c r="E1258">
        <v>0</v>
      </c>
      <c r="F1258">
        <v>763646.42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462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463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464</v>
      </c>
      <c r="E1261">
        <v>2231546.7599999998</v>
      </c>
      <c r="F1261">
        <v>1334029.03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450</v>
      </c>
      <c r="E1262">
        <v>14854.18</v>
      </c>
      <c r="F1262">
        <v>380474.25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451</v>
      </c>
      <c r="E1263">
        <v>181348.36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452</v>
      </c>
      <c r="E1264">
        <v>322450.65999999997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453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454</v>
      </c>
      <c r="E1266">
        <v>882040.8</v>
      </c>
      <c r="F1266">
        <v>218844.85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455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456</v>
      </c>
      <c r="E1268">
        <v>671862.24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457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458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459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460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461</v>
      </c>
      <c r="E1273">
        <v>0</v>
      </c>
      <c r="F1273">
        <v>791097.24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462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463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464</v>
      </c>
      <c r="E1276">
        <v>2072556.24</v>
      </c>
      <c r="F1276">
        <v>1390416.34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450</v>
      </c>
      <c r="E1277">
        <v>3100.93</v>
      </c>
      <c r="F1277">
        <v>118057.87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451</v>
      </c>
      <c r="E1278">
        <v>294863.17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452</v>
      </c>
      <c r="E1279">
        <v>322450.65999999997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453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454</v>
      </c>
      <c r="E1281">
        <v>882040.8</v>
      </c>
      <c r="F1281">
        <v>218844.85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455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456</v>
      </c>
      <c r="E1283">
        <v>663917.25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457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458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459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460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461</v>
      </c>
      <c r="E1288">
        <v>0</v>
      </c>
      <c r="F1288">
        <v>728518.5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462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463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464</v>
      </c>
      <c r="E1291">
        <v>2166372.7999999998</v>
      </c>
      <c r="F1291">
        <v>1065421.23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450</v>
      </c>
      <c r="E1292">
        <v>2928.55</v>
      </c>
      <c r="F1292">
        <v>106369.72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451</v>
      </c>
      <c r="E1293">
        <v>325288.5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452</v>
      </c>
      <c r="E1294">
        <v>322450.65999999997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453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454</v>
      </c>
      <c r="E1296">
        <v>882040.8</v>
      </c>
      <c r="F1296">
        <v>218844.85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455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456</v>
      </c>
      <c r="E1298">
        <v>646350.42000000004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457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458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459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460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461</v>
      </c>
      <c r="E1303">
        <v>0</v>
      </c>
      <c r="F1303">
        <v>719024.87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462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463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464</v>
      </c>
      <c r="E1306">
        <v>2179058.92</v>
      </c>
      <c r="F1306">
        <v>1044239.44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450</v>
      </c>
      <c r="E1307">
        <v>4300.26</v>
      </c>
      <c r="F1307">
        <v>142494.74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451</v>
      </c>
      <c r="E1308">
        <v>405442.86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452</v>
      </c>
      <c r="E1309">
        <v>322450.65999999997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453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454</v>
      </c>
      <c r="E1311">
        <v>882040.8</v>
      </c>
      <c r="F1311">
        <v>218844.85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455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456</v>
      </c>
      <c r="E1313">
        <v>692177.55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457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458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459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460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461</v>
      </c>
      <c r="E1318">
        <v>0</v>
      </c>
      <c r="F1318">
        <v>718007.25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462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463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464</v>
      </c>
      <c r="E1321">
        <v>2306412.12</v>
      </c>
      <c r="F1321">
        <v>1079346.8400000001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450</v>
      </c>
      <c r="E1322">
        <v>3150.22</v>
      </c>
      <c r="F1322">
        <v>109769.56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451</v>
      </c>
      <c r="E1323">
        <v>463407.09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452</v>
      </c>
      <c r="E1324">
        <v>322450.65999999997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453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454</v>
      </c>
      <c r="E1326">
        <v>882040.8</v>
      </c>
      <c r="F1326">
        <v>218844.85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455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456</v>
      </c>
      <c r="E1328">
        <v>710896.52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457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458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459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460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461</v>
      </c>
      <c r="E1333">
        <v>0</v>
      </c>
      <c r="F1333">
        <v>708013.76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462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463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464</v>
      </c>
      <c r="E1336">
        <v>2381945.2799999998</v>
      </c>
      <c r="F1336">
        <v>1036628.16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450</v>
      </c>
      <c r="E1337">
        <v>10597.83</v>
      </c>
      <c r="F1337">
        <v>218322.78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451</v>
      </c>
      <c r="E1338">
        <v>629232.06999999995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452</v>
      </c>
      <c r="E1339">
        <v>322450.65999999997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453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454</v>
      </c>
      <c r="E1341">
        <v>882040.8</v>
      </c>
      <c r="F1341">
        <v>218844.85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455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456</v>
      </c>
      <c r="E1343">
        <v>737129.86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457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458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459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460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461</v>
      </c>
      <c r="E1348">
        <v>0</v>
      </c>
      <c r="F1348">
        <v>702102.54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462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463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464</v>
      </c>
      <c r="E1351">
        <v>2581451.2200000002</v>
      </c>
      <c r="F1351">
        <v>1139270.18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450</v>
      </c>
      <c r="E1352">
        <v>18619.060000000001</v>
      </c>
      <c r="F1352">
        <v>398860.06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451</v>
      </c>
      <c r="E1353">
        <v>563976.42000000004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452</v>
      </c>
      <c r="E1354">
        <v>322450.65999999997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453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454</v>
      </c>
      <c r="E1356">
        <v>882040.8</v>
      </c>
      <c r="F1356">
        <v>218844.85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455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456</v>
      </c>
      <c r="E1358">
        <v>594871.53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457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458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459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460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461</v>
      </c>
      <c r="E1363">
        <v>0</v>
      </c>
      <c r="F1363">
        <v>717381.94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462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463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464</v>
      </c>
      <c r="E1366">
        <v>2381958.46</v>
      </c>
      <c r="F1366">
        <v>1335086.8500000001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450</v>
      </c>
      <c r="E1367">
        <v>18412.259999999998</v>
      </c>
      <c r="F1367">
        <v>402352.63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451</v>
      </c>
      <c r="E1368">
        <v>466228.18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452</v>
      </c>
      <c r="E1369">
        <v>322450.65999999997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453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454</v>
      </c>
      <c r="E1371">
        <v>882040.8</v>
      </c>
      <c r="F1371">
        <v>218844.85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455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456</v>
      </c>
      <c r="E1373">
        <v>577300.42000000004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457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458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459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460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461</v>
      </c>
      <c r="E1378">
        <v>0</v>
      </c>
      <c r="F1378">
        <v>737899.43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462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463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464</v>
      </c>
      <c r="E1381">
        <v>2266432.3199999998</v>
      </c>
      <c r="F1381">
        <v>1359096.91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450</v>
      </c>
      <c r="E1382">
        <v>13849.93</v>
      </c>
      <c r="F1382">
        <v>331823.40000000002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451</v>
      </c>
      <c r="E1383">
        <v>625879.88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452</v>
      </c>
      <c r="E1384">
        <v>322450.65999999997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453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454</v>
      </c>
      <c r="E1386">
        <v>882040.8</v>
      </c>
      <c r="F1386">
        <v>218844.85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455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456</v>
      </c>
      <c r="E1388">
        <v>587780.55000000005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457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458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459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460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461</v>
      </c>
      <c r="E1393">
        <v>0</v>
      </c>
      <c r="F1393">
        <v>696420.61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462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463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464</v>
      </c>
      <c r="E1396">
        <v>2432001.8199999998</v>
      </c>
      <c r="F1396">
        <v>1247088.8600000001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450</v>
      </c>
      <c r="E1397">
        <v>7999.98</v>
      </c>
      <c r="F1397">
        <v>206099.41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451</v>
      </c>
      <c r="E1398">
        <v>803772.88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452</v>
      </c>
      <c r="E1399">
        <v>322450.65999999997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453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454</v>
      </c>
      <c r="E1401">
        <v>882040.8</v>
      </c>
      <c r="F1401">
        <v>218844.85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455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456</v>
      </c>
      <c r="E1403">
        <v>623606.1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457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458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459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460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461</v>
      </c>
      <c r="E1408">
        <v>0</v>
      </c>
      <c r="F1408">
        <v>660821.12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462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463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464</v>
      </c>
      <c r="E1411">
        <v>2639870.42</v>
      </c>
      <c r="F1411">
        <v>1085765.3899999999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450</v>
      </c>
      <c r="E1412">
        <v>2626.34</v>
      </c>
      <c r="F1412">
        <v>69868.149999999994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451</v>
      </c>
      <c r="E1413">
        <v>1126194.06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452</v>
      </c>
      <c r="E1414">
        <v>322450.65999999997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453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454</v>
      </c>
      <c r="E1416">
        <v>882040.8</v>
      </c>
      <c r="F1416">
        <v>218844.85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455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456</v>
      </c>
      <c r="E1418">
        <v>593111.5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457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458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459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460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461</v>
      </c>
      <c r="E1423">
        <v>0</v>
      </c>
      <c r="F1423">
        <v>586508.51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462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463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464</v>
      </c>
      <c r="E1426">
        <v>2926423.36</v>
      </c>
      <c r="F1426">
        <v>875221.52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450</v>
      </c>
      <c r="E1427">
        <v>33118.92</v>
      </c>
      <c r="F1427">
        <v>530575.31999999995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451</v>
      </c>
      <c r="E1428">
        <v>510394.41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452</v>
      </c>
      <c r="E1429">
        <v>322450.65999999997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453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454</v>
      </c>
      <c r="E1431">
        <v>882040.8</v>
      </c>
      <c r="F1431">
        <v>218844.85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455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456</v>
      </c>
      <c r="E1433">
        <v>649908.4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457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458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459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460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461</v>
      </c>
      <c r="E1438">
        <v>0</v>
      </c>
      <c r="F1438">
        <v>780212.93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462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463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464</v>
      </c>
      <c r="E1441">
        <v>2397913.1800000002</v>
      </c>
      <c r="F1441">
        <v>1529633.11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450</v>
      </c>
      <c r="E1442">
        <v>0</v>
      </c>
      <c r="F1442">
        <v>719534.6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451</v>
      </c>
      <c r="E1443">
        <v>46500.35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452</v>
      </c>
      <c r="E1444">
        <v>673572.97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453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454</v>
      </c>
      <c r="E1446">
        <v>882040.8</v>
      </c>
      <c r="F1446">
        <v>218844.85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455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456</v>
      </c>
      <c r="E1448">
        <v>732189.91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457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458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459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460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461</v>
      </c>
      <c r="E1453">
        <v>0</v>
      </c>
      <c r="F1453">
        <v>864653.99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462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463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464</v>
      </c>
      <c r="E1456">
        <v>2334304.0299999998</v>
      </c>
      <c r="F1456">
        <v>1803033.44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450</v>
      </c>
      <c r="E1457">
        <v>0</v>
      </c>
      <c r="F1457">
        <v>472603.69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451</v>
      </c>
      <c r="E1458">
        <v>294155.86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452</v>
      </c>
      <c r="E1459">
        <v>673572.97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453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454</v>
      </c>
      <c r="E1461">
        <v>882040.8</v>
      </c>
      <c r="F1461">
        <v>218844.85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455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456</v>
      </c>
      <c r="E1463">
        <v>829872.52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457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458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459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460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461</v>
      </c>
      <c r="E1468">
        <v>0</v>
      </c>
      <c r="F1468">
        <v>794289.89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462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463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464</v>
      </c>
      <c r="E1471">
        <v>2679642.15</v>
      </c>
      <c r="F1471">
        <v>1485738.43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450</v>
      </c>
      <c r="E1472">
        <v>0</v>
      </c>
      <c r="F1472">
        <v>319873.18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451</v>
      </c>
      <c r="E1473">
        <v>186874.45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452</v>
      </c>
      <c r="E1474">
        <v>673572.97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453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454</v>
      </c>
      <c r="E1476">
        <v>882040.8</v>
      </c>
      <c r="F1476">
        <v>218844.85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455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456</v>
      </c>
      <c r="E1478">
        <v>794366.82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457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458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459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460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461</v>
      </c>
      <c r="E1483">
        <v>0</v>
      </c>
      <c r="F1483">
        <v>791294.67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462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463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464</v>
      </c>
      <c r="E1486">
        <v>2536855.0499999998</v>
      </c>
      <c r="F1486">
        <v>1330012.7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450</v>
      </c>
      <c r="E1487">
        <v>0</v>
      </c>
      <c r="F1487">
        <v>285506.15000000002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451</v>
      </c>
      <c r="E1488">
        <v>355409.49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452</v>
      </c>
      <c r="E1489">
        <v>673572.97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453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454</v>
      </c>
      <c r="E1491">
        <v>882040.8</v>
      </c>
      <c r="F1491">
        <v>218844.85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455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456</v>
      </c>
      <c r="E1493">
        <v>827998.78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457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458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459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460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461</v>
      </c>
      <c r="E1498">
        <v>0</v>
      </c>
      <c r="F1498">
        <v>763951.38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462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463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464</v>
      </c>
      <c r="E1501">
        <v>2739022.05</v>
      </c>
      <c r="F1501">
        <v>1268302.3799999999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450</v>
      </c>
      <c r="E1502">
        <v>0</v>
      </c>
      <c r="F1502">
        <v>301857.61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451</v>
      </c>
      <c r="E1503">
        <v>236642.81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452</v>
      </c>
      <c r="E1504">
        <v>673572.97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453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454</v>
      </c>
      <c r="E1506">
        <v>882040.8</v>
      </c>
      <c r="F1506">
        <v>218844.85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455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456</v>
      </c>
      <c r="E1508">
        <v>777003.45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457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458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459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460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461</v>
      </c>
      <c r="E1513">
        <v>0</v>
      </c>
      <c r="F1513">
        <v>791310.89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462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463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464</v>
      </c>
      <c r="E1516">
        <v>2569260.0299999998</v>
      </c>
      <c r="F1516">
        <v>1312013.3500000001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450</v>
      </c>
      <c r="E1517">
        <v>0</v>
      </c>
      <c r="F1517">
        <v>86021.45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451</v>
      </c>
      <c r="E1518">
        <v>375619.19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452</v>
      </c>
      <c r="E1519">
        <v>673572.97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453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454</v>
      </c>
      <c r="E1521">
        <v>882040.8</v>
      </c>
      <c r="F1521">
        <v>218844.85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455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456</v>
      </c>
      <c r="E1523">
        <v>759616.82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457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458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459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460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461</v>
      </c>
      <c r="E1528">
        <v>0</v>
      </c>
      <c r="F1528">
        <v>728867.74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462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463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464</v>
      </c>
      <c r="E1531">
        <v>2690849.78</v>
      </c>
      <c r="F1531">
        <v>1033734.05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450</v>
      </c>
      <c r="E1532">
        <v>0</v>
      </c>
      <c r="F1532">
        <v>82137.52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451</v>
      </c>
      <c r="E1533">
        <v>407130.91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452</v>
      </c>
      <c r="E1534">
        <v>673572.97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453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454</v>
      </c>
      <c r="E1536">
        <v>882040.8</v>
      </c>
      <c r="F1536">
        <v>218844.85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455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456</v>
      </c>
      <c r="E1538">
        <v>750685.94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457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458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459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460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461</v>
      </c>
      <c r="E1543">
        <v>0</v>
      </c>
      <c r="F1543">
        <v>719492.53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462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463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464</v>
      </c>
      <c r="E1546">
        <v>2713430.62</v>
      </c>
      <c r="F1546">
        <v>1020474.9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450</v>
      </c>
      <c r="E1547">
        <v>0</v>
      </c>
      <c r="F1547">
        <v>110880.81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451</v>
      </c>
      <c r="E1548">
        <v>487895.15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452</v>
      </c>
      <c r="E1549">
        <v>673572.97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453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454</v>
      </c>
      <c r="E1551">
        <v>882040.8</v>
      </c>
      <c r="F1551">
        <v>218844.85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455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456</v>
      </c>
      <c r="E1553">
        <v>787784.55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457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458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459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460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461</v>
      </c>
      <c r="E1558">
        <v>0</v>
      </c>
      <c r="F1558">
        <v>718448.6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462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463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464</v>
      </c>
      <c r="E1561">
        <v>2831293.47</v>
      </c>
      <c r="F1561">
        <v>1048174.26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450</v>
      </c>
      <c r="E1562">
        <v>0</v>
      </c>
      <c r="F1562">
        <v>90337.69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451</v>
      </c>
      <c r="E1563">
        <v>562916.09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452</v>
      </c>
      <c r="E1564">
        <v>673572.97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453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454</v>
      </c>
      <c r="E1566">
        <v>882040.8</v>
      </c>
      <c r="F1566">
        <v>218844.85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455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456</v>
      </c>
      <c r="E1568">
        <v>828344.07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457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458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459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460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461</v>
      </c>
      <c r="E1573">
        <v>0</v>
      </c>
      <c r="F1573">
        <v>708431.84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462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463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464</v>
      </c>
      <c r="E1576">
        <v>2946873.93</v>
      </c>
      <c r="F1576">
        <v>1017614.38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450</v>
      </c>
      <c r="E1577">
        <v>0</v>
      </c>
      <c r="F1577">
        <v>194877.82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451</v>
      </c>
      <c r="E1578">
        <v>717941.31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452</v>
      </c>
      <c r="E1579">
        <v>673572.97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453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454</v>
      </c>
      <c r="E1581">
        <v>882040.8</v>
      </c>
      <c r="F1581">
        <v>218844.85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455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456</v>
      </c>
      <c r="E1583">
        <v>855984.11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457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458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459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460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461</v>
      </c>
      <c r="E1588">
        <v>0</v>
      </c>
      <c r="F1588">
        <v>702459.89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462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463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464</v>
      </c>
      <c r="E1591">
        <v>3129539.19</v>
      </c>
      <c r="F1591">
        <v>1116182.57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450</v>
      </c>
      <c r="E1592">
        <v>0</v>
      </c>
      <c r="F1592">
        <v>429109.17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451</v>
      </c>
      <c r="E1593">
        <v>738792.92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452</v>
      </c>
      <c r="E1594">
        <v>673572.97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453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454</v>
      </c>
      <c r="E1596">
        <v>882040.8</v>
      </c>
      <c r="F1596">
        <v>218844.85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455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456</v>
      </c>
      <c r="E1598">
        <v>902711.75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457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458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459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460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461</v>
      </c>
      <c r="E1603">
        <v>0</v>
      </c>
      <c r="F1603">
        <v>717955.57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462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463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464</v>
      </c>
      <c r="E1606">
        <v>3197118.44</v>
      </c>
      <c r="F1606">
        <v>1365909.59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450</v>
      </c>
      <c r="E1607">
        <v>0</v>
      </c>
      <c r="F1607">
        <v>413132.97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451</v>
      </c>
      <c r="E1608">
        <v>606547.5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452</v>
      </c>
      <c r="E1609">
        <v>673572.97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453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454</v>
      </c>
      <c r="E1611">
        <v>882040.8</v>
      </c>
      <c r="F1611">
        <v>218844.85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455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456</v>
      </c>
      <c r="E1613">
        <v>834535.96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457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458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459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460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461</v>
      </c>
      <c r="E1618">
        <v>0</v>
      </c>
      <c r="F1618">
        <v>738430.28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462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463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464</v>
      </c>
      <c r="E1621">
        <v>2996697.22</v>
      </c>
      <c r="F1621">
        <v>1370408.1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450</v>
      </c>
      <c r="E1622">
        <v>0</v>
      </c>
      <c r="F1622">
        <v>334719.17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451</v>
      </c>
      <c r="E1623">
        <v>819849.39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452</v>
      </c>
      <c r="E1624">
        <v>673572.97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453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454</v>
      </c>
      <c r="E1626">
        <v>882040.8</v>
      </c>
      <c r="F1626">
        <v>218844.85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455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456</v>
      </c>
      <c r="E1628">
        <v>868651.87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457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458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459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460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461</v>
      </c>
      <c r="E1633">
        <v>0</v>
      </c>
      <c r="F1633">
        <v>697041.84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462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463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464</v>
      </c>
      <c r="E1636">
        <v>3244115.04</v>
      </c>
      <c r="F1636">
        <v>1250605.8600000001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450</v>
      </c>
      <c r="E1637">
        <v>0</v>
      </c>
      <c r="F1637">
        <v>206883.1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451</v>
      </c>
      <c r="E1638">
        <v>1023584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452</v>
      </c>
      <c r="E1639">
        <v>673572.97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453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454</v>
      </c>
      <c r="E1641">
        <v>882040.8</v>
      </c>
      <c r="F1641">
        <v>218844.85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455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456</v>
      </c>
      <c r="E1643">
        <v>906245.49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457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458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459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460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461</v>
      </c>
      <c r="E1648">
        <v>0</v>
      </c>
      <c r="F1648">
        <v>661475.89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462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463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464</v>
      </c>
      <c r="E1651">
        <v>3485443.26</v>
      </c>
      <c r="F1651">
        <v>1087203.8400000001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450</v>
      </c>
      <c r="E1652">
        <v>0</v>
      </c>
      <c r="F1652">
        <v>73352.72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451</v>
      </c>
      <c r="E1653">
        <v>1434208.16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452</v>
      </c>
      <c r="E1654">
        <v>673572.97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453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454</v>
      </c>
      <c r="E1656">
        <v>882040.8</v>
      </c>
      <c r="F1656">
        <v>218844.85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455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456</v>
      </c>
      <c r="E1658">
        <v>860490.72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457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458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459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460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461</v>
      </c>
      <c r="E1663">
        <v>0</v>
      </c>
      <c r="F1663">
        <v>587126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462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463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464</v>
      </c>
      <c r="E1666">
        <v>3850312.65</v>
      </c>
      <c r="F1666">
        <v>879323.57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450</v>
      </c>
      <c r="E1667">
        <v>0</v>
      </c>
      <c r="F1667">
        <v>555364.61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451</v>
      </c>
      <c r="E1668">
        <v>644204.53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452</v>
      </c>
      <c r="E1669">
        <v>673572.97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453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454</v>
      </c>
      <c r="E1671">
        <v>882040.8</v>
      </c>
      <c r="F1671">
        <v>218844.85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455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456</v>
      </c>
      <c r="E1673">
        <v>952956.76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457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458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459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460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461</v>
      </c>
      <c r="E1678">
        <v>0</v>
      </c>
      <c r="F1678">
        <v>780687.63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462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463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464</v>
      </c>
      <c r="E1681">
        <v>3152775.06</v>
      </c>
      <c r="F1681">
        <v>1554897.09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450</v>
      </c>
      <c r="E1682">
        <v>0</v>
      </c>
      <c r="F1682">
        <v>776906.54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451</v>
      </c>
      <c r="E1683">
        <v>36322.47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452</v>
      </c>
      <c r="E1684">
        <v>322450.65999999997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453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454</v>
      </c>
      <c r="E1686">
        <v>882040.8</v>
      </c>
      <c r="F1686">
        <v>218844.85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455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456</v>
      </c>
      <c r="E1688">
        <v>548781.6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457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458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459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460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461</v>
      </c>
      <c r="E1693">
        <v>0</v>
      </c>
      <c r="F1693">
        <v>864514.48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462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463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464</v>
      </c>
      <c r="E1696">
        <v>1789595.52</v>
      </c>
      <c r="F1696">
        <v>1860265.88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450</v>
      </c>
      <c r="E1697">
        <v>0</v>
      </c>
      <c r="F1697">
        <v>577997.82999999996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451</v>
      </c>
      <c r="E1698">
        <v>238748.32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452</v>
      </c>
      <c r="E1699">
        <v>322450.65999999997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453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454</v>
      </c>
      <c r="E1701">
        <v>882040.8</v>
      </c>
      <c r="F1701">
        <v>218844.85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455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456</v>
      </c>
      <c r="E1703">
        <v>735203.19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457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458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459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460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461</v>
      </c>
      <c r="E1708">
        <v>0</v>
      </c>
      <c r="F1708">
        <v>794018.72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462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463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464</v>
      </c>
      <c r="E1711">
        <v>2178442.9700000002</v>
      </c>
      <c r="F1711">
        <v>1590861.39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450</v>
      </c>
      <c r="E1712">
        <v>0</v>
      </c>
      <c r="F1712">
        <v>417879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451</v>
      </c>
      <c r="E1713">
        <v>141616.88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452</v>
      </c>
      <c r="E1714">
        <v>322450.65999999997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453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454</v>
      </c>
      <c r="E1716">
        <v>882040.8</v>
      </c>
      <c r="F1716">
        <v>218844.85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455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456</v>
      </c>
      <c r="E1718">
        <v>690493.53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457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458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459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460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461</v>
      </c>
      <c r="E1723">
        <v>0</v>
      </c>
      <c r="F1723">
        <v>791020.37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462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463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464</v>
      </c>
      <c r="E1726">
        <v>2036601.86</v>
      </c>
      <c r="F1726">
        <v>1427744.23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450</v>
      </c>
      <c r="E1727">
        <v>0</v>
      </c>
      <c r="F1727">
        <v>353611.77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451</v>
      </c>
      <c r="E1728">
        <v>291096.24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452</v>
      </c>
      <c r="E1729">
        <v>322450.65999999997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453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454</v>
      </c>
      <c r="E1731">
        <v>882040.8</v>
      </c>
      <c r="F1731">
        <v>218844.85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455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456</v>
      </c>
      <c r="E1733">
        <v>722080.6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457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458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459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460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461</v>
      </c>
      <c r="E1738">
        <v>0</v>
      </c>
      <c r="F1738">
        <v>763625.94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462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463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464</v>
      </c>
      <c r="E1741">
        <v>2217668.29</v>
      </c>
      <c r="F1741">
        <v>1336082.56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450</v>
      </c>
      <c r="E1742">
        <v>0</v>
      </c>
      <c r="F1742">
        <v>382591.08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451</v>
      </c>
      <c r="E1743">
        <v>180452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452</v>
      </c>
      <c r="E1744">
        <v>322450.65999999997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453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454</v>
      </c>
      <c r="E1746">
        <v>882040.8</v>
      </c>
      <c r="F1746">
        <v>218844.85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455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456</v>
      </c>
      <c r="E1748">
        <v>671996.64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457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458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459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460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461</v>
      </c>
      <c r="E1753">
        <v>0</v>
      </c>
      <c r="F1753">
        <v>791092.71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462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463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464</v>
      </c>
      <c r="E1756">
        <v>2056940.09</v>
      </c>
      <c r="F1756">
        <v>1392528.64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450</v>
      </c>
      <c r="E1757">
        <v>0</v>
      </c>
      <c r="F1757">
        <v>118502.94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451</v>
      </c>
      <c r="E1758">
        <v>298268.46999999997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452</v>
      </c>
      <c r="E1759">
        <v>322450.65999999997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453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454</v>
      </c>
      <c r="E1761">
        <v>882040.8</v>
      </c>
      <c r="F1761">
        <v>218844.85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455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456</v>
      </c>
      <c r="E1763">
        <v>663957.93000000005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457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458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459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460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461</v>
      </c>
      <c r="E1768">
        <v>0</v>
      </c>
      <c r="F1768">
        <v>728562.14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462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463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464</v>
      </c>
      <c r="E1771">
        <v>2166717.85</v>
      </c>
      <c r="F1771">
        <v>1065909.94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450</v>
      </c>
      <c r="E1772">
        <v>0</v>
      </c>
      <c r="F1772">
        <v>106816.25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451</v>
      </c>
      <c r="E1773">
        <v>327704.69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452</v>
      </c>
      <c r="E1774">
        <v>322450.65999999997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453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454</v>
      </c>
      <c r="E1776">
        <v>882040.8</v>
      </c>
      <c r="F1776">
        <v>218844.85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455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456</v>
      </c>
      <c r="E1778">
        <v>646420.21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457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458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459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460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461</v>
      </c>
      <c r="E1783">
        <v>0</v>
      </c>
      <c r="F1783">
        <v>718980.24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462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463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464</v>
      </c>
      <c r="E1786">
        <v>2178616.35</v>
      </c>
      <c r="F1786">
        <v>1044641.34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450</v>
      </c>
      <c r="E1787">
        <v>0</v>
      </c>
      <c r="F1787">
        <v>143032.74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451</v>
      </c>
      <c r="E1788">
        <v>406184.48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452</v>
      </c>
      <c r="E1789">
        <v>322450.65999999997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453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454</v>
      </c>
      <c r="E1791">
        <v>882040.8</v>
      </c>
      <c r="F1791">
        <v>218844.85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455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456</v>
      </c>
      <c r="E1793">
        <v>692254.53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457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458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459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460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461</v>
      </c>
      <c r="E1798">
        <v>0</v>
      </c>
      <c r="F1798">
        <v>718097.22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462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463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464</v>
      </c>
      <c r="E1801">
        <v>2302930.4700000002</v>
      </c>
      <c r="F1801">
        <v>1079974.81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450</v>
      </c>
      <c r="E1802">
        <v>0</v>
      </c>
      <c r="F1802">
        <v>110091.5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451</v>
      </c>
      <c r="E1803">
        <v>464721.97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452</v>
      </c>
      <c r="E1804">
        <v>322450.65999999997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453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454</v>
      </c>
      <c r="E1806">
        <v>882040.8</v>
      </c>
      <c r="F1806">
        <v>218844.85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455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456</v>
      </c>
      <c r="E1808">
        <v>710967.81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457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458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459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460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461</v>
      </c>
      <c r="E1813">
        <v>0</v>
      </c>
      <c r="F1813">
        <v>708051.69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462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463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464</v>
      </c>
      <c r="E1816">
        <v>2380181.23</v>
      </c>
      <c r="F1816">
        <v>1036988.05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450</v>
      </c>
      <c r="E1817">
        <v>0</v>
      </c>
      <c r="F1817">
        <v>219418.96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451</v>
      </c>
      <c r="E1818">
        <v>628362.78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452</v>
      </c>
      <c r="E1819">
        <v>322450.65999999997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453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454</v>
      </c>
      <c r="E1821">
        <v>882040.8</v>
      </c>
      <c r="F1821">
        <v>218844.85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455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456</v>
      </c>
      <c r="E1823">
        <v>737303.77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457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458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459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460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461</v>
      </c>
      <c r="E1828">
        <v>0</v>
      </c>
      <c r="F1828">
        <v>702003.87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462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463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464</v>
      </c>
      <c r="E1831">
        <v>2570158</v>
      </c>
      <c r="F1831">
        <v>1140267.68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450</v>
      </c>
      <c r="E1832">
        <v>0</v>
      </c>
      <c r="F1832">
        <v>403805.57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451</v>
      </c>
      <c r="E1833">
        <v>561840.87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452</v>
      </c>
      <c r="E1834">
        <v>322450.65999999997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453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454</v>
      </c>
      <c r="E1836">
        <v>882040.8</v>
      </c>
      <c r="F1836">
        <v>218844.85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455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456</v>
      </c>
      <c r="E1838">
        <v>595009.29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457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458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459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460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461</v>
      </c>
      <c r="E1843">
        <v>0</v>
      </c>
      <c r="F1843">
        <v>717449.49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462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463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464</v>
      </c>
      <c r="E1846">
        <v>2361341.61</v>
      </c>
      <c r="F1846">
        <v>1340099.9099999999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450</v>
      </c>
      <c r="E1847">
        <v>0</v>
      </c>
      <c r="F1847">
        <v>406916.35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451</v>
      </c>
      <c r="E1848">
        <v>464686.75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452</v>
      </c>
      <c r="E1849">
        <v>322450.65999999997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453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454</v>
      </c>
      <c r="E1851">
        <v>882040.8</v>
      </c>
      <c r="F1851">
        <v>218844.85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455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456</v>
      </c>
      <c r="E1853">
        <v>577413.4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457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458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459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460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461</v>
      </c>
      <c r="E1858">
        <v>0</v>
      </c>
      <c r="F1858">
        <v>738083.93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462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463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464</v>
      </c>
      <c r="E1861">
        <v>2246591.59</v>
      </c>
      <c r="F1861">
        <v>1363845.14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450</v>
      </c>
      <c r="E1862">
        <v>0</v>
      </c>
      <c r="F1862">
        <v>335705.73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451</v>
      </c>
      <c r="E1863">
        <v>624674.37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452</v>
      </c>
      <c r="E1864">
        <v>322450.65999999997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453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454</v>
      </c>
      <c r="E1866">
        <v>882040.8</v>
      </c>
      <c r="F1866">
        <v>218844.85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455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456</v>
      </c>
      <c r="E1868">
        <v>587756.18999999994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457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458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459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460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461</v>
      </c>
      <c r="E1873">
        <v>0</v>
      </c>
      <c r="F1873">
        <v>696527.32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462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463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464</v>
      </c>
      <c r="E1876">
        <v>2416922.0099999998</v>
      </c>
      <c r="F1876">
        <v>1251077.9099999999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450</v>
      </c>
      <c r="E1877">
        <v>0</v>
      </c>
      <c r="F1877">
        <v>207614.55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451</v>
      </c>
      <c r="E1878">
        <v>802135.63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452</v>
      </c>
      <c r="E1879">
        <v>322450.65999999997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453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454</v>
      </c>
      <c r="E1881">
        <v>882040.8</v>
      </c>
      <c r="F1881">
        <v>218844.85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455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456</v>
      </c>
      <c r="E1883">
        <v>623807.44999999995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457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458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459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460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461</v>
      </c>
      <c r="E1888">
        <v>0</v>
      </c>
      <c r="F1888">
        <v>660871.80000000005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462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463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464</v>
      </c>
      <c r="E1891">
        <v>2630434.5299999998</v>
      </c>
      <c r="F1891">
        <v>1087331.2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450</v>
      </c>
      <c r="E1892">
        <v>0</v>
      </c>
      <c r="F1892">
        <v>70123.05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451</v>
      </c>
      <c r="E1893">
        <v>1125090.1499999999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452</v>
      </c>
      <c r="E1894">
        <v>322450.65999999997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453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454</v>
      </c>
      <c r="E1896">
        <v>882040.8</v>
      </c>
      <c r="F1896">
        <v>218844.85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455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456</v>
      </c>
      <c r="E1898">
        <v>593160.07999999996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457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458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459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460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461</v>
      </c>
      <c r="E1903">
        <v>0</v>
      </c>
      <c r="F1903">
        <v>586553.17000000004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462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463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464</v>
      </c>
      <c r="E1906">
        <v>2922741.68</v>
      </c>
      <c r="F1906">
        <v>875521.07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450</v>
      </c>
      <c r="E1907">
        <v>0</v>
      </c>
      <c r="F1907">
        <v>537230.01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451</v>
      </c>
      <c r="E1908">
        <v>506150.34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452</v>
      </c>
      <c r="E1909">
        <v>322450.65999999997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453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454</v>
      </c>
      <c r="E1911">
        <v>882040.8</v>
      </c>
      <c r="F1911">
        <v>218844.85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455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456</v>
      </c>
      <c r="E1913">
        <v>651233.9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457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458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459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460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461</v>
      </c>
      <c r="E1918">
        <v>0</v>
      </c>
      <c r="F1918">
        <v>780244.29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462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463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464</v>
      </c>
      <c r="E1921">
        <v>2361875.6800000002</v>
      </c>
      <c r="F1921">
        <v>1536319.16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450</v>
      </c>
      <c r="E1922">
        <v>0</v>
      </c>
      <c r="F1922">
        <v>875550.55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451</v>
      </c>
      <c r="E1923">
        <v>48744.82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452</v>
      </c>
      <c r="E1924">
        <v>673572.97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453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454</v>
      </c>
      <c r="E1926">
        <v>882040.8</v>
      </c>
      <c r="F1926">
        <v>218844.85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455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456</v>
      </c>
      <c r="E1928">
        <v>584059.61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457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458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459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460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461</v>
      </c>
      <c r="E1933">
        <v>0</v>
      </c>
      <c r="F1933">
        <v>864663.07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462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463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464</v>
      </c>
      <c r="E1936">
        <v>2188418.2000000002</v>
      </c>
      <c r="F1936">
        <v>1959058.47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450</v>
      </c>
      <c r="E1937">
        <v>0</v>
      </c>
      <c r="F1937">
        <v>577520.69999999995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451</v>
      </c>
      <c r="E1938">
        <v>291475.74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452</v>
      </c>
      <c r="E1939">
        <v>673572.97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453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454</v>
      </c>
      <c r="E1941">
        <v>882040.8</v>
      </c>
      <c r="F1941">
        <v>218844.85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455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456</v>
      </c>
      <c r="E1943">
        <v>670208.63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457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458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459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460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461</v>
      </c>
      <c r="E1948">
        <v>0</v>
      </c>
      <c r="F1948">
        <v>794287.47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462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463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464</v>
      </c>
      <c r="E1951">
        <v>2517298.14</v>
      </c>
      <c r="F1951">
        <v>1590653.02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450</v>
      </c>
      <c r="E1952">
        <v>0</v>
      </c>
      <c r="F1952">
        <v>380739.66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451</v>
      </c>
      <c r="E1953">
        <v>190186.32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452</v>
      </c>
      <c r="E1954">
        <v>673572.97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453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454</v>
      </c>
      <c r="E1956">
        <v>882040.8</v>
      </c>
      <c r="F1956">
        <v>218844.85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455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456</v>
      </c>
      <c r="E1958">
        <v>636686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457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458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459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460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461</v>
      </c>
      <c r="E1963">
        <v>0</v>
      </c>
      <c r="F1963">
        <v>791295.43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462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463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464</v>
      </c>
      <c r="E1966">
        <v>2382486.09</v>
      </c>
      <c r="F1966">
        <v>1390879.94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450</v>
      </c>
      <c r="E1967">
        <v>0</v>
      </c>
      <c r="F1967">
        <v>342343.26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451</v>
      </c>
      <c r="E1968">
        <v>351900.24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452</v>
      </c>
      <c r="E1969">
        <v>673572.97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453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454</v>
      </c>
      <c r="E1971">
        <v>882040.8</v>
      </c>
      <c r="F1971">
        <v>218844.85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455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456</v>
      </c>
      <c r="E1973">
        <v>667738.13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457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458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459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460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461</v>
      </c>
      <c r="E1978">
        <v>0</v>
      </c>
      <c r="F1978">
        <v>763968.52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462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463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464</v>
      </c>
      <c r="E1981">
        <v>2575252.14</v>
      </c>
      <c r="F1981">
        <v>1325156.6299999999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450</v>
      </c>
      <c r="E1982">
        <v>0</v>
      </c>
      <c r="F1982">
        <v>356318.71999999997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451</v>
      </c>
      <c r="E1983">
        <v>238398.69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452</v>
      </c>
      <c r="E1984">
        <v>673572.97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453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454</v>
      </c>
      <c r="E1986">
        <v>882040.8</v>
      </c>
      <c r="F1986">
        <v>218844.85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455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456</v>
      </c>
      <c r="E1988">
        <v>626087.30000000005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457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458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459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460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461</v>
      </c>
      <c r="E1993">
        <v>0</v>
      </c>
      <c r="F1993">
        <v>791326.98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462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463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464</v>
      </c>
      <c r="E1996">
        <v>2420099.7599999998</v>
      </c>
      <c r="F1996">
        <v>1366490.56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450</v>
      </c>
      <c r="E1997">
        <v>0</v>
      </c>
      <c r="F1997">
        <v>98980.800000000003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451</v>
      </c>
      <c r="E1998">
        <v>376690.45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452</v>
      </c>
      <c r="E1999">
        <v>673572.97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453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454</v>
      </c>
      <c r="E2001">
        <v>882040.8</v>
      </c>
      <c r="F2001">
        <v>218844.85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455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456</v>
      </c>
      <c r="E2003">
        <v>613346.56999999995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457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458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459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460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461</v>
      </c>
      <c r="E2008">
        <v>0</v>
      </c>
      <c r="F2008">
        <v>728886.42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462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463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464</v>
      </c>
      <c r="E2011">
        <v>2545650.79</v>
      </c>
      <c r="F2011">
        <v>1046712.07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450</v>
      </c>
      <c r="E2012">
        <v>0</v>
      </c>
      <c r="F2012">
        <v>95204.27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451</v>
      </c>
      <c r="E2013">
        <v>402786.55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452</v>
      </c>
      <c r="E2014">
        <v>673572.97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453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454</v>
      </c>
      <c r="E2016">
        <v>882040.8</v>
      </c>
      <c r="F2016">
        <v>218844.85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455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456</v>
      </c>
      <c r="E2018">
        <v>606411.36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457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458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459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460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461</v>
      </c>
      <c r="E2023">
        <v>0</v>
      </c>
      <c r="F2023">
        <v>719497.26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462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463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464</v>
      </c>
      <c r="E2026">
        <v>2564811.69</v>
      </c>
      <c r="F2026">
        <v>1033546.39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450</v>
      </c>
      <c r="E2027">
        <v>0</v>
      </c>
      <c r="F2027">
        <v>129001.05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451</v>
      </c>
      <c r="E2028">
        <v>482401.99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452</v>
      </c>
      <c r="E2029">
        <v>673572.97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453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454</v>
      </c>
      <c r="E2031">
        <v>882040.8</v>
      </c>
      <c r="F2031">
        <v>218844.85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455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456</v>
      </c>
      <c r="E2033">
        <v>634501.63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457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458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459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460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461</v>
      </c>
      <c r="E2038">
        <v>0</v>
      </c>
      <c r="F2038">
        <v>718446.68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462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463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464</v>
      </c>
      <c r="E2041">
        <v>2672517.39</v>
      </c>
      <c r="F2041">
        <v>1066292.58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450</v>
      </c>
      <c r="E2042">
        <v>0</v>
      </c>
      <c r="F2042">
        <v>104353.58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451</v>
      </c>
      <c r="E2043">
        <v>553619.18999999994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452</v>
      </c>
      <c r="E2044">
        <v>673572.97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453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454</v>
      </c>
      <c r="E2046">
        <v>882040.8</v>
      </c>
      <c r="F2046">
        <v>218844.85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455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456</v>
      </c>
      <c r="E2048">
        <v>668162.55000000005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457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458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459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460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461</v>
      </c>
      <c r="E2053">
        <v>0</v>
      </c>
      <c r="F2053">
        <v>708442.39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462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463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464</v>
      </c>
      <c r="E2056">
        <v>2777395.52</v>
      </c>
      <c r="F2056">
        <v>1031640.83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450</v>
      </c>
      <c r="E2057">
        <v>0</v>
      </c>
      <c r="F2057">
        <v>239480.7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451</v>
      </c>
      <c r="E2058">
        <v>705916.33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452</v>
      </c>
      <c r="E2059">
        <v>673572.97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453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454</v>
      </c>
      <c r="E2061">
        <v>882040.8</v>
      </c>
      <c r="F2061">
        <v>218844.85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455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456</v>
      </c>
      <c r="E2063">
        <v>697307.09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457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458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459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460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461</v>
      </c>
      <c r="E2068">
        <v>0</v>
      </c>
      <c r="F2068">
        <v>702467.74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462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463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464</v>
      </c>
      <c r="E2071">
        <v>2958837.18</v>
      </c>
      <c r="F2071">
        <v>1160793.28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450</v>
      </c>
      <c r="E2072">
        <v>0</v>
      </c>
      <c r="F2072">
        <v>533728.22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451</v>
      </c>
      <c r="E2073">
        <v>725756.4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452</v>
      </c>
      <c r="E2074">
        <v>673572.97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453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454</v>
      </c>
      <c r="E2076">
        <v>882040.8</v>
      </c>
      <c r="F2076">
        <v>218844.85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455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456</v>
      </c>
      <c r="E2078">
        <v>734045.43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457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458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459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460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461</v>
      </c>
      <c r="E2083">
        <v>0</v>
      </c>
      <c r="F2083">
        <v>717948.62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462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463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464</v>
      </c>
      <c r="E2086">
        <v>3015415.6</v>
      </c>
      <c r="F2086">
        <v>1470521.69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450</v>
      </c>
      <c r="E2087">
        <v>0</v>
      </c>
      <c r="F2087">
        <v>505568.32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451</v>
      </c>
      <c r="E2088">
        <v>597667.68000000005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452</v>
      </c>
      <c r="E2089">
        <v>673572.97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453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454</v>
      </c>
      <c r="E2091">
        <v>882040.8</v>
      </c>
      <c r="F2091">
        <v>218844.85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455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456</v>
      </c>
      <c r="E2093">
        <v>679697.56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457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458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459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460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461</v>
      </c>
      <c r="E2098">
        <v>0</v>
      </c>
      <c r="F2098">
        <v>738419.83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462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463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464</v>
      </c>
      <c r="E2101">
        <v>2832979.01</v>
      </c>
      <c r="F2101">
        <v>1462833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450</v>
      </c>
      <c r="E2102">
        <v>0</v>
      </c>
      <c r="F2102">
        <v>405823.29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451</v>
      </c>
      <c r="E2103">
        <v>805964.78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452</v>
      </c>
      <c r="E2104">
        <v>673572.97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453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454</v>
      </c>
      <c r="E2106">
        <v>882040.8</v>
      </c>
      <c r="F2106">
        <v>218844.85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455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456</v>
      </c>
      <c r="E2108">
        <v>706043.52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457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458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459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460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461</v>
      </c>
      <c r="E2113">
        <v>0</v>
      </c>
      <c r="F2113">
        <v>696999.02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462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463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464</v>
      </c>
      <c r="E2116">
        <v>3067622.07</v>
      </c>
      <c r="F2116">
        <v>1321667.1499999999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450</v>
      </c>
      <c r="E2117">
        <v>0</v>
      </c>
      <c r="F2117">
        <v>247248.51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451</v>
      </c>
      <c r="E2118">
        <v>1003264.77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452</v>
      </c>
      <c r="E2119">
        <v>673572.97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453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454</v>
      </c>
      <c r="E2121">
        <v>882040.8</v>
      </c>
      <c r="F2121">
        <v>218844.85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455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456</v>
      </c>
      <c r="E2123">
        <v>735981.83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457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458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459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460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461</v>
      </c>
      <c r="E2128">
        <v>0</v>
      </c>
      <c r="F2128">
        <v>661470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462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463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464</v>
      </c>
      <c r="E2131">
        <v>3294860.38</v>
      </c>
      <c r="F2131">
        <v>1127563.3600000001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450</v>
      </c>
      <c r="E2132">
        <v>0</v>
      </c>
      <c r="F2132">
        <v>86420.88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451</v>
      </c>
      <c r="E2133">
        <v>1409318.42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452</v>
      </c>
      <c r="E2134">
        <v>673572.97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453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454</v>
      </c>
      <c r="E2136">
        <v>882040.8</v>
      </c>
      <c r="F2136">
        <v>218844.85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455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456</v>
      </c>
      <c r="E2138">
        <v>705650.1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457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458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459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460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461</v>
      </c>
      <c r="E2143">
        <v>0</v>
      </c>
      <c r="F2143">
        <v>587125.27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462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463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464</v>
      </c>
      <c r="E2146">
        <v>3670582.3</v>
      </c>
      <c r="F2146">
        <v>892391.01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450</v>
      </c>
      <c r="E2147">
        <v>0</v>
      </c>
      <c r="F2147">
        <v>688499.43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451</v>
      </c>
      <c r="E2148">
        <v>633307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452</v>
      </c>
      <c r="E2149">
        <v>673572.97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453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454</v>
      </c>
      <c r="E2151">
        <v>882040.8</v>
      </c>
      <c r="F2151">
        <v>218844.85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455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456</v>
      </c>
      <c r="E2153">
        <v>777063.27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457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458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459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460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461</v>
      </c>
      <c r="E2158">
        <v>0</v>
      </c>
      <c r="F2158">
        <v>780675.6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462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463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464</v>
      </c>
      <c r="E2161">
        <v>2965984.04</v>
      </c>
      <c r="F2161">
        <v>1688019.88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450</v>
      </c>
      <c r="E2162">
        <v>0</v>
      </c>
      <c r="F2162">
        <v>948227.48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451</v>
      </c>
      <c r="E2163">
        <v>38492.080000000002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452</v>
      </c>
      <c r="E2164">
        <v>322450.65999999997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453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454</v>
      </c>
      <c r="E2166">
        <v>882040.8</v>
      </c>
      <c r="F2166">
        <v>218844.85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455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456</v>
      </c>
      <c r="E2168">
        <v>446403.22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457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458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459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460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461</v>
      </c>
      <c r="E2173">
        <v>0</v>
      </c>
      <c r="F2173">
        <v>864529.21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462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463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464</v>
      </c>
      <c r="E2176">
        <v>1689386.76</v>
      </c>
      <c r="F2176">
        <v>2031601.55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450</v>
      </c>
      <c r="E2177">
        <v>0</v>
      </c>
      <c r="F2177">
        <v>722479.31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451</v>
      </c>
      <c r="E2178">
        <v>237044.37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452</v>
      </c>
      <c r="E2179">
        <v>322450.65999999997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453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454</v>
      </c>
      <c r="E2181">
        <v>882040.8</v>
      </c>
      <c r="F2181">
        <v>218844.85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455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456</v>
      </c>
      <c r="E2183">
        <v>614642.30000000005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457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458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459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460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461</v>
      </c>
      <c r="E2188">
        <v>0</v>
      </c>
      <c r="F2188">
        <v>793981.57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462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463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464</v>
      </c>
      <c r="E2191">
        <v>2056178.12</v>
      </c>
      <c r="F2191">
        <v>1735305.73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450</v>
      </c>
      <c r="E2192">
        <v>0</v>
      </c>
      <c r="F2192">
        <v>514495.55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451</v>
      </c>
      <c r="E2193">
        <v>143319.24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452</v>
      </c>
      <c r="E2194">
        <v>322450.65999999997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453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454</v>
      </c>
      <c r="E2196">
        <v>882040.8</v>
      </c>
      <c r="F2196">
        <v>218844.85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455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456</v>
      </c>
      <c r="E2198">
        <v>573411.69999999995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457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458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459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460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461</v>
      </c>
      <c r="E2203">
        <v>0</v>
      </c>
      <c r="F2203">
        <v>791063.76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462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463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464</v>
      </c>
      <c r="E2206">
        <v>1921222.4</v>
      </c>
      <c r="F2206">
        <v>1524404.17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450</v>
      </c>
      <c r="E2207">
        <v>0</v>
      </c>
      <c r="F2207">
        <v>438836.7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451</v>
      </c>
      <c r="E2208">
        <v>288240.71999999997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452</v>
      </c>
      <c r="E2209">
        <v>322450.65999999997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453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454</v>
      </c>
      <c r="E2211">
        <v>882040.8</v>
      </c>
      <c r="F2211">
        <v>218844.85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455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456</v>
      </c>
      <c r="E2213">
        <v>602853.01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457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458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459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460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461</v>
      </c>
      <c r="E2218">
        <v>0</v>
      </c>
      <c r="F2218">
        <v>763577.24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462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463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464</v>
      </c>
      <c r="E2221">
        <v>2095585.18</v>
      </c>
      <c r="F2221">
        <v>1421258.79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450</v>
      </c>
      <c r="E2222">
        <v>0</v>
      </c>
      <c r="F2222">
        <v>470673.93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451</v>
      </c>
      <c r="E2223">
        <v>181321.07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452</v>
      </c>
      <c r="E2224">
        <v>322450.65999999997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453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454</v>
      </c>
      <c r="E2226">
        <v>882040.8</v>
      </c>
      <c r="F2226">
        <v>218844.85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455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456</v>
      </c>
      <c r="E2228">
        <v>560015.06999999995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457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458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459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460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461</v>
      </c>
      <c r="E2233">
        <v>0</v>
      </c>
      <c r="F2233">
        <v>791113.39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462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463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464</v>
      </c>
      <c r="E2236">
        <v>1945827.59</v>
      </c>
      <c r="F2236">
        <v>1480632.18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450</v>
      </c>
      <c r="E2237">
        <v>0</v>
      </c>
      <c r="F2237">
        <v>142741.15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451</v>
      </c>
      <c r="E2238">
        <v>297308.73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452</v>
      </c>
      <c r="E2239">
        <v>322450.65999999997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453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454</v>
      </c>
      <c r="E2241">
        <v>882040.8</v>
      </c>
      <c r="F2241">
        <v>218844.85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455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456</v>
      </c>
      <c r="E2243">
        <v>553580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457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458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459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460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461</v>
      </c>
      <c r="E2248">
        <v>0</v>
      </c>
      <c r="F2248">
        <v>728482.02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462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463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464</v>
      </c>
      <c r="E2251">
        <v>2055380.18</v>
      </c>
      <c r="F2251">
        <v>1090068.01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450</v>
      </c>
      <c r="E2252">
        <v>0</v>
      </c>
      <c r="F2252">
        <v>129312.4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451</v>
      </c>
      <c r="E2253">
        <v>323353.40000000002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452</v>
      </c>
      <c r="E2254">
        <v>322450.65999999997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453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454</v>
      </c>
      <c r="E2256">
        <v>882040.8</v>
      </c>
      <c r="F2256">
        <v>218844.85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455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456</v>
      </c>
      <c r="E2258">
        <v>538667.36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457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458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459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460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461</v>
      </c>
      <c r="E2263">
        <v>0</v>
      </c>
      <c r="F2263">
        <v>719066.75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462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463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464</v>
      </c>
      <c r="E2266">
        <v>2066512.21</v>
      </c>
      <c r="F2266">
        <v>1067224.01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450</v>
      </c>
      <c r="E2267">
        <v>0</v>
      </c>
      <c r="F2267">
        <v>174201.89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451</v>
      </c>
      <c r="E2268">
        <v>401788.01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452</v>
      </c>
      <c r="E2269">
        <v>322450.65999999997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453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454</v>
      </c>
      <c r="E2271">
        <v>882040.8</v>
      </c>
      <c r="F2271">
        <v>218844.85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455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456</v>
      </c>
      <c r="E2273">
        <v>577692.22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457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458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459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460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461</v>
      </c>
      <c r="E2278">
        <v>0</v>
      </c>
      <c r="F2278">
        <v>718073.63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462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463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464</v>
      </c>
      <c r="E2281">
        <v>2183971.69</v>
      </c>
      <c r="F2281">
        <v>1111120.3799999999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450</v>
      </c>
      <c r="E2282">
        <v>0</v>
      </c>
      <c r="F2282">
        <v>134539.91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451</v>
      </c>
      <c r="E2283">
        <v>457656.1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452</v>
      </c>
      <c r="E2284">
        <v>322450.65999999997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453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454</v>
      </c>
      <c r="E2286">
        <v>882040.8</v>
      </c>
      <c r="F2286">
        <v>218844.85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455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456</v>
      </c>
      <c r="E2288">
        <v>594872.04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457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458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459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460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461</v>
      </c>
      <c r="E2293">
        <v>0</v>
      </c>
      <c r="F2293">
        <v>708037.59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462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463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464</v>
      </c>
      <c r="E2296">
        <v>2257019.59</v>
      </c>
      <c r="F2296">
        <v>1061422.3600000001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450</v>
      </c>
      <c r="E2297">
        <v>0</v>
      </c>
      <c r="F2297">
        <v>278255.53000000003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451</v>
      </c>
      <c r="E2298">
        <v>620052.30000000005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452</v>
      </c>
      <c r="E2299">
        <v>322450.65999999997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453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454</v>
      </c>
      <c r="E2301">
        <v>882040.8</v>
      </c>
      <c r="F2301">
        <v>218844.85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455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456</v>
      </c>
      <c r="E2303">
        <v>618196.18000000005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457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458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459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460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461</v>
      </c>
      <c r="E2308">
        <v>0</v>
      </c>
      <c r="F2308">
        <v>702032.98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462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463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464</v>
      </c>
      <c r="E2311">
        <v>2442739.9300000002</v>
      </c>
      <c r="F2311">
        <v>1199133.3600000001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450</v>
      </c>
      <c r="E2312">
        <v>0</v>
      </c>
      <c r="F2312">
        <v>499258.91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451</v>
      </c>
      <c r="E2313">
        <v>556525.39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452</v>
      </c>
      <c r="E2314">
        <v>322450.65999999997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453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454</v>
      </c>
      <c r="E2316">
        <v>882040.8</v>
      </c>
      <c r="F2316">
        <v>218844.85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455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456</v>
      </c>
      <c r="E2318">
        <v>497332.87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457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458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459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460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461</v>
      </c>
      <c r="E2323">
        <v>0</v>
      </c>
      <c r="F2323">
        <v>717410.31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462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463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464</v>
      </c>
      <c r="E2326">
        <v>2258349.71</v>
      </c>
      <c r="F2326">
        <v>1435514.07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450</v>
      </c>
      <c r="E2327">
        <v>0</v>
      </c>
      <c r="F2327">
        <v>498800.01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451</v>
      </c>
      <c r="E2328">
        <v>460589.98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452</v>
      </c>
      <c r="E2329">
        <v>322450.65999999997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453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454</v>
      </c>
      <c r="E2331">
        <v>882040.8</v>
      </c>
      <c r="F2331">
        <v>218844.85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455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456</v>
      </c>
      <c r="E2333">
        <v>481474.3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457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458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459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460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461</v>
      </c>
      <c r="E2338">
        <v>0</v>
      </c>
      <c r="F2338">
        <v>737818.5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462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463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464</v>
      </c>
      <c r="E2341">
        <v>2146555.73</v>
      </c>
      <c r="F2341">
        <v>1455463.36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450</v>
      </c>
      <c r="E2342">
        <v>0</v>
      </c>
      <c r="F2342">
        <v>408375.53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451</v>
      </c>
      <c r="E2343">
        <v>618662.15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452</v>
      </c>
      <c r="E2344">
        <v>322450.65999999997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453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454</v>
      </c>
      <c r="E2346">
        <v>882040.8</v>
      </c>
      <c r="F2346">
        <v>218844.85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455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456</v>
      </c>
      <c r="E2348">
        <v>492291.78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457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458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459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460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461</v>
      </c>
      <c r="E2353">
        <v>0</v>
      </c>
      <c r="F2353">
        <v>696497.11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462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463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464</v>
      </c>
      <c r="E2356">
        <v>2315445.39</v>
      </c>
      <c r="F2356">
        <v>1323717.48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450</v>
      </c>
      <c r="E2357">
        <v>0</v>
      </c>
      <c r="F2357">
        <v>250976.62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451</v>
      </c>
      <c r="E2358">
        <v>792726.26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452</v>
      </c>
      <c r="E2359">
        <v>322450.65999999997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453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454</v>
      </c>
      <c r="E2361">
        <v>882040.8</v>
      </c>
      <c r="F2361">
        <v>218844.85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455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456</v>
      </c>
      <c r="E2363">
        <v>525045.47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457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458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459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460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461</v>
      </c>
      <c r="E2368">
        <v>0</v>
      </c>
      <c r="F2368">
        <v>660938.06999999995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462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463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464</v>
      </c>
      <c r="E2371">
        <v>2522263.19</v>
      </c>
      <c r="F2371">
        <v>1130759.54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450</v>
      </c>
      <c r="E2372">
        <v>0</v>
      </c>
      <c r="F2372">
        <v>86144.81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451</v>
      </c>
      <c r="E2373">
        <v>1114029.67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452</v>
      </c>
      <c r="E2374">
        <v>322450.65999999997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453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454</v>
      </c>
      <c r="E2376">
        <v>882040.8</v>
      </c>
      <c r="F2376">
        <v>218844.85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455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456</v>
      </c>
      <c r="E2378">
        <v>509836.4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457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458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459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460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461</v>
      </c>
      <c r="E2383">
        <v>0</v>
      </c>
      <c r="F2383">
        <v>586575.43000000005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462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463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464</v>
      </c>
      <c r="E2386">
        <v>2828357.52</v>
      </c>
      <c r="F2386">
        <v>891565.1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450</v>
      </c>
      <c r="E2387">
        <v>0</v>
      </c>
      <c r="F2387">
        <v>665992.14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451</v>
      </c>
      <c r="E2388">
        <v>502058.96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452</v>
      </c>
      <c r="E2389">
        <v>322450.65999999997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453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454</v>
      </c>
      <c r="E2391">
        <v>882040.8</v>
      </c>
      <c r="F2391">
        <v>218844.85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455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456</v>
      </c>
      <c r="E2393">
        <v>543425.67000000004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457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458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459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460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461</v>
      </c>
      <c r="E2398">
        <v>0</v>
      </c>
      <c r="F2398">
        <v>780107.81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462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463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464</v>
      </c>
      <c r="E2401">
        <v>2249976.08</v>
      </c>
      <c r="F2401">
        <v>1664944.8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Education - Secondary School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Education - Secondary School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210</v>
      </c>
      <c r="B2" t="s">
        <v>351</v>
      </c>
      <c r="C2" t="s">
        <v>352</v>
      </c>
      <c r="D2">
        <v>15.14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19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7.35</v>
      </c>
      <c r="C2">
        <v>5.74</v>
      </c>
      <c r="D2">
        <v>3</v>
      </c>
    </row>
    <row r="3" spans="1:4" x14ac:dyDescent="0.25">
      <c r="A3" t="s">
        <v>354</v>
      </c>
      <c r="B3">
        <v>7.35</v>
      </c>
      <c r="C3">
        <v>5.74</v>
      </c>
      <c r="D3">
        <v>3</v>
      </c>
    </row>
    <row r="4" spans="1:4" x14ac:dyDescent="0.25">
      <c r="A4" t="s">
        <v>355</v>
      </c>
      <c r="B4">
        <v>13.88</v>
      </c>
      <c r="C4">
        <v>5.74</v>
      </c>
      <c r="D4">
        <v>3</v>
      </c>
    </row>
    <row r="5" spans="1:4" x14ac:dyDescent="0.25">
      <c r="A5" t="s">
        <v>356</v>
      </c>
      <c r="B5">
        <v>45.54</v>
      </c>
      <c r="C5">
        <v>5.74</v>
      </c>
      <c r="D5">
        <v>3</v>
      </c>
    </row>
    <row r="6" spans="1:4" x14ac:dyDescent="0.25">
      <c r="A6" t="s">
        <v>357</v>
      </c>
      <c r="B6">
        <v>45.54</v>
      </c>
      <c r="C6">
        <v>5.74</v>
      </c>
      <c r="D6">
        <v>3</v>
      </c>
    </row>
    <row r="7" spans="1:4" x14ac:dyDescent="0.25">
      <c r="A7" t="s">
        <v>358</v>
      </c>
      <c r="B7">
        <v>54.99</v>
      </c>
      <c r="C7">
        <v>5.74</v>
      </c>
      <c r="D7">
        <v>3</v>
      </c>
    </row>
    <row r="8" spans="1:4" x14ac:dyDescent="0.25">
      <c r="A8" t="s">
        <v>359</v>
      </c>
      <c r="B8">
        <v>109.94</v>
      </c>
      <c r="C8">
        <v>5.74</v>
      </c>
      <c r="D8">
        <v>3</v>
      </c>
    </row>
    <row r="9" spans="1:4" x14ac:dyDescent="0.25">
      <c r="A9" t="s">
        <v>360</v>
      </c>
      <c r="B9">
        <v>109.94</v>
      </c>
      <c r="C9">
        <v>5.74</v>
      </c>
      <c r="D9">
        <v>3</v>
      </c>
    </row>
    <row r="10" spans="1:4" x14ac:dyDescent="0.25">
      <c r="A10" t="s">
        <v>361</v>
      </c>
      <c r="B10">
        <v>54.99</v>
      </c>
      <c r="C10">
        <v>5.74</v>
      </c>
      <c r="D10">
        <v>3</v>
      </c>
    </row>
    <row r="11" spans="1:4" x14ac:dyDescent="0.25">
      <c r="A11" t="s">
        <v>362</v>
      </c>
      <c r="B11">
        <v>16.11</v>
      </c>
      <c r="C11">
        <v>5.74</v>
      </c>
      <c r="D11">
        <v>3</v>
      </c>
    </row>
    <row r="12" spans="1:4" x14ac:dyDescent="0.25">
      <c r="A12" t="s">
        <v>363</v>
      </c>
      <c r="B12">
        <v>23.2</v>
      </c>
      <c r="C12">
        <v>5.74</v>
      </c>
      <c r="D12">
        <v>3</v>
      </c>
    </row>
    <row r="13" spans="1:4" x14ac:dyDescent="0.25">
      <c r="A13" t="s">
        <v>364</v>
      </c>
      <c r="B13">
        <v>48.43</v>
      </c>
      <c r="C13">
        <v>5.74</v>
      </c>
      <c r="D13">
        <v>3</v>
      </c>
    </row>
    <row r="14" spans="1:4" x14ac:dyDescent="0.25">
      <c r="A14" t="s">
        <v>365</v>
      </c>
      <c r="B14">
        <v>49.51</v>
      </c>
      <c r="C14">
        <v>5.74</v>
      </c>
      <c r="D14">
        <v>3</v>
      </c>
    </row>
    <row r="15" spans="1:4" x14ac:dyDescent="0.25">
      <c r="A15" t="s">
        <v>366</v>
      </c>
      <c r="B15">
        <v>49.51</v>
      </c>
      <c r="C15">
        <v>5.74</v>
      </c>
      <c r="D15">
        <v>3</v>
      </c>
    </row>
    <row r="16" spans="1:4" x14ac:dyDescent="0.25">
      <c r="A16" t="s">
        <v>367</v>
      </c>
      <c r="B16">
        <v>49.51</v>
      </c>
      <c r="C16">
        <v>5.74</v>
      </c>
      <c r="D16">
        <v>3</v>
      </c>
    </row>
    <row r="17" spans="1:4" x14ac:dyDescent="0.25">
      <c r="A17" t="s">
        <v>368</v>
      </c>
      <c r="B17">
        <v>49.51</v>
      </c>
      <c r="C17">
        <v>5.74</v>
      </c>
      <c r="D17">
        <v>3</v>
      </c>
    </row>
    <row r="18" spans="1:4" x14ac:dyDescent="0.25">
      <c r="A18" t="s">
        <v>369</v>
      </c>
      <c r="B18">
        <v>25.3</v>
      </c>
      <c r="C18">
        <v>5.74</v>
      </c>
      <c r="D18">
        <v>3</v>
      </c>
    </row>
    <row r="19" spans="1:4" x14ac:dyDescent="0.25">
      <c r="A19" t="s">
        <v>370</v>
      </c>
      <c r="B19">
        <v>25.23</v>
      </c>
      <c r="C19">
        <v>5.74</v>
      </c>
      <c r="D19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371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45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394</v>
      </c>
      <c r="F1" s="45" t="s">
        <v>395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396</v>
      </c>
    </row>
    <row r="2" spans="1:19" x14ac:dyDescent="0.25">
      <c r="A2" t="s">
        <v>39</v>
      </c>
      <c r="B2" t="s">
        <v>397</v>
      </c>
      <c r="C2" t="s">
        <v>397</v>
      </c>
      <c r="D2" t="s">
        <v>398</v>
      </c>
      <c r="E2">
        <v>3751.24</v>
      </c>
      <c r="F2">
        <v>3751.24</v>
      </c>
      <c r="G2">
        <v>44.59</v>
      </c>
      <c r="H2">
        <v>84.09</v>
      </c>
      <c r="I2">
        <v>48768.49</v>
      </c>
      <c r="J2">
        <v>1</v>
      </c>
      <c r="K2">
        <v>25</v>
      </c>
      <c r="L2">
        <v>4.4800000000000004</v>
      </c>
      <c r="M2">
        <v>3.4117000000000002</v>
      </c>
      <c r="N2" t="s">
        <v>399</v>
      </c>
      <c r="O2" t="s">
        <v>400</v>
      </c>
      <c r="P2" t="s">
        <v>401</v>
      </c>
      <c r="Q2" t="s">
        <v>62</v>
      </c>
      <c r="R2" t="s">
        <v>402</v>
      </c>
      <c r="S2">
        <v>13.00063179108775</v>
      </c>
    </row>
    <row r="3" spans="1:19" x14ac:dyDescent="0.25">
      <c r="A3" t="s">
        <v>39</v>
      </c>
      <c r="B3" t="s">
        <v>403</v>
      </c>
      <c r="C3" t="s">
        <v>403</v>
      </c>
      <c r="D3" t="s">
        <v>398</v>
      </c>
      <c r="E3">
        <v>2092.38</v>
      </c>
      <c r="F3">
        <v>2092.38</v>
      </c>
      <c r="G3">
        <v>69.459999999999994</v>
      </c>
      <c r="H3">
        <v>30.12</v>
      </c>
      <c r="I3">
        <v>18832.36</v>
      </c>
      <c r="J3">
        <v>1</v>
      </c>
      <c r="K3">
        <v>25</v>
      </c>
      <c r="L3">
        <v>4.4800000000000004</v>
      </c>
      <c r="M3">
        <v>3.4117000000000002</v>
      </c>
      <c r="N3" t="s">
        <v>399</v>
      </c>
      <c r="O3" t="s">
        <v>400</v>
      </c>
      <c r="P3" t="s">
        <v>401</v>
      </c>
      <c r="Q3" t="s">
        <v>61</v>
      </c>
      <c r="R3" t="s">
        <v>402</v>
      </c>
      <c r="S3">
        <v>9.0004492491803596</v>
      </c>
    </row>
    <row r="4" spans="1:19" x14ac:dyDescent="0.25">
      <c r="A4" t="s">
        <v>39</v>
      </c>
      <c r="B4" t="s">
        <v>404</v>
      </c>
      <c r="C4" t="s">
        <v>404</v>
      </c>
      <c r="D4" t="s">
        <v>398</v>
      </c>
      <c r="E4">
        <v>2092.38</v>
      </c>
      <c r="F4">
        <v>2092.38</v>
      </c>
      <c r="G4">
        <v>69.459999999999994</v>
      </c>
      <c r="H4">
        <v>30.12</v>
      </c>
      <c r="I4">
        <v>18832.36</v>
      </c>
      <c r="J4">
        <v>1</v>
      </c>
      <c r="K4">
        <v>25</v>
      </c>
      <c r="L4">
        <v>4.4800000000000004</v>
      </c>
      <c r="M4">
        <v>3.4117000000000002</v>
      </c>
      <c r="N4" t="s">
        <v>399</v>
      </c>
      <c r="O4" t="s">
        <v>400</v>
      </c>
      <c r="P4" t="s">
        <v>401</v>
      </c>
      <c r="Q4" t="s">
        <v>61</v>
      </c>
      <c r="R4" t="s">
        <v>402</v>
      </c>
      <c r="S4">
        <v>9.0004492491803596</v>
      </c>
    </row>
    <row r="5" spans="1:19" x14ac:dyDescent="0.25">
      <c r="A5" t="s">
        <v>39</v>
      </c>
      <c r="B5" t="s">
        <v>405</v>
      </c>
      <c r="C5" t="s">
        <v>405</v>
      </c>
      <c r="D5" t="s">
        <v>398</v>
      </c>
      <c r="E5">
        <v>1656.55</v>
      </c>
      <c r="F5">
        <v>1656.55</v>
      </c>
      <c r="G5">
        <v>69.459999999999994</v>
      </c>
      <c r="H5">
        <v>23.85</v>
      </c>
      <c r="I5">
        <v>14909.67</v>
      </c>
      <c r="J5">
        <v>1</v>
      </c>
      <c r="K5">
        <v>25</v>
      </c>
      <c r="L5">
        <v>4.4800000000000004</v>
      </c>
      <c r="M5">
        <v>3.4117000000000002</v>
      </c>
      <c r="N5" t="s">
        <v>399</v>
      </c>
      <c r="O5" t="s">
        <v>400</v>
      </c>
      <c r="P5" t="s">
        <v>401</v>
      </c>
      <c r="Q5" t="s">
        <v>61</v>
      </c>
      <c r="R5" t="s">
        <v>402</v>
      </c>
      <c r="S5">
        <v>9.0004346382542035</v>
      </c>
    </row>
    <row r="6" spans="1:19" x14ac:dyDescent="0.25">
      <c r="A6" t="s">
        <v>39</v>
      </c>
      <c r="B6" t="s">
        <v>406</v>
      </c>
      <c r="C6" t="s">
        <v>406</v>
      </c>
      <c r="D6" t="s">
        <v>398</v>
      </c>
      <c r="E6">
        <v>1798.23</v>
      </c>
      <c r="F6">
        <v>1798.23</v>
      </c>
      <c r="G6">
        <v>75.39</v>
      </c>
      <c r="H6">
        <v>34.32</v>
      </c>
      <c r="I6">
        <v>16184.9</v>
      </c>
      <c r="J6">
        <v>1</v>
      </c>
      <c r="K6">
        <v>25</v>
      </c>
      <c r="L6">
        <v>4.4800000000000004</v>
      </c>
      <c r="M6">
        <v>3.4117000000000002</v>
      </c>
      <c r="N6" t="s">
        <v>399</v>
      </c>
      <c r="O6" t="s">
        <v>400</v>
      </c>
      <c r="P6" t="s">
        <v>401</v>
      </c>
      <c r="Q6" t="s">
        <v>61</v>
      </c>
      <c r="R6" t="s">
        <v>407</v>
      </c>
      <c r="S6">
        <v>9.000461564983345</v>
      </c>
    </row>
    <row r="7" spans="1:19" x14ac:dyDescent="0.25">
      <c r="A7" t="s">
        <v>39</v>
      </c>
      <c r="B7" t="s">
        <v>408</v>
      </c>
      <c r="C7" t="s">
        <v>408</v>
      </c>
      <c r="D7" t="s">
        <v>398</v>
      </c>
      <c r="E7">
        <v>1619.41</v>
      </c>
      <c r="F7">
        <v>1619.41</v>
      </c>
      <c r="G7">
        <v>42.52</v>
      </c>
      <c r="H7">
        <v>84.09</v>
      </c>
      <c r="I7">
        <v>14575.41</v>
      </c>
      <c r="J7">
        <v>1</v>
      </c>
      <c r="K7">
        <v>25</v>
      </c>
      <c r="L7">
        <v>4.4800000000000004</v>
      </c>
      <c r="M7">
        <v>3.4117000000000002</v>
      </c>
      <c r="N7" t="s">
        <v>399</v>
      </c>
      <c r="O7" t="s">
        <v>400</v>
      </c>
      <c r="P7" t="s">
        <v>401</v>
      </c>
      <c r="Q7" t="s">
        <v>61</v>
      </c>
      <c r="R7" t="s">
        <v>407</v>
      </c>
      <c r="S7">
        <v>9.0004446063689851</v>
      </c>
    </row>
    <row r="8" spans="1:19" x14ac:dyDescent="0.25">
      <c r="A8" t="s">
        <v>39</v>
      </c>
      <c r="B8" t="s">
        <v>409</v>
      </c>
      <c r="C8" t="s">
        <v>409</v>
      </c>
      <c r="D8" t="s">
        <v>398</v>
      </c>
      <c r="E8">
        <v>4148.6099999999997</v>
      </c>
      <c r="F8">
        <v>4148.6099999999997</v>
      </c>
      <c r="G8">
        <v>167.68</v>
      </c>
      <c r="H8">
        <v>42.52</v>
      </c>
      <c r="I8">
        <v>37339.35</v>
      </c>
      <c r="J8">
        <v>1</v>
      </c>
      <c r="K8">
        <v>25</v>
      </c>
      <c r="L8">
        <v>4.4800000000000004</v>
      </c>
      <c r="M8">
        <v>3.4117000000000002</v>
      </c>
      <c r="N8" t="s">
        <v>399</v>
      </c>
      <c r="O8" t="s">
        <v>400</v>
      </c>
      <c r="P8" t="s">
        <v>401</v>
      </c>
      <c r="Q8" t="s">
        <v>61</v>
      </c>
      <c r="R8" t="s">
        <v>407</v>
      </c>
      <c r="S8">
        <v>9.0004483429389612</v>
      </c>
    </row>
    <row r="9" spans="1:19" x14ac:dyDescent="0.25">
      <c r="A9" t="s">
        <v>39</v>
      </c>
      <c r="B9" t="s">
        <v>410</v>
      </c>
      <c r="C9" t="s">
        <v>410</v>
      </c>
      <c r="D9" t="s">
        <v>398</v>
      </c>
      <c r="E9">
        <v>4148.6099999999997</v>
      </c>
      <c r="F9">
        <v>4148.6099999999997</v>
      </c>
      <c r="G9">
        <v>107.71</v>
      </c>
      <c r="H9">
        <v>42.52</v>
      </c>
      <c r="I9">
        <v>37339.35</v>
      </c>
      <c r="J9">
        <v>1</v>
      </c>
      <c r="K9">
        <v>25</v>
      </c>
      <c r="L9">
        <v>4.4800000000000004</v>
      </c>
      <c r="M9">
        <v>3.4117000000000002</v>
      </c>
      <c r="N9" t="s">
        <v>399</v>
      </c>
      <c r="O9" t="s">
        <v>400</v>
      </c>
      <c r="P9" t="s">
        <v>401</v>
      </c>
      <c r="Q9" t="s">
        <v>61</v>
      </c>
      <c r="R9" t="s">
        <v>407</v>
      </c>
      <c r="S9">
        <v>9.0004483429389612</v>
      </c>
    </row>
    <row r="10" spans="1:19" x14ac:dyDescent="0.25">
      <c r="A10" t="s">
        <v>39</v>
      </c>
      <c r="B10" t="s">
        <v>411</v>
      </c>
      <c r="C10" t="s">
        <v>411</v>
      </c>
      <c r="D10" t="s">
        <v>398</v>
      </c>
      <c r="E10">
        <v>1619.41</v>
      </c>
      <c r="F10">
        <v>1619.41</v>
      </c>
      <c r="G10">
        <v>30.12</v>
      </c>
      <c r="H10">
        <v>42.52</v>
      </c>
      <c r="I10">
        <v>14575.41</v>
      </c>
      <c r="J10">
        <v>1</v>
      </c>
      <c r="K10">
        <v>25</v>
      </c>
      <c r="L10">
        <v>4.4800000000000004</v>
      </c>
      <c r="M10">
        <v>3.4117000000000002</v>
      </c>
      <c r="N10" t="s">
        <v>399</v>
      </c>
      <c r="O10" t="s">
        <v>400</v>
      </c>
      <c r="P10" t="s">
        <v>401</v>
      </c>
      <c r="Q10" t="s">
        <v>61</v>
      </c>
      <c r="R10" t="s">
        <v>407</v>
      </c>
      <c r="S10">
        <v>9.0004446063689851</v>
      </c>
    </row>
    <row r="11" spans="1:19" x14ac:dyDescent="0.25">
      <c r="A11" t="s">
        <v>39</v>
      </c>
      <c r="B11" t="s">
        <v>412</v>
      </c>
      <c r="C11" t="s">
        <v>412</v>
      </c>
      <c r="D11" t="s">
        <v>398</v>
      </c>
      <c r="E11">
        <v>770.67</v>
      </c>
      <c r="F11">
        <v>770.67</v>
      </c>
      <c r="G11">
        <v>32.32</v>
      </c>
      <c r="H11">
        <v>23.85</v>
      </c>
      <c r="I11">
        <v>6936.36</v>
      </c>
      <c r="J11">
        <v>1</v>
      </c>
      <c r="K11">
        <v>1.5</v>
      </c>
      <c r="L11">
        <v>3.7719</v>
      </c>
      <c r="M11">
        <v>68.2333</v>
      </c>
      <c r="N11" t="s">
        <v>399</v>
      </c>
      <c r="O11" t="s">
        <v>413</v>
      </c>
      <c r="P11" t="s">
        <v>414</v>
      </c>
      <c r="Q11" t="s">
        <v>63</v>
      </c>
      <c r="R11" t="s">
        <v>415</v>
      </c>
      <c r="S11">
        <v>9.0004281988399697</v>
      </c>
    </row>
    <row r="12" spans="1:19" x14ac:dyDescent="0.25">
      <c r="A12" t="s">
        <v>39</v>
      </c>
      <c r="B12" t="s">
        <v>416</v>
      </c>
      <c r="C12" t="s">
        <v>416</v>
      </c>
      <c r="D12" t="s">
        <v>398</v>
      </c>
      <c r="E12">
        <v>5634</v>
      </c>
      <c r="F12">
        <v>5634</v>
      </c>
      <c r="G12">
        <v>75.069999999999993</v>
      </c>
      <c r="H12">
        <v>75.069999999999993</v>
      </c>
      <c r="I12">
        <v>73245.58</v>
      </c>
      <c r="J12">
        <v>1</v>
      </c>
      <c r="K12">
        <v>33.33</v>
      </c>
      <c r="L12">
        <v>4.1409000000000002</v>
      </c>
      <c r="M12">
        <v>2.5588000000000002</v>
      </c>
      <c r="N12" t="s">
        <v>399</v>
      </c>
      <c r="O12" t="s">
        <v>417</v>
      </c>
      <c r="P12" t="s">
        <v>418</v>
      </c>
      <c r="Q12" t="s">
        <v>62</v>
      </c>
      <c r="R12" t="s">
        <v>402</v>
      </c>
      <c r="S12">
        <v>13.000635427760029</v>
      </c>
    </row>
    <row r="13" spans="1:19" x14ac:dyDescent="0.25">
      <c r="A13" t="s">
        <v>39</v>
      </c>
      <c r="B13" t="s">
        <v>419</v>
      </c>
      <c r="C13" t="s">
        <v>419</v>
      </c>
      <c r="D13" t="s">
        <v>420</v>
      </c>
      <c r="E13">
        <v>0</v>
      </c>
      <c r="F13">
        <v>2092.38</v>
      </c>
      <c r="G13">
        <v>69.459999999999994</v>
      </c>
      <c r="H13">
        <v>42.52</v>
      </c>
      <c r="I13">
        <v>8369.94</v>
      </c>
      <c r="J13">
        <v>1</v>
      </c>
      <c r="K13">
        <v>0</v>
      </c>
      <c r="L13">
        <v>0</v>
      </c>
      <c r="M13">
        <v>0</v>
      </c>
      <c r="N13" t="s">
        <v>91</v>
      </c>
      <c r="O13" t="s">
        <v>91</v>
      </c>
      <c r="P13" t="s">
        <v>421</v>
      </c>
      <c r="Q13" t="s">
        <v>91</v>
      </c>
      <c r="R13" t="s">
        <v>421</v>
      </c>
      <c r="S13">
        <v>4.0002007283571821</v>
      </c>
    </row>
    <row r="14" spans="1:19" x14ac:dyDescent="0.25">
      <c r="A14" t="s">
        <v>39</v>
      </c>
      <c r="B14" t="s">
        <v>422</v>
      </c>
      <c r="C14" t="s">
        <v>422</v>
      </c>
      <c r="D14" t="s">
        <v>420</v>
      </c>
      <c r="E14">
        <v>0</v>
      </c>
      <c r="F14">
        <v>2092.38</v>
      </c>
      <c r="G14">
        <v>69.459999999999994</v>
      </c>
      <c r="H14">
        <v>42.52</v>
      </c>
      <c r="I14">
        <v>8369.94</v>
      </c>
      <c r="J14">
        <v>1</v>
      </c>
      <c r="K14">
        <v>0</v>
      </c>
      <c r="L14">
        <v>0</v>
      </c>
      <c r="M14">
        <v>0</v>
      </c>
      <c r="N14" t="s">
        <v>91</v>
      </c>
      <c r="O14" t="s">
        <v>91</v>
      </c>
      <c r="P14" t="s">
        <v>421</v>
      </c>
      <c r="Q14" t="s">
        <v>91</v>
      </c>
      <c r="R14" t="s">
        <v>421</v>
      </c>
      <c r="S14">
        <v>4.0002007283571821</v>
      </c>
    </row>
    <row r="15" spans="1:19" x14ac:dyDescent="0.25">
      <c r="A15" t="s">
        <v>39</v>
      </c>
      <c r="B15" t="s">
        <v>423</v>
      </c>
      <c r="C15" t="s">
        <v>423</v>
      </c>
      <c r="D15" t="s">
        <v>420</v>
      </c>
      <c r="E15">
        <v>0</v>
      </c>
      <c r="F15">
        <v>1656.55</v>
      </c>
      <c r="G15">
        <v>69.459999999999994</v>
      </c>
      <c r="H15">
        <v>23.85</v>
      </c>
      <c r="I15">
        <v>6626.52</v>
      </c>
      <c r="J15">
        <v>1</v>
      </c>
      <c r="K15">
        <v>0</v>
      </c>
      <c r="L15">
        <v>0</v>
      </c>
      <c r="M15">
        <v>0</v>
      </c>
      <c r="N15" t="s">
        <v>91</v>
      </c>
      <c r="O15" t="s">
        <v>91</v>
      </c>
      <c r="P15" t="s">
        <v>421</v>
      </c>
      <c r="Q15" t="s">
        <v>91</v>
      </c>
      <c r="R15" t="s">
        <v>421</v>
      </c>
      <c r="S15">
        <v>4.0001931725574238</v>
      </c>
    </row>
    <row r="16" spans="1:19" x14ac:dyDescent="0.25">
      <c r="A16" t="s">
        <v>39</v>
      </c>
      <c r="B16" t="s">
        <v>424</v>
      </c>
      <c r="C16" t="s">
        <v>424</v>
      </c>
      <c r="D16" t="s">
        <v>420</v>
      </c>
      <c r="E16">
        <v>0</v>
      </c>
      <c r="F16">
        <v>770.67</v>
      </c>
      <c r="G16">
        <v>32.32</v>
      </c>
      <c r="H16">
        <v>23.85</v>
      </c>
      <c r="I16">
        <v>3082.83</v>
      </c>
      <c r="J16">
        <v>1</v>
      </c>
      <c r="K16">
        <v>0</v>
      </c>
      <c r="L16">
        <v>0</v>
      </c>
      <c r="M16">
        <v>0</v>
      </c>
      <c r="N16" t="s">
        <v>91</v>
      </c>
      <c r="O16" t="s">
        <v>91</v>
      </c>
      <c r="P16" t="s">
        <v>421</v>
      </c>
      <c r="Q16" t="s">
        <v>91</v>
      </c>
      <c r="R16" t="s">
        <v>421</v>
      </c>
      <c r="S16">
        <v>4.0001946358363503</v>
      </c>
    </row>
    <row r="17" spans="1:19" x14ac:dyDescent="0.25">
      <c r="A17" t="s">
        <v>39</v>
      </c>
      <c r="B17" t="s">
        <v>425</v>
      </c>
      <c r="C17" t="s">
        <v>425</v>
      </c>
      <c r="D17" t="s">
        <v>420</v>
      </c>
      <c r="E17">
        <v>0</v>
      </c>
      <c r="F17">
        <v>1798.23</v>
      </c>
      <c r="G17">
        <v>75.39</v>
      </c>
      <c r="H17">
        <v>23.85</v>
      </c>
      <c r="I17">
        <v>7193.29</v>
      </c>
      <c r="J17">
        <v>1</v>
      </c>
      <c r="K17">
        <v>0</v>
      </c>
      <c r="L17">
        <v>0</v>
      </c>
      <c r="M17">
        <v>0</v>
      </c>
      <c r="N17" t="s">
        <v>91</v>
      </c>
      <c r="O17" t="s">
        <v>91</v>
      </c>
      <c r="P17" t="s">
        <v>421</v>
      </c>
      <c r="Q17" t="s">
        <v>91</v>
      </c>
      <c r="R17" t="s">
        <v>421</v>
      </c>
      <c r="S17">
        <v>4.0002057578841406</v>
      </c>
    </row>
    <row r="18" spans="1:19" x14ac:dyDescent="0.25">
      <c r="A18" t="s">
        <v>39</v>
      </c>
      <c r="B18" t="s">
        <v>426</v>
      </c>
      <c r="C18" t="s">
        <v>426</v>
      </c>
      <c r="D18" t="s">
        <v>420</v>
      </c>
      <c r="E18">
        <v>0</v>
      </c>
      <c r="F18">
        <v>1619.41</v>
      </c>
      <c r="G18">
        <v>42.52</v>
      </c>
      <c r="H18">
        <v>84.09</v>
      </c>
      <c r="I18">
        <v>6477.96</v>
      </c>
      <c r="J18">
        <v>1</v>
      </c>
      <c r="K18">
        <v>0</v>
      </c>
      <c r="L18">
        <v>0</v>
      </c>
      <c r="M18">
        <v>0</v>
      </c>
      <c r="N18" t="s">
        <v>91</v>
      </c>
      <c r="O18" t="s">
        <v>91</v>
      </c>
      <c r="P18" t="s">
        <v>421</v>
      </c>
      <c r="Q18" t="s">
        <v>91</v>
      </c>
      <c r="R18" t="s">
        <v>421</v>
      </c>
      <c r="S18">
        <v>4.0001976028306601</v>
      </c>
    </row>
    <row r="19" spans="1:19" x14ac:dyDescent="0.25">
      <c r="A19" t="s">
        <v>39</v>
      </c>
      <c r="B19" t="s">
        <v>427</v>
      </c>
      <c r="C19" t="s">
        <v>427</v>
      </c>
      <c r="D19" t="s">
        <v>420</v>
      </c>
      <c r="E19">
        <v>0</v>
      </c>
      <c r="F19">
        <v>4148.6099999999997</v>
      </c>
      <c r="G19">
        <v>167.68</v>
      </c>
      <c r="H19">
        <v>42.52</v>
      </c>
      <c r="I19">
        <v>16595.27</v>
      </c>
      <c r="J19">
        <v>1</v>
      </c>
      <c r="K19">
        <v>0</v>
      </c>
      <c r="L19">
        <v>0</v>
      </c>
      <c r="M19">
        <v>0</v>
      </c>
      <c r="N19" t="s">
        <v>91</v>
      </c>
      <c r="O19" t="s">
        <v>91</v>
      </c>
      <c r="P19" t="s">
        <v>421</v>
      </c>
      <c r="Q19" t="s">
        <v>91</v>
      </c>
      <c r="R19" t="s">
        <v>421</v>
      </c>
      <c r="S19">
        <v>4.0002000670103968</v>
      </c>
    </row>
    <row r="20" spans="1:19" x14ac:dyDescent="0.25">
      <c r="A20" t="s">
        <v>39</v>
      </c>
      <c r="B20" t="s">
        <v>428</v>
      </c>
      <c r="C20" t="s">
        <v>428</v>
      </c>
      <c r="D20" t="s">
        <v>420</v>
      </c>
      <c r="E20">
        <v>0</v>
      </c>
      <c r="F20">
        <v>4148.6099999999997</v>
      </c>
      <c r="G20">
        <v>167.68</v>
      </c>
      <c r="H20">
        <v>42.52</v>
      </c>
      <c r="I20">
        <v>16595.27</v>
      </c>
      <c r="J20">
        <v>1</v>
      </c>
      <c r="K20">
        <v>0</v>
      </c>
      <c r="L20">
        <v>0</v>
      </c>
      <c r="M20">
        <v>0</v>
      </c>
      <c r="N20" t="s">
        <v>91</v>
      </c>
      <c r="O20" t="s">
        <v>91</v>
      </c>
      <c r="P20" t="s">
        <v>421</v>
      </c>
      <c r="Q20" t="s">
        <v>91</v>
      </c>
      <c r="R20" t="s">
        <v>421</v>
      </c>
      <c r="S20">
        <v>4.0002000670103968</v>
      </c>
    </row>
    <row r="21" spans="1:19" x14ac:dyDescent="0.25">
      <c r="A21" t="s">
        <v>39</v>
      </c>
      <c r="B21" t="s">
        <v>429</v>
      </c>
      <c r="C21" t="s">
        <v>429</v>
      </c>
      <c r="D21" t="s">
        <v>420</v>
      </c>
      <c r="E21">
        <v>0</v>
      </c>
      <c r="F21">
        <v>1619.41</v>
      </c>
      <c r="G21">
        <v>23.85</v>
      </c>
      <c r="H21">
        <v>42.52</v>
      </c>
      <c r="I21">
        <v>6477.96</v>
      </c>
      <c r="J21">
        <v>1</v>
      </c>
      <c r="K21">
        <v>0</v>
      </c>
      <c r="L21">
        <v>0</v>
      </c>
      <c r="M21">
        <v>0</v>
      </c>
      <c r="N21" t="s">
        <v>91</v>
      </c>
      <c r="O21" t="s">
        <v>91</v>
      </c>
      <c r="P21" t="s">
        <v>421</v>
      </c>
      <c r="Q21" t="s">
        <v>91</v>
      </c>
      <c r="R21" t="s">
        <v>421</v>
      </c>
      <c r="S21">
        <v>4.0001976028306601</v>
      </c>
    </row>
    <row r="22" spans="1:19" x14ac:dyDescent="0.25">
      <c r="A22" t="s">
        <v>39</v>
      </c>
      <c r="B22" t="s">
        <v>430</v>
      </c>
      <c r="C22" t="s">
        <v>430</v>
      </c>
      <c r="D22" t="s">
        <v>398</v>
      </c>
      <c r="E22">
        <v>22502.2</v>
      </c>
      <c r="F22">
        <v>22502.2</v>
      </c>
      <c r="G22">
        <v>150</v>
      </c>
      <c r="H22">
        <v>150</v>
      </c>
      <c r="I22">
        <v>585085.65</v>
      </c>
      <c r="J22">
        <v>1</v>
      </c>
      <c r="K22">
        <v>33.33</v>
      </c>
      <c r="L22">
        <v>3.3597000000000001</v>
      </c>
      <c r="M22">
        <v>1.7058</v>
      </c>
      <c r="N22" t="s">
        <v>399</v>
      </c>
      <c r="O22" t="s">
        <v>417</v>
      </c>
      <c r="P22" t="s">
        <v>431</v>
      </c>
      <c r="Q22" t="s">
        <v>62</v>
      </c>
      <c r="R22" t="s">
        <v>402</v>
      </c>
      <c r="S22">
        <v>26.00126432082196</v>
      </c>
    </row>
    <row r="23" spans="1:19" x14ac:dyDescent="0.25">
      <c r="A23" t="s">
        <v>39</v>
      </c>
      <c r="B23" t="s">
        <v>432</v>
      </c>
      <c r="C23" t="s">
        <v>432</v>
      </c>
      <c r="D23" t="s">
        <v>398</v>
      </c>
      <c r="E23">
        <v>2629.64</v>
      </c>
      <c r="F23">
        <v>2629.64</v>
      </c>
      <c r="G23">
        <v>51.18</v>
      </c>
      <c r="H23">
        <v>51.38</v>
      </c>
      <c r="I23">
        <v>34187</v>
      </c>
      <c r="J23">
        <v>1</v>
      </c>
      <c r="K23">
        <v>2.5</v>
      </c>
      <c r="L23">
        <v>5.6273</v>
      </c>
      <c r="M23">
        <v>26.471599999999999</v>
      </c>
      <c r="N23" t="s">
        <v>399</v>
      </c>
      <c r="O23" t="s">
        <v>413</v>
      </c>
      <c r="P23" t="s">
        <v>433</v>
      </c>
      <c r="Q23" t="s">
        <v>63</v>
      </c>
      <c r="R23" t="s">
        <v>433</v>
      </c>
      <c r="S23">
        <v>13.00063887071995</v>
      </c>
    </row>
    <row r="24" spans="1:19" x14ac:dyDescent="0.25">
      <c r="A24" t="s">
        <v>40</v>
      </c>
      <c r="B24" t="s">
        <v>397</v>
      </c>
      <c r="C24" t="s">
        <v>397</v>
      </c>
      <c r="D24" t="s">
        <v>398</v>
      </c>
      <c r="E24">
        <v>3751.24</v>
      </c>
      <c r="F24">
        <v>3751.24</v>
      </c>
      <c r="G24">
        <v>44.59</v>
      </c>
      <c r="H24">
        <v>84.09</v>
      </c>
      <c r="I24">
        <v>48768.49</v>
      </c>
      <c r="J24">
        <v>1</v>
      </c>
      <c r="K24">
        <v>25</v>
      </c>
      <c r="L24">
        <v>2.0470000000000002</v>
      </c>
      <c r="M24">
        <v>3.4117000000000002</v>
      </c>
      <c r="N24" t="s">
        <v>399</v>
      </c>
      <c r="O24" t="s">
        <v>400</v>
      </c>
      <c r="P24" t="s">
        <v>401</v>
      </c>
      <c r="Q24" t="s">
        <v>62</v>
      </c>
      <c r="R24" t="s">
        <v>402</v>
      </c>
      <c r="S24">
        <v>13.00063179108775</v>
      </c>
    </row>
    <row r="25" spans="1:19" x14ac:dyDescent="0.25">
      <c r="A25" t="s">
        <v>40</v>
      </c>
      <c r="B25" t="s">
        <v>403</v>
      </c>
      <c r="C25" t="s">
        <v>403</v>
      </c>
      <c r="D25" t="s">
        <v>398</v>
      </c>
      <c r="E25">
        <v>2092.38</v>
      </c>
      <c r="F25">
        <v>2092.38</v>
      </c>
      <c r="G25">
        <v>69.459999999999994</v>
      </c>
      <c r="H25">
        <v>30.12</v>
      </c>
      <c r="I25">
        <v>18832.36</v>
      </c>
      <c r="J25">
        <v>1</v>
      </c>
      <c r="K25">
        <v>25</v>
      </c>
      <c r="L25">
        <v>2.0470000000000002</v>
      </c>
      <c r="M25">
        <v>3.4117000000000002</v>
      </c>
      <c r="N25" t="s">
        <v>399</v>
      </c>
      <c r="O25" t="s">
        <v>400</v>
      </c>
      <c r="P25" t="s">
        <v>401</v>
      </c>
      <c r="Q25" t="s">
        <v>61</v>
      </c>
      <c r="R25" t="s">
        <v>402</v>
      </c>
      <c r="S25">
        <v>9.0004492491803596</v>
      </c>
    </row>
    <row r="26" spans="1:19" x14ac:dyDescent="0.25">
      <c r="A26" t="s">
        <v>40</v>
      </c>
      <c r="B26" t="s">
        <v>404</v>
      </c>
      <c r="C26" t="s">
        <v>404</v>
      </c>
      <c r="D26" t="s">
        <v>398</v>
      </c>
      <c r="E26">
        <v>2092.38</v>
      </c>
      <c r="F26">
        <v>2092.38</v>
      </c>
      <c r="G26">
        <v>69.459999999999994</v>
      </c>
      <c r="H26">
        <v>30.12</v>
      </c>
      <c r="I26">
        <v>18832.36</v>
      </c>
      <c r="J26">
        <v>1</v>
      </c>
      <c r="K26">
        <v>25</v>
      </c>
      <c r="L26">
        <v>2.0470000000000002</v>
      </c>
      <c r="M26">
        <v>3.4117000000000002</v>
      </c>
      <c r="N26" t="s">
        <v>399</v>
      </c>
      <c r="O26" t="s">
        <v>400</v>
      </c>
      <c r="P26" t="s">
        <v>401</v>
      </c>
      <c r="Q26" t="s">
        <v>61</v>
      </c>
      <c r="R26" t="s">
        <v>402</v>
      </c>
      <c r="S26">
        <v>9.0004492491803596</v>
      </c>
    </row>
    <row r="27" spans="1:19" x14ac:dyDescent="0.25">
      <c r="A27" t="s">
        <v>40</v>
      </c>
      <c r="B27" t="s">
        <v>405</v>
      </c>
      <c r="C27" t="s">
        <v>405</v>
      </c>
      <c r="D27" t="s">
        <v>398</v>
      </c>
      <c r="E27">
        <v>1656.55</v>
      </c>
      <c r="F27">
        <v>1656.55</v>
      </c>
      <c r="G27">
        <v>69.459999999999994</v>
      </c>
      <c r="H27">
        <v>23.85</v>
      </c>
      <c r="I27">
        <v>14909.67</v>
      </c>
      <c r="J27">
        <v>1</v>
      </c>
      <c r="K27">
        <v>25</v>
      </c>
      <c r="L27">
        <v>2.0470000000000002</v>
      </c>
      <c r="M27">
        <v>3.4117000000000002</v>
      </c>
      <c r="N27" t="s">
        <v>399</v>
      </c>
      <c r="O27" t="s">
        <v>400</v>
      </c>
      <c r="P27" t="s">
        <v>401</v>
      </c>
      <c r="Q27" t="s">
        <v>61</v>
      </c>
      <c r="R27" t="s">
        <v>402</v>
      </c>
      <c r="S27">
        <v>9.0004346382542035</v>
      </c>
    </row>
    <row r="28" spans="1:19" x14ac:dyDescent="0.25">
      <c r="A28" t="s">
        <v>40</v>
      </c>
      <c r="B28" t="s">
        <v>406</v>
      </c>
      <c r="C28" t="s">
        <v>406</v>
      </c>
      <c r="D28" t="s">
        <v>398</v>
      </c>
      <c r="E28">
        <v>1798.23</v>
      </c>
      <c r="F28">
        <v>1798.23</v>
      </c>
      <c r="G28">
        <v>75.39</v>
      </c>
      <c r="H28">
        <v>34.32</v>
      </c>
      <c r="I28">
        <v>16184.9</v>
      </c>
      <c r="J28">
        <v>1</v>
      </c>
      <c r="K28">
        <v>25</v>
      </c>
      <c r="L28">
        <v>2.0470000000000002</v>
      </c>
      <c r="M28">
        <v>3.4117000000000002</v>
      </c>
      <c r="N28" t="s">
        <v>399</v>
      </c>
      <c r="O28" t="s">
        <v>400</v>
      </c>
      <c r="P28" t="s">
        <v>401</v>
      </c>
      <c r="Q28" t="s">
        <v>61</v>
      </c>
      <c r="R28" t="s">
        <v>407</v>
      </c>
      <c r="S28">
        <v>9.000461564983345</v>
      </c>
    </row>
    <row r="29" spans="1:19" x14ac:dyDescent="0.25">
      <c r="A29" t="s">
        <v>40</v>
      </c>
      <c r="B29" t="s">
        <v>408</v>
      </c>
      <c r="C29" t="s">
        <v>408</v>
      </c>
      <c r="D29" t="s">
        <v>398</v>
      </c>
      <c r="E29">
        <v>1619.41</v>
      </c>
      <c r="F29">
        <v>1619.41</v>
      </c>
      <c r="G29">
        <v>42.52</v>
      </c>
      <c r="H29">
        <v>84.09</v>
      </c>
      <c r="I29">
        <v>14575.41</v>
      </c>
      <c r="J29">
        <v>1</v>
      </c>
      <c r="K29">
        <v>25</v>
      </c>
      <c r="L29">
        <v>2.0470000000000002</v>
      </c>
      <c r="M29">
        <v>3.4117000000000002</v>
      </c>
      <c r="N29" t="s">
        <v>399</v>
      </c>
      <c r="O29" t="s">
        <v>400</v>
      </c>
      <c r="P29" t="s">
        <v>401</v>
      </c>
      <c r="Q29" t="s">
        <v>61</v>
      </c>
      <c r="R29" t="s">
        <v>407</v>
      </c>
      <c r="S29">
        <v>9.0004446063689851</v>
      </c>
    </row>
    <row r="30" spans="1:19" x14ac:dyDescent="0.25">
      <c r="A30" t="s">
        <v>40</v>
      </c>
      <c r="B30" t="s">
        <v>409</v>
      </c>
      <c r="C30" t="s">
        <v>409</v>
      </c>
      <c r="D30" t="s">
        <v>398</v>
      </c>
      <c r="E30">
        <v>4148.6099999999997</v>
      </c>
      <c r="F30">
        <v>4148.6099999999997</v>
      </c>
      <c r="G30">
        <v>167.68</v>
      </c>
      <c r="H30">
        <v>42.52</v>
      </c>
      <c r="I30">
        <v>37339.35</v>
      </c>
      <c r="J30">
        <v>1</v>
      </c>
      <c r="K30">
        <v>25</v>
      </c>
      <c r="L30">
        <v>2.0470000000000002</v>
      </c>
      <c r="M30">
        <v>3.4117000000000002</v>
      </c>
      <c r="N30" t="s">
        <v>399</v>
      </c>
      <c r="O30" t="s">
        <v>400</v>
      </c>
      <c r="P30" t="s">
        <v>401</v>
      </c>
      <c r="Q30" t="s">
        <v>61</v>
      </c>
      <c r="R30" t="s">
        <v>407</v>
      </c>
      <c r="S30">
        <v>9.0004483429389612</v>
      </c>
    </row>
    <row r="31" spans="1:19" x14ac:dyDescent="0.25">
      <c r="A31" t="s">
        <v>40</v>
      </c>
      <c r="B31" t="s">
        <v>410</v>
      </c>
      <c r="C31" t="s">
        <v>410</v>
      </c>
      <c r="D31" t="s">
        <v>398</v>
      </c>
      <c r="E31">
        <v>4148.6099999999997</v>
      </c>
      <c r="F31">
        <v>4148.6099999999997</v>
      </c>
      <c r="G31">
        <v>107.71</v>
      </c>
      <c r="H31">
        <v>42.52</v>
      </c>
      <c r="I31">
        <v>37339.35</v>
      </c>
      <c r="J31">
        <v>1</v>
      </c>
      <c r="K31">
        <v>25</v>
      </c>
      <c r="L31">
        <v>2.0470000000000002</v>
      </c>
      <c r="M31">
        <v>3.4117000000000002</v>
      </c>
      <c r="N31" t="s">
        <v>399</v>
      </c>
      <c r="O31" t="s">
        <v>400</v>
      </c>
      <c r="P31" t="s">
        <v>401</v>
      </c>
      <c r="Q31" t="s">
        <v>61</v>
      </c>
      <c r="R31" t="s">
        <v>407</v>
      </c>
      <c r="S31">
        <v>9.0004483429389612</v>
      </c>
    </row>
    <row r="32" spans="1:19" x14ac:dyDescent="0.25">
      <c r="A32" t="s">
        <v>40</v>
      </c>
      <c r="B32" t="s">
        <v>411</v>
      </c>
      <c r="C32" t="s">
        <v>411</v>
      </c>
      <c r="D32" t="s">
        <v>398</v>
      </c>
      <c r="E32">
        <v>1619.41</v>
      </c>
      <c r="F32">
        <v>1619.41</v>
      </c>
      <c r="G32">
        <v>30.12</v>
      </c>
      <c r="H32">
        <v>42.52</v>
      </c>
      <c r="I32">
        <v>14575.41</v>
      </c>
      <c r="J32">
        <v>1</v>
      </c>
      <c r="K32">
        <v>25</v>
      </c>
      <c r="L32">
        <v>2.0470000000000002</v>
      </c>
      <c r="M32">
        <v>3.4117000000000002</v>
      </c>
      <c r="N32" t="s">
        <v>399</v>
      </c>
      <c r="O32" t="s">
        <v>400</v>
      </c>
      <c r="P32" t="s">
        <v>401</v>
      </c>
      <c r="Q32" t="s">
        <v>61</v>
      </c>
      <c r="R32" t="s">
        <v>407</v>
      </c>
      <c r="S32">
        <v>9.0004446063689851</v>
      </c>
    </row>
    <row r="33" spans="1:19" x14ac:dyDescent="0.25">
      <c r="A33" t="s">
        <v>40</v>
      </c>
      <c r="B33" t="s">
        <v>412</v>
      </c>
      <c r="C33" t="s">
        <v>412</v>
      </c>
      <c r="D33" t="s">
        <v>398</v>
      </c>
      <c r="E33">
        <v>770.67</v>
      </c>
      <c r="F33">
        <v>770.67</v>
      </c>
      <c r="G33">
        <v>32.32</v>
      </c>
      <c r="H33">
        <v>23.85</v>
      </c>
      <c r="I33">
        <v>6936.36</v>
      </c>
      <c r="J33">
        <v>1</v>
      </c>
      <c r="K33">
        <v>1.5</v>
      </c>
      <c r="L33">
        <v>1.7058</v>
      </c>
      <c r="M33">
        <v>68.2333</v>
      </c>
      <c r="N33" t="s">
        <v>399</v>
      </c>
      <c r="O33" t="s">
        <v>413</v>
      </c>
      <c r="P33" t="s">
        <v>414</v>
      </c>
      <c r="Q33" t="s">
        <v>63</v>
      </c>
      <c r="R33" t="s">
        <v>415</v>
      </c>
      <c r="S33">
        <v>9.0004281988399697</v>
      </c>
    </row>
    <row r="34" spans="1:19" x14ac:dyDescent="0.25">
      <c r="A34" t="s">
        <v>40</v>
      </c>
      <c r="B34" t="s">
        <v>416</v>
      </c>
      <c r="C34" t="s">
        <v>416</v>
      </c>
      <c r="D34" t="s">
        <v>398</v>
      </c>
      <c r="E34">
        <v>5634</v>
      </c>
      <c r="F34">
        <v>5634</v>
      </c>
      <c r="G34">
        <v>75.069999999999993</v>
      </c>
      <c r="H34">
        <v>75.069999999999993</v>
      </c>
      <c r="I34">
        <v>73245.58</v>
      </c>
      <c r="J34">
        <v>1</v>
      </c>
      <c r="K34">
        <v>33.33</v>
      </c>
      <c r="L34">
        <v>1.5353000000000001</v>
      </c>
      <c r="M34">
        <v>2.5588000000000002</v>
      </c>
      <c r="N34" t="s">
        <v>399</v>
      </c>
      <c r="O34" t="s">
        <v>417</v>
      </c>
      <c r="P34" t="s">
        <v>418</v>
      </c>
      <c r="Q34" t="s">
        <v>62</v>
      </c>
      <c r="R34" t="s">
        <v>402</v>
      </c>
      <c r="S34">
        <v>13.000635427760029</v>
      </c>
    </row>
    <row r="35" spans="1:19" x14ac:dyDescent="0.25">
      <c r="A35" t="s">
        <v>40</v>
      </c>
      <c r="B35" t="s">
        <v>419</v>
      </c>
      <c r="C35" t="s">
        <v>419</v>
      </c>
      <c r="D35" t="s">
        <v>420</v>
      </c>
      <c r="E35">
        <v>0</v>
      </c>
      <c r="F35">
        <v>2092.38</v>
      </c>
      <c r="G35">
        <v>69.459999999999994</v>
      </c>
      <c r="H35">
        <v>42.52</v>
      </c>
      <c r="I35">
        <v>8369.94</v>
      </c>
      <c r="J35">
        <v>1</v>
      </c>
      <c r="K35">
        <v>0</v>
      </c>
      <c r="L35">
        <v>0</v>
      </c>
      <c r="M35">
        <v>0</v>
      </c>
      <c r="N35" t="s">
        <v>91</v>
      </c>
      <c r="O35" t="s">
        <v>91</v>
      </c>
      <c r="P35" t="s">
        <v>421</v>
      </c>
      <c r="Q35" t="s">
        <v>91</v>
      </c>
      <c r="R35" t="s">
        <v>421</v>
      </c>
      <c r="S35">
        <v>4.0002007283571821</v>
      </c>
    </row>
    <row r="36" spans="1:19" x14ac:dyDescent="0.25">
      <c r="A36" t="s">
        <v>40</v>
      </c>
      <c r="B36" t="s">
        <v>422</v>
      </c>
      <c r="C36" t="s">
        <v>422</v>
      </c>
      <c r="D36" t="s">
        <v>420</v>
      </c>
      <c r="E36">
        <v>0</v>
      </c>
      <c r="F36">
        <v>2092.38</v>
      </c>
      <c r="G36">
        <v>69.459999999999994</v>
      </c>
      <c r="H36">
        <v>42.52</v>
      </c>
      <c r="I36">
        <v>8369.94</v>
      </c>
      <c r="J36">
        <v>1</v>
      </c>
      <c r="K36">
        <v>0</v>
      </c>
      <c r="L36">
        <v>0</v>
      </c>
      <c r="M36">
        <v>0</v>
      </c>
      <c r="N36" t="s">
        <v>91</v>
      </c>
      <c r="O36" t="s">
        <v>91</v>
      </c>
      <c r="P36" t="s">
        <v>421</v>
      </c>
      <c r="Q36" t="s">
        <v>91</v>
      </c>
      <c r="R36" t="s">
        <v>421</v>
      </c>
      <c r="S36">
        <v>4.0002007283571821</v>
      </c>
    </row>
    <row r="37" spans="1:19" x14ac:dyDescent="0.25">
      <c r="A37" t="s">
        <v>40</v>
      </c>
      <c r="B37" t="s">
        <v>423</v>
      </c>
      <c r="C37" t="s">
        <v>423</v>
      </c>
      <c r="D37" t="s">
        <v>420</v>
      </c>
      <c r="E37">
        <v>0</v>
      </c>
      <c r="F37">
        <v>1656.55</v>
      </c>
      <c r="G37">
        <v>69.459999999999994</v>
      </c>
      <c r="H37">
        <v>23.85</v>
      </c>
      <c r="I37">
        <v>6626.52</v>
      </c>
      <c r="J37">
        <v>1</v>
      </c>
      <c r="K37">
        <v>0</v>
      </c>
      <c r="L37">
        <v>0</v>
      </c>
      <c r="M37">
        <v>0</v>
      </c>
      <c r="N37" t="s">
        <v>91</v>
      </c>
      <c r="O37" t="s">
        <v>91</v>
      </c>
      <c r="P37" t="s">
        <v>421</v>
      </c>
      <c r="Q37" t="s">
        <v>91</v>
      </c>
      <c r="R37" t="s">
        <v>421</v>
      </c>
      <c r="S37">
        <v>4.0001931725574238</v>
      </c>
    </row>
    <row r="38" spans="1:19" x14ac:dyDescent="0.25">
      <c r="A38" t="s">
        <v>40</v>
      </c>
      <c r="B38" t="s">
        <v>424</v>
      </c>
      <c r="C38" t="s">
        <v>424</v>
      </c>
      <c r="D38" t="s">
        <v>420</v>
      </c>
      <c r="E38">
        <v>0</v>
      </c>
      <c r="F38">
        <v>770.67</v>
      </c>
      <c r="G38">
        <v>32.32</v>
      </c>
      <c r="H38">
        <v>23.85</v>
      </c>
      <c r="I38">
        <v>3082.83</v>
      </c>
      <c r="J38">
        <v>1</v>
      </c>
      <c r="K38">
        <v>0</v>
      </c>
      <c r="L38">
        <v>0</v>
      </c>
      <c r="M38">
        <v>0</v>
      </c>
      <c r="N38" t="s">
        <v>91</v>
      </c>
      <c r="O38" t="s">
        <v>91</v>
      </c>
      <c r="P38" t="s">
        <v>421</v>
      </c>
      <c r="Q38" t="s">
        <v>91</v>
      </c>
      <c r="R38" t="s">
        <v>421</v>
      </c>
      <c r="S38">
        <v>4.0001946358363503</v>
      </c>
    </row>
    <row r="39" spans="1:19" x14ac:dyDescent="0.25">
      <c r="A39" t="s">
        <v>40</v>
      </c>
      <c r="B39" t="s">
        <v>425</v>
      </c>
      <c r="C39" t="s">
        <v>425</v>
      </c>
      <c r="D39" t="s">
        <v>420</v>
      </c>
      <c r="E39">
        <v>0</v>
      </c>
      <c r="F39">
        <v>1798.23</v>
      </c>
      <c r="G39">
        <v>75.39</v>
      </c>
      <c r="H39">
        <v>23.85</v>
      </c>
      <c r="I39">
        <v>7193.29</v>
      </c>
      <c r="J39">
        <v>1</v>
      </c>
      <c r="K39">
        <v>0</v>
      </c>
      <c r="L39">
        <v>0</v>
      </c>
      <c r="M39">
        <v>0</v>
      </c>
      <c r="N39" t="s">
        <v>91</v>
      </c>
      <c r="O39" t="s">
        <v>91</v>
      </c>
      <c r="P39" t="s">
        <v>421</v>
      </c>
      <c r="Q39" t="s">
        <v>91</v>
      </c>
      <c r="R39" t="s">
        <v>421</v>
      </c>
      <c r="S39">
        <v>4.0002057578841406</v>
      </c>
    </row>
    <row r="40" spans="1:19" x14ac:dyDescent="0.25">
      <c r="A40" t="s">
        <v>40</v>
      </c>
      <c r="B40" t="s">
        <v>426</v>
      </c>
      <c r="C40" t="s">
        <v>426</v>
      </c>
      <c r="D40" t="s">
        <v>420</v>
      </c>
      <c r="E40">
        <v>0</v>
      </c>
      <c r="F40">
        <v>1619.41</v>
      </c>
      <c r="G40">
        <v>42.52</v>
      </c>
      <c r="H40">
        <v>84.09</v>
      </c>
      <c r="I40">
        <v>6477.96</v>
      </c>
      <c r="J40">
        <v>1</v>
      </c>
      <c r="K40">
        <v>0</v>
      </c>
      <c r="L40">
        <v>0</v>
      </c>
      <c r="M40">
        <v>0</v>
      </c>
      <c r="N40" t="s">
        <v>91</v>
      </c>
      <c r="O40" t="s">
        <v>91</v>
      </c>
      <c r="P40" t="s">
        <v>421</v>
      </c>
      <c r="Q40" t="s">
        <v>91</v>
      </c>
      <c r="R40" t="s">
        <v>421</v>
      </c>
      <c r="S40">
        <v>4.0001976028306601</v>
      </c>
    </row>
    <row r="41" spans="1:19" x14ac:dyDescent="0.25">
      <c r="A41" t="s">
        <v>40</v>
      </c>
      <c r="B41" t="s">
        <v>427</v>
      </c>
      <c r="C41" t="s">
        <v>427</v>
      </c>
      <c r="D41" t="s">
        <v>420</v>
      </c>
      <c r="E41">
        <v>0</v>
      </c>
      <c r="F41">
        <v>4148.6099999999997</v>
      </c>
      <c r="G41">
        <v>167.68</v>
      </c>
      <c r="H41">
        <v>42.52</v>
      </c>
      <c r="I41">
        <v>16595.27</v>
      </c>
      <c r="J41">
        <v>1</v>
      </c>
      <c r="K41">
        <v>0</v>
      </c>
      <c r="L41">
        <v>0</v>
      </c>
      <c r="M41">
        <v>0</v>
      </c>
      <c r="N41" t="s">
        <v>91</v>
      </c>
      <c r="O41" t="s">
        <v>91</v>
      </c>
      <c r="P41" t="s">
        <v>421</v>
      </c>
      <c r="Q41" t="s">
        <v>91</v>
      </c>
      <c r="R41" t="s">
        <v>421</v>
      </c>
      <c r="S41">
        <v>4.0002000670103968</v>
      </c>
    </row>
    <row r="42" spans="1:19" x14ac:dyDescent="0.25">
      <c r="A42" t="s">
        <v>40</v>
      </c>
      <c r="B42" t="s">
        <v>428</v>
      </c>
      <c r="C42" t="s">
        <v>428</v>
      </c>
      <c r="D42" t="s">
        <v>420</v>
      </c>
      <c r="E42">
        <v>0</v>
      </c>
      <c r="F42">
        <v>4148.6099999999997</v>
      </c>
      <c r="G42">
        <v>167.68</v>
      </c>
      <c r="H42">
        <v>42.52</v>
      </c>
      <c r="I42">
        <v>16595.27</v>
      </c>
      <c r="J42">
        <v>1</v>
      </c>
      <c r="K42">
        <v>0</v>
      </c>
      <c r="L42">
        <v>0</v>
      </c>
      <c r="M42">
        <v>0</v>
      </c>
      <c r="N42" t="s">
        <v>91</v>
      </c>
      <c r="O42" t="s">
        <v>91</v>
      </c>
      <c r="P42" t="s">
        <v>421</v>
      </c>
      <c r="Q42" t="s">
        <v>91</v>
      </c>
      <c r="R42" t="s">
        <v>421</v>
      </c>
      <c r="S42">
        <v>4.0002000670103968</v>
      </c>
    </row>
    <row r="43" spans="1:19" x14ac:dyDescent="0.25">
      <c r="A43" t="s">
        <v>40</v>
      </c>
      <c r="B43" t="s">
        <v>429</v>
      </c>
      <c r="C43" t="s">
        <v>429</v>
      </c>
      <c r="D43" t="s">
        <v>420</v>
      </c>
      <c r="E43">
        <v>0</v>
      </c>
      <c r="F43">
        <v>1619.41</v>
      </c>
      <c r="G43">
        <v>23.85</v>
      </c>
      <c r="H43">
        <v>42.52</v>
      </c>
      <c r="I43">
        <v>6477.96</v>
      </c>
      <c r="J43">
        <v>1</v>
      </c>
      <c r="K43">
        <v>0</v>
      </c>
      <c r="L43">
        <v>0</v>
      </c>
      <c r="M43">
        <v>0</v>
      </c>
      <c r="N43" t="s">
        <v>91</v>
      </c>
      <c r="O43" t="s">
        <v>91</v>
      </c>
      <c r="P43" t="s">
        <v>421</v>
      </c>
      <c r="Q43" t="s">
        <v>91</v>
      </c>
      <c r="R43" t="s">
        <v>421</v>
      </c>
      <c r="S43">
        <v>4.0001976028306601</v>
      </c>
    </row>
    <row r="44" spans="1:19" x14ac:dyDescent="0.25">
      <c r="A44" t="s">
        <v>40</v>
      </c>
      <c r="B44" t="s">
        <v>430</v>
      </c>
      <c r="C44" t="s">
        <v>430</v>
      </c>
      <c r="D44" t="s">
        <v>398</v>
      </c>
      <c r="E44">
        <v>22502.2</v>
      </c>
      <c r="F44">
        <v>22502.2</v>
      </c>
      <c r="G44">
        <v>150</v>
      </c>
      <c r="H44">
        <v>150</v>
      </c>
      <c r="I44">
        <v>585085.65</v>
      </c>
      <c r="J44">
        <v>1</v>
      </c>
      <c r="K44">
        <v>33.33</v>
      </c>
      <c r="L44">
        <v>1.7058</v>
      </c>
      <c r="M44">
        <v>1.7058</v>
      </c>
      <c r="N44" t="s">
        <v>399</v>
      </c>
      <c r="O44" t="s">
        <v>417</v>
      </c>
      <c r="P44" t="s">
        <v>431</v>
      </c>
      <c r="Q44" t="s">
        <v>62</v>
      </c>
      <c r="R44" t="s">
        <v>402</v>
      </c>
      <c r="S44">
        <v>26.00126432082196</v>
      </c>
    </row>
    <row r="45" spans="1:19" x14ac:dyDescent="0.25">
      <c r="A45" t="s">
        <v>40</v>
      </c>
      <c r="B45" t="s">
        <v>432</v>
      </c>
      <c r="C45" t="s">
        <v>432</v>
      </c>
      <c r="D45" t="s">
        <v>398</v>
      </c>
      <c r="E45">
        <v>2629.64</v>
      </c>
      <c r="F45">
        <v>2629.64</v>
      </c>
      <c r="G45">
        <v>51.18</v>
      </c>
      <c r="H45">
        <v>51.38</v>
      </c>
      <c r="I45">
        <v>34187</v>
      </c>
      <c r="J45">
        <v>1</v>
      </c>
      <c r="K45">
        <v>2.5</v>
      </c>
      <c r="L45">
        <v>3.2410999999999999</v>
      </c>
      <c r="M45">
        <v>26.471599999999999</v>
      </c>
      <c r="N45" t="s">
        <v>399</v>
      </c>
      <c r="O45" t="s">
        <v>413</v>
      </c>
      <c r="P45" t="s">
        <v>433</v>
      </c>
      <c r="Q45" t="s">
        <v>63</v>
      </c>
      <c r="R45" t="s">
        <v>433</v>
      </c>
      <c r="S45">
        <v>13.00063887071995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2026-10-19T03:38:14Z</dcterms:modified>
</cp:coreProperties>
</file>