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420F8ED7-DF27-4349-A01B-67B902DF8EE1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B4" i="9" l="1"/>
  <c r="C4" i="9"/>
  <c r="A10" i="9" l="1"/>
  <c r="B10" i="9"/>
  <c r="C10" i="9"/>
  <c r="D10" i="9"/>
  <c r="A11" i="9"/>
  <c r="B11" i="9"/>
  <c r="C11" i="9"/>
  <c r="D11" i="9"/>
  <c r="A12" i="9"/>
  <c r="B12" i="9"/>
  <c r="C12" i="9"/>
  <c r="D12" i="9"/>
  <c r="B9" i="9"/>
  <c r="C9" i="9"/>
  <c r="D9" i="9"/>
  <c r="A9" i="9"/>
  <c r="A3" i="9"/>
  <c r="D3" i="9" s="1" a="1"/>
  <c r="D3" i="9" s="1"/>
  <c r="D9" i="5" l="1" a="1"/>
  <c r="D9" i="5" s="1"/>
  <c r="A4" i="9"/>
  <c r="D4" i="9" s="1" a="1"/>
  <c r="D4" i="9" s="1"/>
  <c r="B3" i="9"/>
  <c r="C3" i="9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12" i="6" l="1"/>
  <c r="E12" i="6" a="1"/>
  <c r="E12" i="6" s="1"/>
  <c r="F12" i="6" s="1"/>
  <c r="H6" i="2"/>
  <c r="B11" i="6"/>
  <c r="E11" i="6" a="1"/>
  <c r="E11" i="6" s="1"/>
  <c r="F11" i="6" s="1"/>
  <c r="B10" i="6"/>
  <c r="F10" i="6"/>
  <c r="D10" i="6"/>
  <c r="B6" i="2"/>
  <c r="A6" i="2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3" i="2" l="1"/>
  <c r="G5" i="2"/>
  <c r="G4" i="2"/>
  <c r="C5" i="6"/>
  <c r="D5" i="6"/>
  <c r="E5" i="6"/>
  <c r="F5" i="6"/>
  <c r="G5" i="6"/>
  <c r="D4" i="6"/>
  <c r="E4" i="6"/>
  <c r="F4" i="6"/>
  <c r="G4" i="6"/>
  <c r="C4" i="6"/>
  <c r="Z2" i="5" a="1"/>
  <c r="A4" i="5" s="1"/>
  <c r="Z2" i="20" a="1"/>
  <c r="Z2" i="20" s="1"/>
  <c r="R9" i="5" a="1"/>
  <c r="R9" i="5" s="1"/>
  <c r="S9" i="5" a="1"/>
  <c r="S9" i="5" s="1"/>
  <c r="R10" i="5" a="1"/>
  <c r="R10" i="5" s="1"/>
  <c r="S10" i="5" a="1"/>
  <c r="S10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/>
  <c r="O9" i="5" a="1"/>
  <c r="O9" i="5" s="1"/>
  <c r="P9" i="5" a="1"/>
  <c r="P9" i="5" s="1"/>
  <c r="Q9" i="5" a="1"/>
  <c r="Q9" i="5" s="1"/>
  <c r="F10" i="5" a="1"/>
  <c r="F10" i="5" s="1"/>
  <c r="G10" i="5" a="1"/>
  <c r="G10" i="5" s="1"/>
  <c r="H10" i="5" a="1"/>
  <c r="H10" i="5" s="1"/>
  <c r="I10" i="5" a="1"/>
  <c r="I10" i="5" s="1"/>
  <c r="J10" i="5" a="1"/>
  <c r="J10" i="5" s="1"/>
  <c r="K10" i="5" a="1"/>
  <c r="K10" i="5" s="1"/>
  <c r="L10" i="5" a="1"/>
  <c r="L10" i="5" s="1"/>
  <c r="M10" i="5" a="1"/>
  <c r="M10" i="5" s="1"/>
  <c r="N10" i="5" a="1"/>
  <c r="N10" i="5" s="1"/>
  <c r="O10" i="5" a="1"/>
  <c r="O10" i="5" s="1"/>
  <c r="P10" i="5" a="1"/>
  <c r="P10" i="5" s="1"/>
  <c r="Q10" i="5" a="1"/>
  <c r="Q10" i="5" s="1"/>
  <c r="E9" i="5" a="1"/>
  <c r="E9" i="5" s="1"/>
  <c r="E10" i="5" a="1"/>
  <c r="E10" i="5" s="1"/>
  <c r="D10" i="5" a="1"/>
  <c r="D10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 s="1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B4" i="5" l="1"/>
  <c r="D4" i="5"/>
  <c r="E4" i="5" s="1"/>
  <c r="C4" i="5"/>
  <c r="A4" i="20" a="1"/>
  <c r="A4" i="20" s="1"/>
  <c r="A5" i="20" a="1"/>
  <c r="A5" i="20" s="1"/>
  <c r="A6" i="20" a="1"/>
  <c r="A6" i="20" s="1"/>
  <c r="A3" i="20" a="1"/>
  <c r="A3" i="20" s="1"/>
  <c r="Z2" i="5"/>
  <c r="A3" i="5" s="1"/>
  <c r="B16" i="1"/>
  <c r="B12" i="1"/>
  <c r="B11" i="1"/>
  <c r="B5" i="1"/>
  <c r="B4" i="1"/>
  <c r="D4" i="20" l="1" a="1"/>
  <c r="D4" i="20" s="1"/>
  <c r="C4" i="20" a="1"/>
  <c r="C4" i="20" s="1"/>
  <c r="E4" i="20" a="1"/>
  <c r="E4" i="20" s="1"/>
  <c r="F4" i="20" a="1"/>
  <c r="F4" i="20" s="1"/>
  <c r="J4" i="20" a="1"/>
  <c r="J4" i="20" s="1"/>
  <c r="G4" i="20" a="1"/>
  <c r="G4" i="20" s="1"/>
  <c r="H4" i="20" a="1"/>
  <c r="H4" i="20" s="1"/>
  <c r="L4" i="20" a="1"/>
  <c r="L4" i="20" s="1"/>
  <c r="K4" i="20" a="1"/>
  <c r="K4" i="20" s="1"/>
  <c r="I4" i="20" a="1"/>
  <c r="I4" i="20" s="1"/>
  <c r="M4" i="20" a="1"/>
  <c r="M4" i="20" s="1"/>
  <c r="N4" i="20" a="1"/>
  <c r="N4" i="20" s="1"/>
  <c r="O4" i="20" a="1"/>
  <c r="O4" i="20" s="1"/>
  <c r="P4" i="20" a="1"/>
  <c r="P4" i="20" s="1"/>
  <c r="Q4" i="20" a="1"/>
  <c r="Q4" i="20" s="1"/>
  <c r="R4" i="20" a="1"/>
  <c r="R4" i="20" s="1"/>
  <c r="N3" i="20" a="1"/>
  <c r="N3" i="20" s="1"/>
  <c r="O3" i="20" a="1"/>
  <c r="O3" i="20" s="1"/>
  <c r="Q3" i="20" a="1"/>
  <c r="Q3" i="20" s="1"/>
  <c r="L3" i="20" a="1"/>
  <c r="L3" i="20" s="1"/>
  <c r="M3" i="20" a="1"/>
  <c r="M3" i="20" s="1"/>
  <c r="P3" i="20" a="1"/>
  <c r="P3" i="20" s="1"/>
  <c r="F3" i="20" a="1"/>
  <c r="F3" i="20" s="1"/>
  <c r="G3" i="20" a="1"/>
  <c r="G3" i="20" s="1"/>
  <c r="H3" i="20" a="1"/>
  <c r="H3" i="20" s="1"/>
  <c r="C3" i="20" a="1"/>
  <c r="C3" i="20" s="1"/>
  <c r="D3" i="20" a="1"/>
  <c r="D3" i="20" s="1"/>
  <c r="E3" i="20" a="1"/>
  <c r="E3" i="20" s="1"/>
  <c r="I3" i="20" a="1"/>
  <c r="I3" i="20" s="1"/>
  <c r="J3" i="20" a="1"/>
  <c r="J3" i="20" s="1"/>
  <c r="R3" i="20" a="1"/>
  <c r="R3" i="20" s="1"/>
  <c r="K3" i="20" a="1"/>
  <c r="K3" i="20" s="1"/>
  <c r="O6" i="20" a="1"/>
  <c r="O6" i="20" s="1"/>
  <c r="P6" i="20" a="1"/>
  <c r="P6" i="20" s="1"/>
  <c r="Q6" i="20" a="1"/>
  <c r="Q6" i="20" s="1"/>
  <c r="R6" i="20" a="1"/>
  <c r="R6" i="20" s="1"/>
  <c r="D6" i="20" a="1"/>
  <c r="D6" i="20" s="1"/>
  <c r="E6" i="20" a="1"/>
  <c r="E6" i="20" s="1"/>
  <c r="H6" i="20" a="1"/>
  <c r="H6" i="20" s="1"/>
  <c r="F6" i="20" a="1"/>
  <c r="F6" i="20" s="1"/>
  <c r="G6" i="20" a="1"/>
  <c r="G6" i="20" s="1"/>
  <c r="J6" i="20" a="1"/>
  <c r="J6" i="20" s="1"/>
  <c r="N6" i="20" a="1"/>
  <c r="N6" i="20" s="1"/>
  <c r="K6" i="20" a="1"/>
  <c r="K6" i="20" s="1"/>
  <c r="M6" i="20" a="1"/>
  <c r="M6" i="20" s="1"/>
  <c r="L6" i="20" a="1"/>
  <c r="L6" i="20" s="1"/>
  <c r="C6" i="20" a="1"/>
  <c r="C6" i="20" s="1"/>
  <c r="I6" i="20" a="1"/>
  <c r="I6" i="20" s="1"/>
  <c r="I5" i="20" a="1"/>
  <c r="I5" i="20" s="1"/>
  <c r="J5" i="20" a="1"/>
  <c r="J5" i="20" s="1"/>
  <c r="K5" i="20" a="1"/>
  <c r="K5" i="20" s="1"/>
  <c r="L5" i="20" a="1"/>
  <c r="L5" i="20" s="1"/>
  <c r="M5" i="20" a="1"/>
  <c r="M5" i="20" s="1"/>
  <c r="R5" i="20" a="1"/>
  <c r="R5" i="20" s="1"/>
  <c r="D5" i="20" a="1"/>
  <c r="D5" i="20" s="1"/>
  <c r="C5" i="20" a="1"/>
  <c r="C5" i="20" s="1"/>
  <c r="E5" i="20" a="1"/>
  <c r="E5" i="20" s="1"/>
  <c r="F5" i="20" a="1"/>
  <c r="F5" i="20" s="1"/>
  <c r="G5" i="20" a="1"/>
  <c r="G5" i="20" s="1"/>
  <c r="H5" i="20" a="1"/>
  <c r="H5" i="20" s="1"/>
  <c r="N5" i="20" a="1"/>
  <c r="N5" i="20" s="1"/>
  <c r="O5" i="20" a="1"/>
  <c r="O5" i="20" s="1"/>
  <c r="P5" i="20" a="1"/>
  <c r="P5" i="20" s="1"/>
  <c r="Q5" i="20" a="1"/>
  <c r="Q5" i="20" s="1"/>
  <c r="B15" i="1"/>
  <c r="B9" i="1"/>
  <c r="B10" i="1"/>
  <c r="A2" i="1"/>
  <c r="B14" i="1"/>
  <c r="B7" i="1"/>
  <c r="C6" i="2"/>
  <c r="B3" i="5"/>
  <c r="C3" i="5"/>
  <c r="D3" i="5"/>
  <c r="A1" i="10" l="1"/>
  <c r="A7" i="9"/>
  <c r="A36" i="4"/>
  <c r="A1" i="2"/>
  <c r="A1" i="43"/>
  <c r="E14" i="3"/>
  <c r="E3" i="5"/>
  <c r="A13" i="6" l="1"/>
  <c r="A13" i="5"/>
  <c r="A1" i="3"/>
  <c r="A15" i="9"/>
  <c r="A8" i="6"/>
  <c r="A1" i="6"/>
  <c r="A7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1" i="6" l="1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<sst xmlns="http://schemas.openxmlformats.org/spreadsheetml/2006/main" count="12119" uniqueCount="451">
  <si>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</si>
  <si>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</si>
  <si>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</si>
  <si>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</si>
  <si>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</si>
  <si>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</si>
  <si>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</si>
  <si>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</si>
  <si>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</si>
  <si>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</si>
  <si>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</si>
  <si>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</si>
  <si>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</si>
  <si>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</si>
  <si>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</si>
  <si>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</si>
  <si>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</si>
  <si>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</si>
  <si>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</si>
  <si>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</si>
  <si>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</si>
  <si>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</si>
  <si>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</si>
  <si>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</si>
  <si>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</si>
  <si>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</si>
  <si>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</si>
  <si>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</si>
  <si>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</si>
  <si>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</si>
  <si>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</si>
  <si>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</si>
  <si>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</si>
  <si>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</si>
  <si>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</si>
  <si>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</si>
  <si>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</si>
  <si>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</si>
  <si>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</si>
  <si>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</si>
  <si>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</si>
  <si>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</si>
  <si>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</si>
  <si>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</si>
  <si>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</si>
  <si>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</si>
  <si>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</si>
  <si>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</si>
  <si>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</si>
  <si>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</si>
  <si>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</si>
  <si>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</si>
  <si>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</si>
  <si>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</si>
  <si>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</si>
  <si>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</si>
  <si>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</si>
  <si>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</si>
  <si>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</si>
  <si>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</si>
  <si>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</si>
  <si>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</si>
  <si>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</si>
  <si>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</si>
  <si>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</si>
  <si>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</si>
  <si>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</si>
  <si>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</si>
  <si>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</si>
  <si>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</si>
  <si>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</si>
  <si>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</si>
  <si>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</si>
  <si>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</si>
  <si>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</si>
  <si>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</si>
  <si>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</si>
  <si>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</si>
  <si>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</si>
  <si>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</si>
  <si>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</si>
  <si>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</si>
  <si>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</si>
  <si>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</si>
  <si>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</si>
  <si>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</si>
  <si>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</si>
  <si>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</si>
  <si>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</si>
  <si>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</si>
  <si>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</si>
  <si>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</si>
  <si>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</si>
  <si>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</si>
  <si>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</si>
  <si>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</si>
  <si>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</si>
  <si>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</si>
  <si>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</si>
  <si>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</si>
  <si>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</si>
  <si>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</si>
  <si>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</si>
  <si>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</si>
  <si>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</si>
  <si>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</si>
  <si>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</si>
  <si>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</si>
  <si>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</si>
  <si>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</si>
  <si>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</si>
  <si>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</si>
  <si>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</si>
  <si>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</si>
  <si>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</si>
  <si>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</si>
  <si>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</si>
  <si>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</si>
  <si>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</si>
  <si>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</si>
  <si>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</si>
  <si>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</si>
  <si>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</si>
  <si>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</si>
  <si>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</si>
  <si>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</si>
  <si>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</si>
  <si>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</si>
  <si>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</si>
  <si>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</si>
  <si>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</si>
  <si>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</si>
  <si>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</si>
  <si>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</si>
  <si>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</si>
  <si>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</si>
  <si>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</si>
  <si>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</si>
  <si>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</si>
  <si>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</si>
  <si>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</si>
  <si>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</si>
  <si>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</si>
  <si>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</si>
  <si>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</si>
  <si>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</si>
  <si>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</si>
  <si>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</si>
  <si>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</si>
  <si>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</si>
  <si>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</si>
  <si>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</si>
  <si>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</si>
  <si>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</si>
  <si>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</si>
  <si>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</si>
  <si>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</si>
  <si>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</si>
  <si>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</si>
  <si>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</si>
  <si>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</si>
  <si>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</si>
  <si>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</si>
  <si>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</si>
  <si>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</si>
  <si>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</si>
  <si>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</si>
  <si>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</si>
  <si>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</si>
  <si>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</si>
  <si>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</si>
  <si>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</si>
  <si>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</si>
  <si>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</si>
  <si>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</si>
  <si>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</si>
  <si>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</si>
  <si>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</si>
  <si>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</si>
  <si>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</si>
  <si>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</si>
  <si>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</si>
  <si>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</si>
  <si>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</si>
  <si>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</si>
  <si>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</si>
  <si>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</si>
  <si>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</si>
  <si>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</si>
  <si>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</si>
  <si>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</si>
  <si>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</si>
  <si>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</si>
  <si>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</si>
  <si>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</si>
  <si>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</si>
  <si>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</si>
  <si>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</si>
  <si>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</si>
  <si>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</si>
  <si>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</si>
  <si>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</si>
  <si>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</si>
  <si>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</si>
  <si>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</si>
  <si>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</si>
  <si>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</si>
  <si>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</si>
  <si>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</si>
  <si>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</si>
  <si>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</si>
  <si>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</si>
  <si>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</si>
  <si>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</si>
  <si>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</si>
  <si>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</si>
  <si>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</si>
  <si>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</si>
  <si>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</si>
  <si>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</si>
  <si>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</si>
  <si>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</si>
  <si>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</si>
  <si>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</si>
  <si>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</si>
  <si>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</si>
  <si>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</si>
  <si>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</si>
  <si>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</si>
  <si>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</si>
  <si>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</si>
  <si>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</si>
  <si>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</si>
  <si>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</si>
  <si>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</si>
  <si>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</si>
  <si>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</si>
  <si>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</si>
  <si>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</si>
  <si>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</si>
  <si>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</si>
  <si>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</si>
  <si>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</si>
  <si>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</si>
  <si>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</si>
  <si>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</si>
  <si>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</si>
  <si>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</si>
  <si>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</si>
  <si>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</si>
  <si>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</si>
  <si>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</si>
  <si>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</si>
  <si>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</si>
  <si>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</si>
  <si>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</si>
  <si>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</si>
  <si>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</si>
  <si>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</si>
  <si>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</si>
  <si>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</si>
  <si>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</si>
  <si>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</si>
  <si>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</si>
  <si>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</si>
  <si>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</si>
  <si>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</si>
  <si>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</si>
  <si>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</si>
  <si>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</si>
  <si>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</si>
  <si>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</si>
  <si>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</si>
  <si>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</si>
  <si>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</si>
  <si>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</si>
  <si>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</si>
  <si>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</si>
  <si>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</si>
  <si>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</si>
  <si>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</si>
  <si>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</si>
  <si>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</si>
  <si>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</si>
  <si>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</si>
  <si>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</si>
  <si>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</si>
  <si>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</si>
  <si>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</si>
  <si>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</si>
  <si>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</si>
  <si>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</si>
  <si>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</si>
  <si>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</si>
  <si>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</si>
  <si>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</si>
  <si>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</si>
  <si>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</si>
  <si>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</si>
  <si>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</si>
  <si>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</si>
  <si>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</si>
  <si>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</si>
  <si>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</si>
  <si>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</si>
  <si>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</si>
  <si>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</si>
  <si>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</si>
  <si>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</si>
  <si>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</si>
  <si>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</si>
  <si>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</si>
  <si>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</si>
  <si>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</si>
  <si>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</si>
  <si>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</si>
  <si>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</si>
  <si>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</si>
  <si>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</si>
  <si>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</si>
  <si>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</si>
  <si>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</si>
  <si>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</si>
  <si>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</si>
  <si>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</si>
  <si>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</si>
  <si>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</si>
  <si>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</si>
  <si>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</si>
  <si>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</si>
  <si>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</si>
  <si>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</si>
  <si>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</si>
  <si>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</si>
  <si>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</si>
  <si>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</si>
  <si>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</si>
  <si>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</si>
  <si>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</si>
  <si>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</si>
  <si>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</si>
  <si>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</si>
  <si>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</si>
  <si>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</si>
  <si>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</si>
  <si>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</si>
  <si>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</si>
  <si>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</si>
  <si>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</si>
  <si>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</si>
  <si>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</si>
  <si>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</si>
  <si>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</si>
  <si>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(G.NE2.E7.W1)</t>
  </si>
  <si>
    <t>EL1 NORTH WIN (G.NE2.E6.W1)</t>
  </si>
  <si>
    <t>EL1 SOUTH WIN (G.SW3.E9.W1)</t>
  </si>
  <si>
    <t>EL1 WEST WIN (G.SW3.E10.W1)</t>
  </si>
  <si>
    <t>EL1 EAST WIN (G.S1.E1.W1)</t>
  </si>
  <si>
    <t>EL1 NORTH WIN (G.S1.E2.W1)</t>
  </si>
  <si>
    <t>EL1 SOUTH WIN (G.S1.E4.W1)</t>
  </si>
  <si>
    <t>EL1 WEST WIN (G.S1.E3.W1)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</si>
  <si>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</si>
  <si>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</si>
  <si>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</si>
  <si>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</si>
  <si>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</si>
  <si>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</si>
  <si>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</si>
  <si>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</si>
  <si>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</si>
  <si>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</si>
  <si>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</si>
  <si>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</si>
  <si>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</si>
  <si>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</si>
  <si>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</si>
  <si>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</si>
  <si>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</si>
  <si>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</si>
  <si>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</si>
  <si>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</si>
  <si>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</si>
  <si>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</si>
  <si>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</si>
  <si>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</si>
  <si>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</si>
  <si>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</si>
  <si>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STOCKROOM EL1 NE PERIM SPC (G.NE2)</t>
  </si>
  <si>
    <t>Yes</t>
  </si>
  <si>
    <t>Storage_warehouse</t>
  </si>
  <si>
    <t>Manufacturing</t>
  </si>
  <si>
    <t>STOCKROOM EL1 SW PERIM SPC (G.SW3)</t>
  </si>
  <si>
    <t>WORK EL1 SOUTH PERIM SPC (G.S1)</t>
  </si>
  <si>
    <t>Industrial_low</t>
  </si>
  <si>
    <t>Roof Membrane+Roof Continuous Insulation+Metal Decking</t>
  </si>
  <si>
    <t>Stucco+Wall Continuous Insulation+Gypsum 5/8in</t>
  </si>
  <si>
    <t>Theoretical Glazing</t>
  </si>
  <si>
    <t>StockRoom EL1 NE Perim Spc (G.NE2)</t>
  </si>
  <si>
    <t>StockRoom EL1 SW Perim Spc (G.SW3)</t>
  </si>
  <si>
    <t>Work EL1 South Perim Spc (G.S1)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</si>
  <si>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</si>
  <si>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</si>
  <si>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</si>
  <si>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</si>
  <si>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</si>
  <si>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</si>
  <si>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</si>
  <si>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</si>
  <si>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</si>
  <si>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</si>
  <si>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</si>
  <si>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</si>
  <si>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</si>
  <si>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</si>
  <si>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</si>
  <si>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</si>
  <si>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</si>
  <si>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</si>
  <si>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</si>
  <si>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</si>
  <si>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</si>
  <si>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</si>
  <si>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</si>
  <si>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</si>
  <si>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</si>
  <si>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</si>
  <si>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</si>
  <si>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Saturday</t>
  </si>
  <si>
    <t>DHW Sch</t>
  </si>
  <si>
    <t>Weekdays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</si>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</sst>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Manufacturing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68-4C8B-9151-65503B4E036E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68-4C8B-9151-65503B4E0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369951"/>
        <c:axId val="1016368511"/>
      </c:lineChart>
      <c:catAx>
        <c:axId val="1016369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16368511"/>
        <c:crosses val="autoZero"/>
        <c:auto val="1"/>
        <c:lblAlgn val="ctr"/>
        <c:lblOffset val="100"/>
        <c:noMultiLvlLbl val="0"/>
      </c:catAx>
      <c:valAx>
        <c:axId val="1016368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163699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Manufacturing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7.0000000000000007E-2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  <c:pt idx="12">
                  <c:v>0.06</c:v>
                </c:pt>
                <c:pt idx="13">
                  <c:v>0.09</c:v>
                </c:pt>
                <c:pt idx="14">
                  <c:v>0.06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A-48D6-B229-E752BB92DB2A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0.11</c:v>
                </c:pt>
                <c:pt idx="8">
                  <c:v>0.15</c:v>
                </c:pt>
                <c:pt idx="9">
                  <c:v>0.21</c:v>
                </c:pt>
                <c:pt idx="10">
                  <c:v>0.19</c:v>
                </c:pt>
                <c:pt idx="11">
                  <c:v>0.23</c:v>
                </c:pt>
                <c:pt idx="12">
                  <c:v>0.2</c:v>
                </c:pt>
                <c:pt idx="13">
                  <c:v>0.19</c:v>
                </c:pt>
                <c:pt idx="14">
                  <c:v>0.15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1A-48D6-B229-E752BB92DB2A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0.19</c:v>
                </c:pt>
                <c:pt idx="8">
                  <c:v>0.35</c:v>
                </c:pt>
                <c:pt idx="9">
                  <c:v>0.38</c:v>
                </c:pt>
                <c:pt idx="10">
                  <c:v>0.39</c:v>
                </c:pt>
                <c:pt idx="11">
                  <c:v>0.47</c:v>
                </c:pt>
                <c:pt idx="12">
                  <c:v>0.56999999999999995</c:v>
                </c:pt>
                <c:pt idx="13">
                  <c:v>0.54</c:v>
                </c:pt>
                <c:pt idx="14">
                  <c:v>0.34</c:v>
                </c:pt>
                <c:pt idx="15">
                  <c:v>0.33</c:v>
                </c:pt>
                <c:pt idx="16">
                  <c:v>0.44</c:v>
                </c:pt>
                <c:pt idx="17">
                  <c:v>0.23</c:v>
                </c:pt>
                <c:pt idx="18">
                  <c:v>0.21</c:v>
                </c:pt>
                <c:pt idx="19">
                  <c:v>0.15</c:v>
                </c:pt>
                <c:pt idx="20">
                  <c:v>0.17</c:v>
                </c:pt>
                <c:pt idx="21">
                  <c:v>0.08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1A-48D6-B229-E752BB92D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366127"/>
        <c:axId val="1262365167"/>
      </c:lineChart>
      <c:catAx>
        <c:axId val="1262366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2365167"/>
        <c:crosses val="autoZero"/>
        <c:auto val="1"/>
        <c:lblAlgn val="ctr"/>
        <c:lblOffset val="100"/>
        <c:noMultiLvlLbl val="0"/>
      </c:catAx>
      <c:valAx>
        <c:axId val="12623651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23661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Manufacturing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E-4697-94D9-355448A04BE8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AE-4697-94D9-355448A04BE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AE-4697-94D9-355448A04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4607327"/>
        <c:axId val="1144605887"/>
      </c:lineChart>
      <c:catAx>
        <c:axId val="1144607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4605887"/>
        <c:crosses val="autoZero"/>
        <c:auto val="1"/>
        <c:lblAlgn val="ctr"/>
        <c:lblOffset val="100"/>
        <c:noMultiLvlLbl val="0"/>
      </c:catAx>
      <c:valAx>
        <c:axId val="11446058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46073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Manufacturing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8F-47EF-804A-7C7EB8912CCC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8F-47EF-804A-7C7EB8912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4609727"/>
        <c:axId val="1144610207"/>
      </c:lineChart>
      <c:catAx>
        <c:axId val="1144609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4610207"/>
        <c:crosses val="autoZero"/>
        <c:auto val="1"/>
        <c:lblAlgn val="ctr"/>
        <c:lblOffset val="100"/>
        <c:noMultiLvlLbl val="0"/>
      </c:catAx>
      <c:valAx>
        <c:axId val="11446102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46097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Manufacturing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2A-4040-BD97-0A5AFDF6B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4610687"/>
        <c:axId val="1144612127"/>
      </c:lineChart>
      <c:catAx>
        <c:axId val="114461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4612127"/>
        <c:crosses val="autoZero"/>
        <c:auto val="1"/>
        <c:lblAlgn val="ctr"/>
        <c:lblOffset val="100"/>
        <c:noMultiLvlLbl val="0"/>
      </c:catAx>
      <c:valAx>
        <c:axId val="11446121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461068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Manufacturing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5-4692-8F3F-41D0DC7AD537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15-4692-8F3F-41D0DC7AD537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15-4692-8F3F-41D0DC7A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071967"/>
        <c:axId val="2030071487"/>
      </c:lineChart>
      <c:catAx>
        <c:axId val="2030071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071487"/>
        <c:crosses val="autoZero"/>
        <c:auto val="1"/>
        <c:lblAlgn val="ctr"/>
        <c:lblOffset val="100"/>
        <c:noMultiLvlLbl val="0"/>
      </c:catAx>
      <c:valAx>
        <c:axId val="2030071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0719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Manufacturing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9-4A53-ABC7-3B3A968ED13D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9-4A53-ABC7-3B3A968E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768367"/>
        <c:axId val="713766447"/>
      </c:lineChart>
      <c:catAx>
        <c:axId val="713768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766447"/>
        <c:crosses val="autoZero"/>
        <c:auto val="1"/>
        <c:lblAlgn val="ctr"/>
        <c:lblOffset val="100"/>
        <c:noMultiLvlLbl val="0"/>
      </c:catAx>
      <c:valAx>
        <c:axId val="7137664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7683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Manufacturing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8-4DD3-9A42-EA169F1C4C7F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0.3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8-4DD3-9A42-EA169F1C4C7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0.3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C8-4DD3-9A42-EA169F1C4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767407"/>
        <c:axId val="154109071"/>
      </c:lineChart>
      <c:catAx>
        <c:axId val="713767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109071"/>
        <c:crosses val="autoZero"/>
        <c:auto val="1"/>
        <c:lblAlgn val="ctr"/>
        <c:lblOffset val="100"/>
        <c:noMultiLvlLbl val="0"/>
      </c:catAx>
      <c:valAx>
        <c:axId val="1541090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7674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20.230443608332493</c:v>
                </c:pt>
                <c:pt idx="1">
                  <c:v>25.132669298173173</c:v>
                </c:pt>
                <c:pt idx="2">
                  <c:v>21.831757975250294</c:v>
                </c:pt>
                <c:pt idx="3">
                  <c:v>25.121003277019412</c:v>
                </c:pt>
                <c:pt idx="4">
                  <c:v>22.716056335380909</c:v>
                </c:pt>
                <c:pt idx="5">
                  <c:v>24.582513545273514</c:v>
                </c:pt>
                <c:pt idx="6">
                  <c:v>26.198225582666208</c:v>
                </c:pt>
                <c:pt idx="7">
                  <c:v>27.084665732622486</c:v>
                </c:pt>
                <c:pt idx="8">
                  <c:v>28.664125905209378</c:v>
                </c:pt>
                <c:pt idx="9">
                  <c:v>30.182379157284732</c:v>
                </c:pt>
                <c:pt idx="10">
                  <c:v>30.839961621141843</c:v>
                </c:pt>
                <c:pt idx="11">
                  <c:v>29.387746738726833</c:v>
                </c:pt>
                <c:pt idx="12">
                  <c:v>31.782507706664273</c:v>
                </c:pt>
                <c:pt idx="13">
                  <c:v>36.419181550954562</c:v>
                </c:pt>
                <c:pt idx="14">
                  <c:v>45.268168522257994</c:v>
                </c:pt>
                <c:pt idx="15">
                  <c:v>34.954483342067917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83-4E4C-A3B0-C7A10FC97C4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15.475764772831111</c:v>
                </c:pt>
                <c:pt idx="1">
                  <c:v>17.810418258370856</c:v>
                </c:pt>
                <c:pt idx="2">
                  <c:v>16.415299475664895</c:v>
                </c:pt>
                <c:pt idx="3">
                  <c:v>18.330595252210923</c:v>
                </c:pt>
                <c:pt idx="4">
                  <c:v>16.722590378971727</c:v>
                </c:pt>
                <c:pt idx="5">
                  <c:v>18.577718487456288</c:v>
                </c:pt>
                <c:pt idx="6">
                  <c:v>19.669172203181201</c:v>
                </c:pt>
                <c:pt idx="7">
                  <c:v>19.954627707680029</c:v>
                </c:pt>
                <c:pt idx="8">
                  <c:v>21.259408408916997</c:v>
                </c:pt>
                <c:pt idx="9">
                  <c:v>21.915035638510904</c:v>
                </c:pt>
                <c:pt idx="10">
                  <c:v>22.863767250640894</c:v>
                </c:pt>
                <c:pt idx="11">
                  <c:v>20.667516197641721</c:v>
                </c:pt>
                <c:pt idx="12">
                  <c:v>23.534417901655821</c:v>
                </c:pt>
                <c:pt idx="13">
                  <c:v>26.082895354326599</c:v>
                </c:pt>
                <c:pt idx="14">
                  <c:v>32.833915261384732</c:v>
                </c:pt>
                <c:pt idx="15">
                  <c:v>23.025133413220967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83-4E4C-A3B0-C7A10FC97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110991"/>
        <c:axId val="487210816"/>
      </c:barChart>
      <c:catAx>
        <c:axId val="154110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210816"/>
        <c:crosses val="autoZero"/>
        <c:auto val="1"/>
        <c:lblAlgn val="ctr"/>
        <c:lblOffset val="100"/>
        <c:noMultiLvlLbl val="0"/>
      </c:catAx>
      <c:valAx>
        <c:axId val="487210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1109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19.17538782262065</c:v>
                </c:pt>
                <c:pt idx="1">
                  <c:v>14.27089227346046</c:v>
                </c:pt>
                <c:pt idx="2">
                  <c:v>9.9699908481799628</c:v>
                </c:pt>
                <c:pt idx="3">
                  <c:v>9.3559836047053579</c:v>
                </c:pt>
                <c:pt idx="4">
                  <c:v>10.004581708637001</c:v>
                </c:pt>
                <c:pt idx="5">
                  <c:v>4.4239878061045852</c:v>
                </c:pt>
                <c:pt idx="6">
                  <c:v>5.1879814228250822</c:v>
                </c:pt>
                <c:pt idx="7">
                  <c:v>5.5531880306111079</c:v>
                </c:pt>
                <c:pt idx="8">
                  <c:v>5.2802060549177181</c:v>
                </c:pt>
                <c:pt idx="9">
                  <c:v>7.4400536792136105</c:v>
                </c:pt>
                <c:pt idx="10">
                  <c:v>13.791455975186711</c:v>
                </c:pt>
                <c:pt idx="11">
                  <c:v>12.710699711328761</c:v>
                </c:pt>
                <c:pt idx="12">
                  <c:v>10.479632751478597</c:v>
                </c:pt>
                <c:pt idx="13">
                  <c:v>10.101603198118207</c:v>
                </c:pt>
                <c:pt idx="14">
                  <c:v>8.9069672603985719</c:v>
                </c:pt>
                <c:pt idx="15">
                  <c:v>21.043045246622253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55-416E-9370-FA3D438E7B5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15.766606494333049</c:v>
                </c:pt>
                <c:pt idx="1">
                  <c:v>10.895011708211102</c:v>
                </c:pt>
                <c:pt idx="2">
                  <c:v>8.4832912800170988</c:v>
                </c:pt>
                <c:pt idx="3">
                  <c:v>7.4644192753286163</c:v>
                </c:pt>
                <c:pt idx="4">
                  <c:v>7.9821875429272744</c:v>
                </c:pt>
                <c:pt idx="5">
                  <c:v>3.9382424106577809</c:v>
                </c:pt>
                <c:pt idx="6">
                  <c:v>4.5071760906552054</c:v>
                </c:pt>
                <c:pt idx="7">
                  <c:v>4.7395729337271861</c:v>
                </c:pt>
                <c:pt idx="8">
                  <c:v>4.361797719783147</c:v>
                </c:pt>
                <c:pt idx="9">
                  <c:v>6.0031660458478786</c:v>
                </c:pt>
                <c:pt idx="10">
                  <c:v>10.409178133768537</c:v>
                </c:pt>
                <c:pt idx="11">
                  <c:v>9.6403269741147639</c:v>
                </c:pt>
                <c:pt idx="12">
                  <c:v>8.1786795385339204</c:v>
                </c:pt>
                <c:pt idx="13">
                  <c:v>7.0885725020300159</c:v>
                </c:pt>
                <c:pt idx="14">
                  <c:v>5.2495674530326877</c:v>
                </c:pt>
                <c:pt idx="15">
                  <c:v>13.834947715454179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55-416E-9370-FA3D438E7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212736"/>
        <c:axId val="487209856"/>
      </c:barChart>
      <c:catAx>
        <c:axId val="487212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209856"/>
        <c:crosses val="autoZero"/>
        <c:auto val="1"/>
        <c:lblAlgn val="ctr"/>
        <c:lblOffset val="100"/>
        <c:noMultiLvlLbl val="0"/>
      </c:catAx>
      <c:valAx>
        <c:axId val="487209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21273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30.108730400418619</c:v>
                </c:pt>
                <c:pt idx="1">
                  <c:v>33.265940852888839</c:v>
                </c:pt>
                <c:pt idx="2">
                  <c:v>31.7616810675697</c:v>
                </c:pt>
                <c:pt idx="3">
                  <c:v>33.868818647398186</c:v>
                </c:pt>
                <c:pt idx="4">
                  <c:v>32.265104252167134</c:v>
                </c:pt>
                <c:pt idx="5">
                  <c:v>33.25851442186471</c:v>
                </c:pt>
                <c:pt idx="6">
                  <c:v>33.94601745864135</c:v>
                </c:pt>
                <c:pt idx="7">
                  <c:v>35.136435501063644</c:v>
                </c:pt>
                <c:pt idx="8">
                  <c:v>36.217002609978302</c:v>
                </c:pt>
                <c:pt idx="9">
                  <c:v>37.651934209271346</c:v>
                </c:pt>
                <c:pt idx="10">
                  <c:v>38.81921166378168</c:v>
                </c:pt>
                <c:pt idx="11">
                  <c:v>36.666770975153717</c:v>
                </c:pt>
                <c:pt idx="12">
                  <c:v>39.570833527453757</c:v>
                </c:pt>
                <c:pt idx="13">
                  <c:v>42.936085924332822</c:v>
                </c:pt>
                <c:pt idx="14">
                  <c:v>46.823713091541592</c:v>
                </c:pt>
                <c:pt idx="15">
                  <c:v>39.206839630799941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9-4A5F-9591-EC45295788E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23.172279263079535</c:v>
                </c:pt>
                <c:pt idx="1">
                  <c:v>24.889414241527668</c:v>
                </c:pt>
                <c:pt idx="2">
                  <c:v>23.86304452279467</c:v>
                </c:pt>
                <c:pt idx="3">
                  <c:v>25.079956654324935</c:v>
                </c:pt>
                <c:pt idx="4">
                  <c:v>24.207792303873216</c:v>
                </c:pt>
                <c:pt idx="5">
                  <c:v>24.895239853866808</c:v>
                </c:pt>
                <c:pt idx="6">
                  <c:v>25.443898663338391</c:v>
                </c:pt>
                <c:pt idx="7">
                  <c:v>25.966705330790205</c:v>
                </c:pt>
                <c:pt idx="8">
                  <c:v>26.630716063433692</c:v>
                </c:pt>
                <c:pt idx="9">
                  <c:v>27.854915559113817</c:v>
                </c:pt>
                <c:pt idx="10">
                  <c:v>27.974810200210307</c:v>
                </c:pt>
                <c:pt idx="11">
                  <c:v>27.239141436509822</c:v>
                </c:pt>
                <c:pt idx="12">
                  <c:v>28.674722481104997</c:v>
                </c:pt>
                <c:pt idx="13">
                  <c:v>30.198675975382663</c:v>
                </c:pt>
                <c:pt idx="14">
                  <c:v>32.272969578646368</c:v>
                </c:pt>
                <c:pt idx="15">
                  <c:v>29.310137625217674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9-4A5F-9591-EC4529578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226095"/>
        <c:axId val="1007223215"/>
      </c:barChart>
      <c:catAx>
        <c:axId val="1007226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07223215"/>
        <c:crosses val="autoZero"/>
        <c:auto val="1"/>
        <c:lblAlgn val="ctr"/>
        <c:lblOffset val="100"/>
        <c:noMultiLvlLbl val="0"/>
      </c:catAx>
      <c:valAx>
        <c:axId val="10072232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072260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8.3792117717559673</c:v>
                </c:pt>
                <c:pt idx="1">
                  <c:v>6.0086959286298001</c:v>
                </c:pt>
                <c:pt idx="2">
                  <c:v>4.2379764140181813</c:v>
                </c:pt>
                <c:pt idx="3">
                  <c:v>3.8541541404837361</c:v>
                </c:pt>
                <c:pt idx="4">
                  <c:v>4.0751536983890437</c:v>
                </c:pt>
                <c:pt idx="5">
                  <c:v>2.0757372593848147</c:v>
                </c:pt>
                <c:pt idx="6">
                  <c:v>2.0187633305746573</c:v>
                </c:pt>
                <c:pt idx="7">
                  <c:v>2.3190923921921796</c:v>
                </c:pt>
                <c:pt idx="8">
                  <c:v>2.194551157914185</c:v>
                </c:pt>
                <c:pt idx="9">
                  <c:v>3.0263514230910191</c:v>
                </c:pt>
                <c:pt idx="10">
                  <c:v>5.7646114695479529</c:v>
                </c:pt>
                <c:pt idx="11">
                  <c:v>5.5977154241859584</c:v>
                </c:pt>
                <c:pt idx="12">
                  <c:v>4.6484918292462734</c:v>
                </c:pt>
                <c:pt idx="13">
                  <c:v>3.5852128023104894</c:v>
                </c:pt>
                <c:pt idx="14">
                  <c:v>1.7255078840220259</c:v>
                </c:pt>
                <c:pt idx="15">
                  <c:v>8.626783200241702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C-4A30-906A-C198E189E25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7.2716721876848931</c:v>
                </c:pt>
                <c:pt idx="1">
                  <c:v>5.1843783810696289</c:v>
                </c:pt>
                <c:pt idx="2">
                  <c:v>3.99349674907437</c:v>
                </c:pt>
                <c:pt idx="3">
                  <c:v>3.4999124208613503</c:v>
                </c:pt>
                <c:pt idx="4">
                  <c:v>3.5485155435975151</c:v>
                </c:pt>
                <c:pt idx="5">
                  <c:v>1.9210581039596368</c:v>
                </c:pt>
                <c:pt idx="6">
                  <c:v>1.8722712249942062</c:v>
                </c:pt>
                <c:pt idx="7">
                  <c:v>2.0779252382082585</c:v>
                </c:pt>
                <c:pt idx="8">
                  <c:v>1.9417254809904279</c:v>
                </c:pt>
                <c:pt idx="9">
                  <c:v>2.753095412672701</c:v>
                </c:pt>
                <c:pt idx="10">
                  <c:v>5.3320733001399061</c:v>
                </c:pt>
                <c:pt idx="11">
                  <c:v>4.9724441638001826</c:v>
                </c:pt>
                <c:pt idx="12">
                  <c:v>4.420763774069016</c:v>
                </c:pt>
                <c:pt idx="13">
                  <c:v>3.4910369350020822</c:v>
                </c:pt>
                <c:pt idx="14">
                  <c:v>1.7133125889413141</c:v>
                </c:pt>
                <c:pt idx="15">
                  <c:v>7.2890630451826377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0C-4A30-906A-C198E189E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230415"/>
        <c:axId val="1007232335"/>
      </c:barChart>
      <c:catAx>
        <c:axId val="1007230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07232335"/>
        <c:crosses val="autoZero"/>
        <c:auto val="1"/>
        <c:lblAlgn val="ctr"/>
        <c:lblOffset val="100"/>
        <c:noMultiLvlLbl val="0"/>
      </c:catAx>
      <c:valAx>
        <c:axId val="10072323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072304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31.715091965093912</c:v>
                </c:pt>
                <c:pt idx="1">
                  <c:v>34.465972505349221</c:v>
                </c:pt>
                <c:pt idx="2">
                  <c:v>32.393792398650639</c:v>
                </c:pt>
                <c:pt idx="3">
                  <c:v>34.426656170500188</c:v>
                </c:pt>
                <c:pt idx="4">
                  <c:v>32.900607575275572</c:v>
                </c:pt>
                <c:pt idx="5">
                  <c:v>33.31728852187409</c:v>
                </c:pt>
                <c:pt idx="6">
                  <c:v>34.008385602549474</c:v>
                </c:pt>
                <c:pt idx="7">
                  <c:v>35.275780209154178</c:v>
                </c:pt>
                <c:pt idx="8">
                  <c:v>36.331613309709624</c:v>
                </c:pt>
                <c:pt idx="9">
                  <c:v>38.073926390733725</c:v>
                </c:pt>
                <c:pt idx="10">
                  <c:v>40.073491394349865</c:v>
                </c:pt>
                <c:pt idx="11">
                  <c:v>37.830603250305778</c:v>
                </c:pt>
                <c:pt idx="12">
                  <c:v>40.527507547702136</c:v>
                </c:pt>
                <c:pt idx="13">
                  <c:v>43.687093834248678</c:v>
                </c:pt>
                <c:pt idx="14">
                  <c:v>47.046033934716753</c:v>
                </c:pt>
                <c:pt idx="15">
                  <c:v>41.623995364304221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D-4607-8D84-E2B315B9326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24.498897762552957</c:v>
                </c:pt>
                <c:pt idx="1">
                  <c:v>25.850487513874192</c:v>
                </c:pt>
                <c:pt idx="2">
                  <c:v>24.427795099207366</c:v>
                </c:pt>
                <c:pt idx="3">
                  <c:v>25.546038133716547</c:v>
                </c:pt>
                <c:pt idx="4">
                  <c:v>24.699628248551193</c:v>
                </c:pt>
                <c:pt idx="5">
                  <c:v>24.91977281011663</c:v>
                </c:pt>
                <c:pt idx="6">
                  <c:v>25.471013904487947</c:v>
                </c:pt>
                <c:pt idx="7">
                  <c:v>26.036469912866757</c:v>
                </c:pt>
                <c:pt idx="8">
                  <c:v>26.671197420774369</c:v>
                </c:pt>
                <c:pt idx="9">
                  <c:v>28.202464273010168</c:v>
                </c:pt>
                <c:pt idx="10">
                  <c:v>29.110579959853563</c:v>
                </c:pt>
                <c:pt idx="11">
                  <c:v>28.223983547119072</c:v>
                </c:pt>
                <c:pt idx="12">
                  <c:v>29.565450209760034</c:v>
                </c:pt>
                <c:pt idx="13">
                  <c:v>30.951318595910454</c:v>
                </c:pt>
                <c:pt idx="14">
                  <c:v>32.551648297375564</c:v>
                </c:pt>
                <c:pt idx="15">
                  <c:v>31.255296888281208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D-4607-8D84-E2B315B93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226575"/>
        <c:axId val="1007230895"/>
      </c:barChart>
      <c:catAx>
        <c:axId val="1007226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07230895"/>
        <c:crosses val="autoZero"/>
        <c:auto val="1"/>
        <c:lblAlgn val="ctr"/>
        <c:lblOffset val="100"/>
        <c:noMultiLvlLbl val="0"/>
      </c:catAx>
      <c:valAx>
        <c:axId val="10072308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072265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1.8674934630570996</c:v>
                </c:pt>
                <c:pt idx="1">
                  <c:v>1.7171103843064581</c:v>
                </c:pt>
                <c:pt idx="2">
                  <c:v>1.7104872619342071</c:v>
                </c:pt>
                <c:pt idx="3">
                  <c:v>1.6522159421625768</c:v>
                </c:pt>
                <c:pt idx="4">
                  <c:v>1.7105546458833505</c:v>
                </c:pt>
                <c:pt idx="5">
                  <c:v>1.5767503180742346</c:v>
                </c:pt>
                <c:pt idx="6">
                  <c:v>1.5567221887746336</c:v>
                </c:pt>
                <c:pt idx="7">
                  <c:v>1.5545067165001296</c:v>
                </c:pt>
                <c:pt idx="8">
                  <c:v>1.5331278089559064</c:v>
                </c:pt>
                <c:pt idx="9">
                  <c:v>1.5209614069928541</c:v>
                </c:pt>
                <c:pt idx="10">
                  <c:v>1.5546216891136531</c:v>
                </c:pt>
                <c:pt idx="11">
                  <c:v>1.5980275498376286</c:v>
                </c:pt>
                <c:pt idx="12">
                  <c:v>1.509661798559583</c:v>
                </c:pt>
                <c:pt idx="13">
                  <c:v>1.4336353080696176</c:v>
                </c:pt>
                <c:pt idx="14">
                  <c:v>1.2742559722274154</c:v>
                </c:pt>
                <c:pt idx="15">
                  <c:v>1.6890651646777737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4-48A1-B721-D6B5CBB2B14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1.8674777667959492</c:v>
                </c:pt>
                <c:pt idx="1">
                  <c:v>1.7172523504901134</c:v>
                </c:pt>
                <c:pt idx="2">
                  <c:v>1.7106168310708387</c:v>
                </c:pt>
                <c:pt idx="3">
                  <c:v>1.6521104672866922</c:v>
                </c:pt>
                <c:pt idx="4">
                  <c:v>1.7104585687689191</c:v>
                </c:pt>
                <c:pt idx="5">
                  <c:v>1.5761162691046993</c:v>
                </c:pt>
                <c:pt idx="6">
                  <c:v>1.5563769710055062</c:v>
                </c:pt>
                <c:pt idx="7">
                  <c:v>1.5538304775802403</c:v>
                </c:pt>
                <c:pt idx="8">
                  <c:v>1.532062062816637</c:v>
                </c:pt>
                <c:pt idx="9">
                  <c:v>1.5199111571623638</c:v>
                </c:pt>
                <c:pt idx="10">
                  <c:v>1.5537588946312986</c:v>
                </c:pt>
                <c:pt idx="11">
                  <c:v>1.5971816513306529</c:v>
                </c:pt>
                <c:pt idx="12">
                  <c:v>1.5082898253635983</c:v>
                </c:pt>
                <c:pt idx="13">
                  <c:v>1.4318522327981473</c:v>
                </c:pt>
                <c:pt idx="14">
                  <c:v>1.2722111593018541</c:v>
                </c:pt>
                <c:pt idx="15">
                  <c:v>1.6882233651944105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E4-48A1-B721-D6B5CBB2B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219375"/>
        <c:axId val="1007222255"/>
      </c:barChart>
      <c:catAx>
        <c:axId val="1007219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07222255"/>
        <c:crosses val="autoZero"/>
        <c:auto val="1"/>
        <c:lblAlgn val="ctr"/>
        <c:lblOffset val="100"/>
        <c:noMultiLvlLbl val="0"/>
      </c:catAx>
      <c:valAx>
        <c:axId val="10072222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072193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30.256643267573661</c:v>
                </c:pt>
                <c:pt idx="1">
                  <c:v>33.335945277834817</c:v>
                </c:pt>
                <c:pt idx="2">
                  <c:v>31.782054614590798</c:v>
                </c:pt>
                <c:pt idx="3">
                  <c:v>33.888253518012007</c:v>
                </c:pt>
                <c:pt idx="4">
                  <c:v>32.256047109578496</c:v>
                </c:pt>
                <c:pt idx="5">
                  <c:v>33.255151023026315</c:v>
                </c:pt>
                <c:pt idx="6">
                  <c:v>33.942789827463095</c:v>
                </c:pt>
                <c:pt idx="7">
                  <c:v>35.128236554052826</c:v>
                </c:pt>
                <c:pt idx="8">
                  <c:v>36.209164676973941</c:v>
                </c:pt>
                <c:pt idx="9">
                  <c:v>37.641180170883295</c:v>
                </c:pt>
                <c:pt idx="10">
                  <c:v>38.93210817183347</c:v>
                </c:pt>
                <c:pt idx="11">
                  <c:v>36.784133819324232</c:v>
                </c:pt>
                <c:pt idx="12">
                  <c:v>39.655507058218724</c:v>
                </c:pt>
                <c:pt idx="13">
                  <c:v>42.968651667172871</c:v>
                </c:pt>
                <c:pt idx="14">
                  <c:v>46.814918186487979</c:v>
                </c:pt>
                <c:pt idx="15">
                  <c:v>39.68831784268987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97-4179-B12E-BA0E590C29A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23.224059928924927</c:v>
                </c:pt>
                <c:pt idx="1">
                  <c:v>24.91111187315181</c:v>
                </c:pt>
                <c:pt idx="2">
                  <c:v>23.866932996560219</c:v>
                </c:pt>
                <c:pt idx="3">
                  <c:v>25.080888332399219</c:v>
                </c:pt>
                <c:pt idx="4">
                  <c:v>24.196904097443984</c:v>
                </c:pt>
                <c:pt idx="5">
                  <c:v>24.892447818929533</c:v>
                </c:pt>
                <c:pt idx="6">
                  <c:v>25.441393760006367</c:v>
                </c:pt>
                <c:pt idx="7">
                  <c:v>25.959838166548728</c:v>
                </c:pt>
                <c:pt idx="8">
                  <c:v>26.62420701388929</c:v>
                </c:pt>
                <c:pt idx="9">
                  <c:v>27.832647663326597</c:v>
                </c:pt>
                <c:pt idx="10">
                  <c:v>28.011759098982619</c:v>
                </c:pt>
                <c:pt idx="11">
                  <c:v>27.289557527396973</c:v>
                </c:pt>
                <c:pt idx="12">
                  <c:v>28.704091985289104</c:v>
                </c:pt>
                <c:pt idx="13">
                  <c:v>30.208037245528111</c:v>
                </c:pt>
                <c:pt idx="14">
                  <c:v>32.259890993965236</c:v>
                </c:pt>
                <c:pt idx="15">
                  <c:v>29.524966053086153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97-4179-B12E-BA0E590C2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227055"/>
        <c:axId val="1007217935"/>
      </c:barChart>
      <c:catAx>
        <c:axId val="1007227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07217935"/>
        <c:crosses val="autoZero"/>
        <c:auto val="1"/>
        <c:lblAlgn val="ctr"/>
        <c:lblOffset val="100"/>
        <c:noMultiLvlLbl val="0"/>
      </c:catAx>
      <c:valAx>
        <c:axId val="10072179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072270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1.8674855649384317</c:v>
                </c:pt>
                <c:pt idx="1">
                  <c:v>1.7171236811391524</c:v>
                </c:pt>
                <c:pt idx="2">
                  <c:v>1.7104871619580213</c:v>
                </c:pt>
                <c:pt idx="3">
                  <c:v>1.6522199412100038</c:v>
                </c:pt>
                <c:pt idx="4">
                  <c:v>1.7105946363576194</c:v>
                </c:pt>
                <c:pt idx="5">
                  <c:v>1.5767505180266057</c:v>
                </c:pt>
                <c:pt idx="6">
                  <c:v>1.5567202892271059</c:v>
                </c:pt>
                <c:pt idx="7">
                  <c:v>1.5545252120944788</c:v>
                </c:pt>
                <c:pt idx="8">
                  <c:v>1.533117611384968</c:v>
                </c:pt>
                <c:pt idx="9">
                  <c:v>1.5209481101601598</c:v>
                </c:pt>
                <c:pt idx="10">
                  <c:v>1.554613491066428</c:v>
                </c:pt>
                <c:pt idx="11">
                  <c:v>1.5980315488850554</c:v>
                </c:pt>
                <c:pt idx="12">
                  <c:v>1.5097247835565568</c:v>
                </c:pt>
                <c:pt idx="13">
                  <c:v>1.4336472052357128</c:v>
                </c:pt>
                <c:pt idx="14">
                  <c:v>1.27424477489462</c:v>
                </c:pt>
                <c:pt idx="15">
                  <c:v>1.6891271499128908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1-4B24-91B4-7723499B501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1.8675167575083613</c:v>
                </c:pt>
                <c:pt idx="1">
                  <c:v>1.7171984633260355</c:v>
                </c:pt>
                <c:pt idx="2">
                  <c:v>1.7105104564092832</c:v>
                </c:pt>
                <c:pt idx="3">
                  <c:v>1.6519255113431979</c:v>
                </c:pt>
                <c:pt idx="4">
                  <c:v>1.710523953194349</c:v>
                </c:pt>
                <c:pt idx="5">
                  <c:v>1.5761549598885545</c:v>
                </c:pt>
                <c:pt idx="6">
                  <c:v>1.5565359331407258</c:v>
                </c:pt>
                <c:pt idx="7">
                  <c:v>1.5537262024185838</c:v>
                </c:pt>
                <c:pt idx="8">
                  <c:v>1.5319121985143136</c:v>
                </c:pt>
                <c:pt idx="9">
                  <c:v>1.5200038350864822</c:v>
                </c:pt>
                <c:pt idx="10">
                  <c:v>1.5537560952980998</c:v>
                </c:pt>
                <c:pt idx="11">
                  <c:v>1.5974166953431692</c:v>
                </c:pt>
                <c:pt idx="12">
                  <c:v>1.5082918248873116</c:v>
                </c:pt>
                <c:pt idx="13">
                  <c:v>1.4317600547549572</c:v>
                </c:pt>
                <c:pt idx="14">
                  <c:v>1.2721199810205208</c:v>
                </c:pt>
                <c:pt idx="15">
                  <c:v>1.6880688020113608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21-4B24-91B4-7723499B5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007999"/>
        <c:axId val="1723007519"/>
      </c:barChart>
      <c:catAx>
        <c:axId val="1723007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007519"/>
        <c:crosses val="autoZero"/>
        <c:auto val="1"/>
        <c:lblAlgn val="ctr"/>
        <c:lblOffset val="100"/>
        <c:noMultiLvlLbl val="0"/>
      </c:catAx>
      <c:valAx>
        <c:axId val="17230075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00799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21.948405889717066</c:v>
                </c:pt>
                <c:pt idx="1">
                  <c:v>24.605565854213523</c:v>
                </c:pt>
                <c:pt idx="2">
                  <c:v>23.213938539839809</c:v>
                </c:pt>
                <c:pt idx="3">
                  <c:v>25.3925206015927</c:v>
                </c:pt>
                <c:pt idx="4">
                  <c:v>23.6226766784152</c:v>
                </c:pt>
                <c:pt idx="5">
                  <c:v>25.321130506713303</c:v>
                </c:pt>
                <c:pt idx="6">
                  <c:v>25.900601576704425</c:v>
                </c:pt>
                <c:pt idx="7">
                  <c:v>26.951775487078976</c:v>
                </c:pt>
                <c:pt idx="8">
                  <c:v>28.222306046699671</c:v>
                </c:pt>
                <c:pt idx="9">
                  <c:v>29.469527358583186</c:v>
                </c:pt>
                <c:pt idx="10">
                  <c:v>30.360120719244673</c:v>
                </c:pt>
                <c:pt idx="11">
                  <c:v>28.394606204802013</c:v>
                </c:pt>
                <c:pt idx="12">
                  <c:v>31.278129749493669</c:v>
                </c:pt>
                <c:pt idx="13">
                  <c:v>34.188573981677564</c:v>
                </c:pt>
                <c:pt idx="14">
                  <c:v>38.905498210326293</c:v>
                </c:pt>
                <c:pt idx="15">
                  <c:v>29.715653531328837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5-4FC3-9808-367CA08AD52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16.764754635445836</c:v>
                </c:pt>
                <c:pt idx="1">
                  <c:v>18.459310392264562</c:v>
                </c:pt>
                <c:pt idx="2">
                  <c:v>17.552990477668217</c:v>
                </c:pt>
                <c:pt idx="3">
                  <c:v>19.094143075119504</c:v>
                </c:pt>
                <c:pt idx="4">
                  <c:v>17.818898838296718</c:v>
                </c:pt>
                <c:pt idx="5">
                  <c:v>18.900558187039845</c:v>
                </c:pt>
                <c:pt idx="6">
                  <c:v>19.400488503638432</c:v>
                </c:pt>
                <c:pt idx="7">
                  <c:v>20.08342462825355</c:v>
                </c:pt>
                <c:pt idx="8">
                  <c:v>20.807656416241649</c:v>
                </c:pt>
                <c:pt idx="9">
                  <c:v>22.188517495132654</c:v>
                </c:pt>
                <c:pt idx="10">
                  <c:v>22.575643581698838</c:v>
                </c:pt>
                <c:pt idx="11">
                  <c:v>21.249422787492016</c:v>
                </c:pt>
                <c:pt idx="12">
                  <c:v>23.326280280037295</c:v>
                </c:pt>
                <c:pt idx="13">
                  <c:v>25.218030665095569</c:v>
                </c:pt>
                <c:pt idx="14">
                  <c:v>28.077339277784031</c:v>
                </c:pt>
                <c:pt idx="15">
                  <c:v>22.288105773204819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5-4FC3-9808-367CA08A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002239"/>
        <c:axId val="1723006559"/>
      </c:barChart>
      <c:catAx>
        <c:axId val="1723002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006559"/>
        <c:crosses val="autoZero"/>
        <c:auto val="1"/>
        <c:lblAlgn val="ctr"/>
        <c:lblOffset val="100"/>
        <c:noMultiLvlLbl val="0"/>
      </c:catAx>
      <c:valAx>
        <c:axId val="17230065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0022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13.626268722790231</c:v>
                </c:pt>
                <c:pt idx="1">
                  <c:v>9.1573729137719386</c:v>
                </c:pt>
                <c:pt idx="2">
                  <c:v>6.8544836619917131</c:v>
                </c:pt>
                <c:pt idx="3">
                  <c:v>6.1611601116614017</c:v>
                </c:pt>
                <c:pt idx="4">
                  <c:v>6.4881587205927547</c:v>
                </c:pt>
                <c:pt idx="5">
                  <c:v>2.9109435132551424</c:v>
                </c:pt>
                <c:pt idx="6">
                  <c:v>2.8187058842583692</c:v>
                </c:pt>
                <c:pt idx="7">
                  <c:v>3.3766317863085011</c:v>
                </c:pt>
                <c:pt idx="8">
                  <c:v>3.0991901729008151</c:v>
                </c:pt>
                <c:pt idx="9">
                  <c:v>4.4820743698850931</c:v>
                </c:pt>
                <c:pt idx="10">
                  <c:v>8.7002211073322329</c:v>
                </c:pt>
                <c:pt idx="11">
                  <c:v>8.2591572687385852</c:v>
                </c:pt>
                <c:pt idx="12">
                  <c:v>6.9659917007768746</c:v>
                </c:pt>
                <c:pt idx="13">
                  <c:v>5.5431111309286125</c:v>
                </c:pt>
                <c:pt idx="14">
                  <c:v>2.3785383321692772</c:v>
                </c:pt>
                <c:pt idx="15">
                  <c:v>12.162639259328426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60-42E1-A36D-548E4A8B842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11.626740610386605</c:v>
                </c:pt>
                <c:pt idx="1">
                  <c:v>7.5953968764640258</c:v>
                </c:pt>
                <c:pt idx="2">
                  <c:v>6.0013993666708592</c:v>
                </c:pt>
                <c:pt idx="3">
                  <c:v>5.1498973944406439</c:v>
                </c:pt>
                <c:pt idx="4">
                  <c:v>5.3362726998428975</c:v>
                </c:pt>
                <c:pt idx="5">
                  <c:v>2.5344621911060785</c:v>
                </c:pt>
                <c:pt idx="6">
                  <c:v>2.4314996167912803</c:v>
                </c:pt>
                <c:pt idx="7">
                  <c:v>2.8159828328892056</c:v>
                </c:pt>
                <c:pt idx="8">
                  <c:v>2.5572389656783754</c:v>
                </c:pt>
                <c:pt idx="9">
                  <c:v>3.7883116241711225</c:v>
                </c:pt>
                <c:pt idx="10">
                  <c:v>7.377593757167042</c:v>
                </c:pt>
                <c:pt idx="11">
                  <c:v>6.9799809685332947</c:v>
                </c:pt>
                <c:pt idx="12">
                  <c:v>6.0670455297548118</c:v>
                </c:pt>
                <c:pt idx="13">
                  <c:v>4.8485101848739625</c:v>
                </c:pt>
                <c:pt idx="14">
                  <c:v>2.1851744914361397</c:v>
                </c:pt>
                <c:pt idx="15">
                  <c:v>10.137633815625117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60-42E1-A36D-548E4A8B8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013759"/>
        <c:axId val="1723003199"/>
      </c:barChart>
      <c:catAx>
        <c:axId val="1723013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003199"/>
        <c:crosses val="autoZero"/>
        <c:auto val="1"/>
        <c:lblAlgn val="ctr"/>
        <c:lblOffset val="100"/>
        <c:noMultiLvlLbl val="0"/>
      </c:catAx>
      <c:valAx>
        <c:axId val="17230031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0137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30F26-606C-B054-1106-FFA242B5D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2FC939-5440-D6E6-AEE8-88B1CDA9A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BC24B1-7328-B8EC-BF0B-F44D1D749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D4DD23-408F-E499-D6AF-29C07298B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E0ACA4-C771-4576-3463-E47252AD4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08A2BE-BF51-D8A2-060A-37F39A3B9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01AF1A-D4B7-8BC1-C498-6ECDF360B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FCF521-08F3-DDB6-29F5-958A1CE91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FC965-F195-EA43-C77F-AB18F38F1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17BE8B-2EFB-1885-5E60-275EC15B8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D928A2-4D7A-8AC6-9AF8-73CE56D8E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0BD867-2C2D-68FB-EA03-7C632AAD4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3E6418-327E-3D59-2496-160D0FAF3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AF5BED-AB4E-2932-EB2F-B185B6550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2D2425-B79D-1A2B-F1AC-FD7BB3539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F3195B-4770-227D-A53E-430A5D540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19BDB5-CC6C-CD94-C36A-A5A663B24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2EE37BC-DDD6-810F-F0E7-0B013FB9F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12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Manufacturing Light Industrial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Manufacturing Light Industrial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Zones!H6</f>
        <v>100023.82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1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35.001708760190603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35.001708760190603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363</v>
      </c>
      <c r="B2" t="s">
        <v>364</v>
      </c>
      <c r="C2">
        <v>1</v>
      </c>
      <c r="D2" t="s">
        <v>365</v>
      </c>
    </row>
    <row r="3" spans="1:4" x14ac:dyDescent="0.25">
      <c r="A3" t="s">
        <v>366</v>
      </c>
      <c r="B3" t="s">
        <v>367</v>
      </c>
      <c r="C3">
        <v>1</v>
      </c>
      <c r="D3" t="s">
        <v>365</v>
      </c>
    </row>
    <row r="4" spans="1:4" x14ac:dyDescent="0.25">
      <c r="A4" t="s">
        <v>368</v>
      </c>
      <c r="B4" t="s">
        <v>369</v>
      </c>
      <c r="C4">
        <v>1</v>
      </c>
      <c r="D4" t="s">
        <v>365</v>
      </c>
    </row>
    <row r="5" spans="1:4" x14ac:dyDescent="0.25">
      <c r="A5" t="s">
        <v>370</v>
      </c>
      <c r="B5" t="s">
        <v>371</v>
      </c>
      <c r="C5">
        <v>1</v>
      </c>
      <c r="D5" t="s">
        <v>365</v>
      </c>
    </row>
    <row r="6" spans="1:4" x14ac:dyDescent="0.25">
      <c r="A6" t="s">
        <v>372</v>
      </c>
      <c r="B6" t="s">
        <v>373</v>
      </c>
      <c r="C6">
        <v>1</v>
      </c>
      <c r="D6" t="s">
        <v>365</v>
      </c>
    </row>
    <row r="7" spans="1:4" x14ac:dyDescent="0.25">
      <c r="A7" t="s">
        <v>374</v>
      </c>
      <c r="B7" t="s">
        <v>375</v>
      </c>
      <c r="C7">
        <v>1</v>
      </c>
      <c r="D7" t="s">
        <v>365</v>
      </c>
    </row>
    <row r="8" spans="1:4" x14ac:dyDescent="0.25">
      <c r="A8" t="s">
        <v>376</v>
      </c>
      <c r="B8" t="s">
        <v>377</v>
      </c>
      <c r="C8">
        <v>1</v>
      </c>
      <c r="D8" t="s">
        <v>365</v>
      </c>
    </row>
    <row r="9" spans="1:4" x14ac:dyDescent="0.25">
      <c r="A9" t="s">
        <v>378</v>
      </c>
      <c r="B9" t="s">
        <v>379</v>
      </c>
      <c r="C9">
        <v>1</v>
      </c>
      <c r="D9" t="s">
        <v>365</v>
      </c>
    </row>
    <row r="10" spans="1:4" x14ac:dyDescent="0.25">
      <c r="A10" t="s">
        <v>380</v>
      </c>
      <c r="B10" t="s">
        <v>381</v>
      </c>
      <c r="C10">
        <v>1</v>
      </c>
      <c r="D10" t="s">
        <v>365</v>
      </c>
    </row>
    <row r="11" spans="1:4" x14ac:dyDescent="0.25">
      <c r="A11" t="s">
        <v>382</v>
      </c>
      <c r="B11" t="s">
        <v>383</v>
      </c>
      <c r="C11">
        <v>1</v>
      </c>
      <c r="D11" t="s">
        <v>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6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Manufacturing Light Industrial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STOCKROOM EL1 NE PERIM SPC (G.NE2)</v>
      </c>
      <c r="B3" s="3" t="str">
        <f>IF(TRIM(Raw_zonesummary!$A2)="Existing",Raw_zonesummary!C2,"")</f>
        <v>STOCKROOM EL1 NE PERIM SPC (G.NE2)</v>
      </c>
      <c r="C3" s="2" t="str">
        <f>IF(TRIM(Raw_zonesummary!$A2)="Existing",Raw_zonesummary!D2,"")</f>
        <v>Yes</v>
      </c>
      <c r="D3" s="3" t="str">
        <f>IF(TRIM(Raw_zonesummary!$A2)="Existing",Raw_zonesummary!P2,"")</f>
        <v>Storage_warehouse</v>
      </c>
      <c r="E3" s="3" t="str">
        <f>IF(TRIM(Raw_zonesummary!$A2)="Existing",Raw_zonesummary!Q2,"")</f>
        <v>Main</v>
      </c>
      <c r="F3" s="3" t="str">
        <f>IF(TRIM(Raw_zonesummary!$A2)="Existing",Raw_zonesummary!R2,"")</f>
        <v>Manufacturing</v>
      </c>
      <c r="G3" s="60">
        <f>IFERROR(H3*J3/H6,"")</f>
        <v>0.10016574052060798</v>
      </c>
      <c r="H3" s="53">
        <f>IF(TRIM(Raw_zonesummary!$A2)="Existing",Raw_zonesummary!E2,"")</f>
        <v>10018.959999999999</v>
      </c>
      <c r="I3" s="53">
        <f>IF(TRIM(Raw_zonesummary!$A2)="Existing",Raw_zonesummary!I2,"")</f>
        <v>350680.72</v>
      </c>
      <c r="J3" s="2">
        <f>IF(TRIM(Raw_zonesummary!$A2)="Existing",Raw_zonesummary!J2,"")</f>
        <v>1</v>
      </c>
      <c r="K3" s="36">
        <f>IF(TRIM(Raw_zonesummary!$A2)="Existing",Raw_zonesummary!K2,"")</f>
        <v>1</v>
      </c>
      <c r="L3" s="26"/>
    </row>
    <row r="4" spans="1:12" x14ac:dyDescent="0.25">
      <c r="A4" s="3" t="str">
        <f>IF(TRIM(Raw_zonesummary!$A3)="Existing",Raw_zonesummary!B3,"")</f>
        <v>STOCKROOM EL1 SW PERIM SPC (G.SW3)</v>
      </c>
      <c r="B4" s="3" t="str">
        <f>IF(TRIM(Raw_zonesummary!$A3)="Existing",Raw_zonesummary!C3,"")</f>
        <v>STOCKROOM EL1 SW PERIM SPC (G.SW3)</v>
      </c>
      <c r="C4" s="2" t="str">
        <f>IF(TRIM(Raw_zonesummary!$A3)="Existing",Raw_zonesummary!D3,"")</f>
        <v>Yes</v>
      </c>
      <c r="D4" s="3" t="str">
        <f>IF(TRIM(Raw_zonesummary!$A3)="Existing",Raw_zonesummary!P3,"")</f>
        <v>Storage_warehouse</v>
      </c>
      <c r="E4" s="3" t="str">
        <f>IF(TRIM(Raw_zonesummary!$A3)="Existing",Raw_zonesummary!Q3,"")</f>
        <v>Main</v>
      </c>
      <c r="F4" s="3" t="str">
        <f>IF(TRIM(Raw_zonesummary!$A3)="Existing",Raw_zonesummary!R3,"")</f>
        <v>Manufacturing</v>
      </c>
      <c r="G4" s="60">
        <f>IFERROR(H4*J4/H6,"")</f>
        <v>9.9846216631198442E-2</v>
      </c>
      <c r="H4" s="53">
        <f>IF(TRIM(Raw_zonesummary!$A3)="Existing",Raw_zonesummary!E3,"")</f>
        <v>9987</v>
      </c>
      <c r="I4" s="53">
        <f>IF(TRIM(Raw_zonesummary!$A3)="Existing",Raw_zonesummary!I3,"")</f>
        <v>349562.04</v>
      </c>
      <c r="J4" s="2">
        <f>IF(TRIM(Raw_zonesummary!$A3)="Existing",Raw_zonesummary!J3,"")</f>
        <v>1</v>
      </c>
      <c r="K4" s="36">
        <f>IF(TRIM(Raw_zonesummary!$A3)="Existing",Raw_zonesummary!K3,"")</f>
        <v>1</v>
      </c>
      <c r="L4" s="26"/>
    </row>
    <row r="5" spans="1:12" x14ac:dyDescent="0.25">
      <c r="A5" s="3" t="str">
        <f>IF(TRIM(Raw_zonesummary!$A4)="Existing",Raw_zonesummary!B4,"")</f>
        <v>WORK EL1 SOUTH PERIM SPC (G.S1)</v>
      </c>
      <c r="B5" s="3" t="str">
        <f>IF(TRIM(Raw_zonesummary!$A4)="Existing",Raw_zonesummary!C4,"")</f>
        <v>WORK EL1 SOUTH PERIM SPC (G.S1)</v>
      </c>
      <c r="C5" s="2" t="str">
        <f>IF(TRIM(Raw_zonesummary!$A4)="Existing",Raw_zonesummary!D4,"")</f>
        <v>Yes</v>
      </c>
      <c r="D5" s="3" t="str">
        <f>IF(TRIM(Raw_zonesummary!$A4)="Existing",Raw_zonesummary!P4,"")</f>
        <v>Industrial_low</v>
      </c>
      <c r="E5" s="3" t="str">
        <f>IF(TRIM(Raw_zonesummary!$A4)="Existing",Raw_zonesummary!Q4,"")</f>
        <v>Main</v>
      </c>
      <c r="F5" s="3" t="str">
        <f>IF(TRIM(Raw_zonesummary!$A4)="Existing",Raw_zonesummary!R4,"")</f>
        <v>Manufacturing</v>
      </c>
      <c r="G5" s="60">
        <f>IFERROR(H5*J5/H6,"")</f>
        <v>0.79998804284819347</v>
      </c>
      <c r="H5" s="53">
        <f>IF(TRIM(Raw_zonesummary!$A4)="Existing",Raw_zonesummary!E4,"")</f>
        <v>80017.86</v>
      </c>
      <c r="I5" s="53">
        <f>IF(TRIM(Raw_zonesummary!$A4)="Existing",Raw_zonesummary!I4,"")</f>
        <v>2800761.92</v>
      </c>
      <c r="J5" s="2">
        <f>IF(TRIM(Raw_zonesummary!$A4)="Existing",Raw_zonesummary!J4,"")</f>
        <v>1</v>
      </c>
      <c r="K5" s="36">
        <f>IF(TRIM(Raw_zonesummary!$A4)="Existing",Raw_zonesummary!K4,"")</f>
        <v>5</v>
      </c>
      <c r="L5" s="26"/>
    </row>
    <row r="6" spans="1:12" ht="45" x14ac:dyDescent="0.25">
      <c r="A6" s="12" t="str">
        <f>"Total (" &amp; COUNTIF(A$3:INDEX(A:A,ROW()-1),"?*") &amp; " Space)"</f>
        <v>Total (3 Space)</v>
      </c>
      <c r="B6" s="12" t="str">
        <f>"Total (" &amp; COUNTIF(A$3:INDEX(A:A,ROW()-1),"?*") &amp; " Space)"</f>
        <v>Total (3 Space)</v>
      </c>
      <c r="C6" s="3" t="str">
        <f>"Total (" &amp;
COUNTIF(C$2:INDEX(C:C,ROW()-1),"Yes") &amp;
" Conditioned zones, " &amp;
COUNTIF(C$2:INDEX(C:C,ROW()-1),"No") &amp;
" Unconditioned Zones)"</f>
        <v>Total (3 Conditioned zones, 0 Unconditioned Zones)</v>
      </c>
      <c r="D6" s="12"/>
      <c r="E6" s="12"/>
      <c r="F6" s="3"/>
      <c r="G6" s="13"/>
      <c r="H6" s="53">
        <f>SUMPRODUCT($H$3:INDEX(H:H,ROW()-1), $J$3:INDEX(J:J,ROW()-1))</f>
        <v>100023.82</v>
      </c>
      <c r="I6" s="35"/>
      <c r="J6" s="14"/>
      <c r="K6" s="15"/>
      <c r="L6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Manufacturing Light Industrial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Manufacturing Light Industrial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Manufacturing Light Industrial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Manufacturing Light Industrial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Manufacturing Light Industrial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Manufacturing Light Industrial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Manufacturing Light Industrial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Manufacturing Light Industrial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Manufacturing Light Industrial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Manufacturing Light Industrial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Manufacturing Light Industrial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Manufacturing Light Industrial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394</v>
      </c>
      <c r="D2">
        <v>6.2E-2</v>
      </c>
      <c r="E2" t="s">
        <v>395</v>
      </c>
      <c r="F2">
        <v>0.185</v>
      </c>
      <c r="G2" t="s">
        <v>396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394</v>
      </c>
      <c r="D3">
        <v>6.0999999999999999E-2</v>
      </c>
      <c r="E3" t="s">
        <v>395</v>
      </c>
      <c r="F3">
        <v>0.17899999999999999</v>
      </c>
      <c r="G3" t="s">
        <v>396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394</v>
      </c>
      <c r="D4">
        <v>6.2E-2</v>
      </c>
      <c r="E4" t="s">
        <v>395</v>
      </c>
      <c r="F4">
        <v>0.185</v>
      </c>
      <c r="G4" t="s">
        <v>396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394</v>
      </c>
      <c r="D5">
        <v>6.0999999999999999E-2</v>
      </c>
      <c r="E5" t="s">
        <v>395</v>
      </c>
      <c r="F5">
        <v>0.17799999999999999</v>
      </c>
      <c r="G5" t="s">
        <v>396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394</v>
      </c>
      <c r="D6">
        <v>6.0999999999999999E-2</v>
      </c>
      <c r="E6" t="s">
        <v>395</v>
      </c>
      <c r="F6">
        <v>0.17799999999999999</v>
      </c>
      <c r="G6" t="s">
        <v>396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394</v>
      </c>
      <c r="D7">
        <v>6.5000000000000002E-2</v>
      </c>
      <c r="E7" t="s">
        <v>395</v>
      </c>
      <c r="F7">
        <v>0.18</v>
      </c>
      <c r="G7" t="s">
        <v>396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394</v>
      </c>
      <c r="D8">
        <v>6.5000000000000002E-2</v>
      </c>
      <c r="E8" t="s">
        <v>395</v>
      </c>
      <c r="F8">
        <v>0.17399999999999999</v>
      </c>
      <c r="G8" t="s">
        <v>396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394</v>
      </c>
      <c r="D9">
        <v>6.5000000000000002E-2</v>
      </c>
      <c r="E9" t="s">
        <v>395</v>
      </c>
      <c r="F9">
        <v>0.17599999999999999</v>
      </c>
      <c r="G9" t="s">
        <v>396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394</v>
      </c>
      <c r="D10">
        <v>6.5000000000000002E-2</v>
      </c>
      <c r="E10" t="s">
        <v>395</v>
      </c>
      <c r="F10">
        <v>0.17599999999999999</v>
      </c>
      <c r="G10" t="s">
        <v>396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394</v>
      </c>
      <c r="D11">
        <v>6.2E-2</v>
      </c>
      <c r="E11" t="s">
        <v>395</v>
      </c>
      <c r="F11">
        <v>0.15</v>
      </c>
      <c r="G11" t="s">
        <v>396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394</v>
      </c>
      <c r="D12">
        <v>6.0999999999999999E-2</v>
      </c>
      <c r="E12" t="s">
        <v>395</v>
      </c>
      <c r="F12">
        <v>0.17100000000000001</v>
      </c>
      <c r="G12" t="s">
        <v>396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394</v>
      </c>
      <c r="D13">
        <v>6.0999999999999999E-2</v>
      </c>
      <c r="E13" t="s">
        <v>395</v>
      </c>
      <c r="F13">
        <v>0.17100000000000001</v>
      </c>
      <c r="G13" t="s">
        <v>396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394</v>
      </c>
      <c r="D14">
        <v>0.06</v>
      </c>
      <c r="E14" t="s">
        <v>395</v>
      </c>
      <c r="F14">
        <v>0.16800000000000001</v>
      </c>
      <c r="G14" t="s">
        <v>396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394</v>
      </c>
      <c r="D15">
        <v>0.06</v>
      </c>
      <c r="E15" t="s">
        <v>395</v>
      </c>
      <c r="F15">
        <v>0.161</v>
      </c>
      <c r="G15" t="s">
        <v>396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394</v>
      </c>
      <c r="D16">
        <v>5.8999999999999997E-2</v>
      </c>
      <c r="E16" t="s">
        <v>395</v>
      </c>
      <c r="F16">
        <v>0.153</v>
      </c>
      <c r="G16" t="s">
        <v>396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394</v>
      </c>
      <c r="D17">
        <v>0.06</v>
      </c>
      <c r="E17" t="s">
        <v>395</v>
      </c>
      <c r="F17">
        <v>0.16200000000000001</v>
      </c>
      <c r="G17" t="s">
        <v>396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394</v>
      </c>
      <c r="D18">
        <v>3.9E-2</v>
      </c>
      <c r="E18" t="s">
        <v>395</v>
      </c>
      <c r="F18">
        <v>6.3E-2</v>
      </c>
      <c r="G18" t="s">
        <v>396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394</v>
      </c>
      <c r="D19">
        <v>3.9E-2</v>
      </c>
      <c r="E19" t="s">
        <v>395</v>
      </c>
      <c r="F19">
        <v>5.8000000000000003E-2</v>
      </c>
      <c r="G19" t="s">
        <v>396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394</v>
      </c>
      <c r="D20">
        <v>3.9E-2</v>
      </c>
      <c r="E20" t="s">
        <v>395</v>
      </c>
      <c r="F20">
        <v>7.5999999999999998E-2</v>
      </c>
      <c r="G20" t="s">
        <v>396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394</v>
      </c>
      <c r="D21">
        <v>3.9E-2</v>
      </c>
      <c r="E21" t="s">
        <v>395</v>
      </c>
      <c r="F21">
        <v>5.8000000000000003E-2</v>
      </c>
      <c r="G21" t="s">
        <v>396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394</v>
      </c>
      <c r="D22">
        <v>3.9E-2</v>
      </c>
      <c r="E22" t="s">
        <v>395</v>
      </c>
      <c r="F22">
        <v>5.8000000000000003E-2</v>
      </c>
      <c r="G22" t="s">
        <v>396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394</v>
      </c>
      <c r="D23">
        <v>3.9E-2</v>
      </c>
      <c r="E23" t="s">
        <v>395</v>
      </c>
      <c r="F23">
        <v>6.3E-2</v>
      </c>
      <c r="G23" t="s">
        <v>396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394</v>
      </c>
      <c r="D24">
        <v>3.9E-2</v>
      </c>
      <c r="E24" t="s">
        <v>395</v>
      </c>
      <c r="F24">
        <v>6.3E-2</v>
      </c>
      <c r="G24" t="s">
        <v>396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394</v>
      </c>
      <c r="D25">
        <v>3.9E-2</v>
      </c>
      <c r="E25" t="s">
        <v>395</v>
      </c>
      <c r="F25">
        <v>5.8000000000000003E-2</v>
      </c>
      <c r="G25" t="s">
        <v>396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394</v>
      </c>
      <c r="D26">
        <v>3.9E-2</v>
      </c>
      <c r="E26" t="s">
        <v>395</v>
      </c>
      <c r="F26">
        <v>5.8000000000000003E-2</v>
      </c>
      <c r="G26" t="s">
        <v>396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394</v>
      </c>
      <c r="D27">
        <v>3.9E-2</v>
      </c>
      <c r="E27" t="s">
        <v>395</v>
      </c>
      <c r="F27">
        <v>5.8000000000000003E-2</v>
      </c>
      <c r="G27" t="s">
        <v>396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394</v>
      </c>
      <c r="D28">
        <v>3.9E-2</v>
      </c>
      <c r="E28" t="s">
        <v>395</v>
      </c>
      <c r="F28">
        <v>5.8000000000000003E-2</v>
      </c>
      <c r="G28" t="s">
        <v>396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394</v>
      </c>
      <c r="D29">
        <v>3.9E-2</v>
      </c>
      <c r="E29" t="s">
        <v>395</v>
      </c>
      <c r="F29">
        <v>5.8000000000000003E-2</v>
      </c>
      <c r="G29" t="s">
        <v>396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394</v>
      </c>
      <c r="D30">
        <v>3.9E-2</v>
      </c>
      <c r="E30" t="s">
        <v>395</v>
      </c>
      <c r="F30">
        <v>5.8000000000000003E-2</v>
      </c>
      <c r="G30" t="s">
        <v>396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394</v>
      </c>
      <c r="D31">
        <v>3.9E-2</v>
      </c>
      <c r="E31" t="s">
        <v>395</v>
      </c>
      <c r="F31">
        <v>5.8000000000000003E-2</v>
      </c>
      <c r="G31" t="s">
        <v>396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394</v>
      </c>
      <c r="D32">
        <v>3.9E-2</v>
      </c>
      <c r="E32" t="s">
        <v>395</v>
      </c>
      <c r="F32">
        <v>5.8000000000000003E-2</v>
      </c>
      <c r="G32" t="s">
        <v>396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394</v>
      </c>
      <c r="D33">
        <v>3.9E-2</v>
      </c>
      <c r="E33" t="s">
        <v>395</v>
      </c>
      <c r="F33">
        <v>5.8000000000000003E-2</v>
      </c>
      <c r="G33" t="s">
        <v>396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Manufacturing Light Industrial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Manufacturing</v>
      </c>
    </row>
    <row r="3" spans="1:26" ht="15" customHeight="1" x14ac:dyDescent="0.25">
      <c r="A3" s="83" t="str" cm="1">
        <f t="array" ref="A3">IFERROR(INDEX($Z:$Z, 2+INT((ROW()-3)/4)), "")</f>
        <v>Manufacturing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Manufacturing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Manufacturing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Manufacturing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390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390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390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390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390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390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390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390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390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390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390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390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390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390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390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390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Manufacturing Light Industrial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Manufacturing Light Industrial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0.55000000000000004</v>
      </c>
      <c r="G41" s="68">
        <f>IF(Raw_fanoverview!G5=0,"-",Raw_fanoverview!G5)</f>
        <v>0.87</v>
      </c>
      <c r="H41" s="68">
        <f>IF(Raw_fanoverview!H5=0,"-",Raw_fanoverview!H5)</f>
        <v>0.83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0.87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421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421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422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40</v>
      </c>
      <c r="B5" t="s">
        <v>48</v>
      </c>
      <c r="C5" t="s">
        <v>422</v>
      </c>
      <c r="D5" t="s">
        <v>61</v>
      </c>
      <c r="E5">
        <v>3.8770014008251108</v>
      </c>
      <c r="F5">
        <v>0.55000000000000004</v>
      </c>
      <c r="G5">
        <v>0.87</v>
      </c>
      <c r="H5">
        <v>0.83</v>
      </c>
    </row>
    <row r="6" spans="1:8" x14ac:dyDescent="0.25">
      <c r="A6" t="s">
        <v>39</v>
      </c>
      <c r="B6" t="s">
        <v>65</v>
      </c>
      <c r="C6" t="s">
        <v>422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65</v>
      </c>
      <c r="C7" t="s">
        <v>422</v>
      </c>
      <c r="D7" t="s">
        <v>61</v>
      </c>
      <c r="E7">
        <v>3.8770014008251108</v>
      </c>
      <c r="F7">
        <v>0.55000000000000004</v>
      </c>
      <c r="G7">
        <v>0.87</v>
      </c>
      <c r="H7">
        <v>0.83</v>
      </c>
    </row>
    <row r="8" spans="1:8" x14ac:dyDescent="0.25">
      <c r="A8" t="s">
        <v>39</v>
      </c>
      <c r="B8" t="s">
        <v>68</v>
      </c>
      <c r="C8" t="s">
        <v>422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68</v>
      </c>
      <c r="C9" t="s">
        <v>422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39</v>
      </c>
      <c r="B10" t="s">
        <v>69</v>
      </c>
      <c r="C10" t="s">
        <v>423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69</v>
      </c>
      <c r="C11" t="s">
        <v>423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415</v>
      </c>
      <c r="E2" t="s">
        <v>416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415</v>
      </c>
      <c r="E3" t="s">
        <v>416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417</v>
      </c>
      <c r="E4" t="s">
        <v>418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417</v>
      </c>
      <c r="E5" t="s">
        <v>418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417</v>
      </c>
      <c r="E6" t="s">
        <v>419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417</v>
      </c>
      <c r="E7" t="s">
        <v>419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417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417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420</v>
      </c>
      <c r="E10" t="s">
        <v>418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420</v>
      </c>
      <c r="E11" t="s">
        <v>418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5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Manufacturing Light Industrial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3">_xlfn._xlws.SORT(_xlfn.UNIQUE(_xlfn._xlws.FILTER(Raw_outdoorairflowrate!A2:A5000, Raw_outdoorairflowrate!A2:A5000&lt;&gt;0)))</f>
        <v>Industrial_low</v>
      </c>
    </row>
    <row r="3" spans="1:26" ht="18" customHeight="1" x14ac:dyDescent="0.25">
      <c r="A3" s="2" t="str">
        <f>Z2</f>
        <v>Industrial_low</v>
      </c>
      <c r="B3" s="53">
        <f>SUMIF(Raw_outdoorairflowrate!$A:$A, $A3, Raw_outdoorairflowrate!B:B)</f>
        <v>80017.86</v>
      </c>
      <c r="C3" s="35">
        <f>SUMIF(Raw_outdoorairflowrate!$A:$A, $A3, Raw_outdoorairflowrate!C:C)</f>
        <v>0</v>
      </c>
      <c r="D3" s="35">
        <f>SUMIF(Raw_outdoorairflowrate!$A:$A, $A3, Raw_outdoorairflowrate!D:D)</f>
        <v>0.15</v>
      </c>
      <c r="E3" s="61">
        <f>B3*D3</f>
        <v>12002.679</v>
      </c>
      <c r="F3" s="26"/>
      <c r="Z3" t="str">
        <v>Storage_warehouse</v>
      </c>
    </row>
    <row r="4" spans="1:26" ht="18" customHeight="1" x14ac:dyDescent="0.25">
      <c r="A4" s="2" t="str">
        <f t="shared" ref="A4" si="0">Z3</f>
        <v>Storage_warehouse</v>
      </c>
      <c r="B4" s="53">
        <f>SUMIF(Raw_outdoorairflowrate!$A:$A, $A4, Raw_outdoorairflowrate!B:B)</f>
        <v>20005.96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" si="1">B4*D4</f>
        <v>3000.8939999999998</v>
      </c>
      <c r="F4" s="26"/>
    </row>
    <row r="7" spans="1:26" ht="15.75" customHeight="1" x14ac:dyDescent="0.25">
      <c r="A7" s="93" t="str">
        <f>"OA Controller - "&amp;Prototype!A2</f>
        <v>OA Controller - Manufacturing Light Industrial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</row>
    <row r="8" spans="1:26" x14ac:dyDescent="0.25">
      <c r="A8" s="19" t="s">
        <v>13</v>
      </c>
      <c r="B8" s="19" t="s">
        <v>18</v>
      </c>
      <c r="C8" s="19" t="s">
        <v>17</v>
      </c>
      <c r="D8" s="8" t="s">
        <v>73</v>
      </c>
      <c r="E8" s="8" t="s">
        <v>74</v>
      </c>
      <c r="F8" s="8" t="s">
        <v>75</v>
      </c>
      <c r="G8" s="8" t="s">
        <v>76</v>
      </c>
      <c r="H8" s="8" t="s">
        <v>77</v>
      </c>
      <c r="I8" s="8" t="s">
        <v>78</v>
      </c>
      <c r="J8" s="8" t="s">
        <v>79</v>
      </c>
      <c r="K8" s="8" t="s">
        <v>80</v>
      </c>
      <c r="L8" s="8" t="s">
        <v>81</v>
      </c>
      <c r="M8" s="8" t="s">
        <v>20</v>
      </c>
      <c r="N8" s="8" t="s">
        <v>21</v>
      </c>
      <c r="O8" s="8" t="s">
        <v>22</v>
      </c>
      <c r="P8" s="8" t="s">
        <v>23</v>
      </c>
      <c r="Q8" s="8" t="s">
        <v>24</v>
      </c>
      <c r="R8" s="8" t="s">
        <v>25</v>
      </c>
      <c r="S8" s="8" t="s">
        <v>26</v>
      </c>
      <c r="T8" s="8" t="s">
        <v>101</v>
      </c>
    </row>
    <row r="9" spans="1:26" x14ac:dyDescent="0.25">
      <c r="A9" s="100" t="s">
        <v>46</v>
      </c>
      <c r="B9" s="3" t="s">
        <v>39</v>
      </c>
      <c r="C9" s="3" t="s">
        <v>82</v>
      </c>
      <c r="D9" s="2" cm="1">
        <f t="array" ref="D9">_xlfn.XLOOKUP(
1,
(Raw_oacontroller!$B$2:$B$100=$B9)*(Raw_oacontroller!$A$2:$A$100=D$8),
Raw_oacontroller!$C$2:$C$100
)</f>
        <v>75</v>
      </c>
      <c r="E9" s="2" cm="1">
        <f t="array" ref="E9">_xlfn.XLOOKUP(
1,
(Raw_oacontroller!$B$2:$B$100=$B9)*(Raw_oacontroller!$A$2:$A$100=E$8),
Raw_oacontroller!$C$2:$C$100
)</f>
        <v>73</v>
      </c>
      <c r="F9" s="2" cm="1">
        <f t="array" ref="F9">_xlfn.XLOOKUP(
1,
(Raw_oacontroller!$B$2:$B$100=$B9)*(Raw_oacontroller!$A$2:$A$100=F$8),
Raw_oacontroller!$C$2:$C$100
)</f>
        <v>75</v>
      </c>
      <c r="G9" s="2" cm="1">
        <f t="array" ref="G9">_xlfn.XLOOKUP(
1,
(Raw_oacontroller!$B$2:$B$100=$B9)*(Raw_oacontroller!$A$2:$A$100=G$8),
Raw_oacontroller!$C$2:$C$100
)</f>
        <v>73</v>
      </c>
      <c r="H9" s="2" cm="1">
        <f t="array" ref="H9">_xlfn.XLOOKUP(
1,
(Raw_oacontroller!$B$2:$B$100=$B9)*(Raw_oacontroller!$A$2:$A$100=H$8),
Raw_oacontroller!$C$2:$C$100
)</f>
        <v>75</v>
      </c>
      <c r="I9" s="2" cm="1">
        <f t="array" ref="I9">_xlfn.XLOOKUP(
1,
(Raw_oacontroller!$B$2:$B$100=$B9)*(Raw_oacontroller!$A$2:$A$100=I$8),
Raw_oacontroller!$C$2:$C$100
)</f>
        <v>71</v>
      </c>
      <c r="J9" s="2" cm="1">
        <f t="array" ref="J9">_xlfn.XLOOKUP(
1,
(Raw_oacontroller!$B$2:$B$100=$B9)*(Raw_oacontroller!$A$2:$A$100=J$8),
Raw_oacontroller!$C$2:$C$100
)</f>
        <v>69</v>
      </c>
      <c r="K9" s="2" cm="1">
        <f t="array" ref="K9">_xlfn.XLOOKUP(
1,
(Raw_oacontroller!$B$2:$B$100=$B9)*(Raw_oacontroller!$A$2:$A$100=K$8),
Raw_oacontroller!$C$2:$C$100
)</f>
        <v>71</v>
      </c>
      <c r="L9" s="2" cm="1">
        <f t="array" ref="L9">_xlfn.XLOOKUP(
1,
(Raw_oacontroller!$B$2:$B$100=$B9)*(Raw_oacontroller!$A$2:$A$100=L$8),
Raw_oacontroller!$C$2:$C$100
)</f>
        <v>71</v>
      </c>
      <c r="M9" s="2" cm="1">
        <f t="array" ref="M9">_xlfn.XLOOKUP(
1,
(Raw_oacontroller!$B$2:$B$100=$B9)*(Raw_oacontroller!$A$2:$A$100=M$8),
Raw_oacontroller!$C$2:$C$100
)</f>
        <v>73</v>
      </c>
      <c r="N9" s="2" cm="1">
        <f t="array" ref="N9">_xlfn.XLOOKUP(
1,
(Raw_oacontroller!$B$2:$B$100=$B9)*(Raw_oacontroller!$A$2:$A$100=N$8),
Raw_oacontroller!$C$2:$C$100
)</f>
        <v>75</v>
      </c>
      <c r="O9" s="2" cm="1">
        <f t="array" ref="O9">_xlfn.XLOOKUP(
1,
(Raw_oacontroller!$B$2:$B$100=$B9)*(Raw_oacontroller!$A$2:$A$100=O$8),
Raw_oacontroller!$C$2:$C$100
)</f>
        <v>75</v>
      </c>
      <c r="P9" s="2" cm="1">
        <f t="array" ref="P9">_xlfn.XLOOKUP(
1,
(Raw_oacontroller!$B$2:$B$100=$B9)*(Raw_oacontroller!$A$2:$A$100=P$8),
Raw_oacontroller!$C$2:$C$100
)</f>
        <v>75</v>
      </c>
      <c r="Q9" s="2" cm="1">
        <f t="array" ref="Q9">_xlfn.XLOOKUP(
1,
(Raw_oacontroller!$B$2:$B$100=$B9)*(Raw_oacontroller!$A$2:$A$100=Q$8),
Raw_oacontroller!$C$2:$C$100
)</f>
        <v>75</v>
      </c>
      <c r="R9" s="2" cm="1">
        <f t="array" ref="R9">_xlfn.XLOOKUP(
1,
(Raw_oacontroller!$B$2:$B$100=$B9)*(Raw_oacontroller!$A$2:$A$100=R$8),
Raw_oacontroller!$C$2:$C$100
)</f>
        <v>75</v>
      </c>
      <c r="S9" s="2" cm="1">
        <f t="array" ref="S9">_xlfn.XLOOKUP(
1,
(Raw_oacontroller!$B$2:$B$100=$B9)*(Raw_oacontroller!$A$2:$A$100=S$8),
Raw_oacontroller!$C$2:$C$100
)</f>
        <v>75</v>
      </c>
      <c r="T9" s="26"/>
    </row>
    <row r="10" spans="1:26" x14ac:dyDescent="0.25">
      <c r="A10" s="100"/>
      <c r="B10" s="2" t="s">
        <v>40</v>
      </c>
      <c r="C10" s="3" t="s">
        <v>82</v>
      </c>
      <c r="D10" s="2" cm="1">
        <f t="array" ref="D10">_xlfn.XLOOKUP(
1,
(Raw_oacontroller!$B$2:$B$100=$B10)*(Raw_oacontroller!$A$2:$A$100=D$8),
Raw_oacontroller!$C$2:$C$100
)</f>
        <v>75</v>
      </c>
      <c r="E10" s="2" cm="1">
        <f t="array" ref="E10">_xlfn.XLOOKUP(
1,
(Raw_oacontroller!$B$2:$B$100=$B10)*(Raw_oacontroller!$A$2:$A$100=E$8),
Raw_oacontroller!$C$2:$C$100
)</f>
        <v>73</v>
      </c>
      <c r="F10" s="2" cm="1">
        <f t="array" ref="F10">_xlfn.XLOOKUP(
1,
(Raw_oacontroller!$B$2:$B$100=$B10)*(Raw_oacontroller!$A$2:$A$100=F$8),
Raw_oacontroller!$C$2:$C$100
)</f>
        <v>75</v>
      </c>
      <c r="G10" s="2" cm="1">
        <f t="array" ref="G10">_xlfn.XLOOKUP(
1,
(Raw_oacontroller!$B$2:$B$100=$B10)*(Raw_oacontroller!$A$2:$A$100=G$8),
Raw_oacontroller!$C$2:$C$100
)</f>
        <v>73</v>
      </c>
      <c r="H10" s="2" cm="1">
        <f t="array" ref="H10">_xlfn.XLOOKUP(
1,
(Raw_oacontroller!$B$2:$B$100=$B10)*(Raw_oacontroller!$A$2:$A$100=H$8),
Raw_oacontroller!$C$2:$C$100
)</f>
        <v>75</v>
      </c>
      <c r="I10" s="2" cm="1">
        <f t="array" ref="I10">_xlfn.XLOOKUP(
1,
(Raw_oacontroller!$B$2:$B$100=$B10)*(Raw_oacontroller!$A$2:$A$100=I$8),
Raw_oacontroller!$C$2:$C$100
)</f>
        <v>71</v>
      </c>
      <c r="J10" s="2" cm="1">
        <f t="array" ref="J10">_xlfn.XLOOKUP(
1,
(Raw_oacontroller!$B$2:$B$100=$B10)*(Raw_oacontroller!$A$2:$A$100=J$8),
Raw_oacontroller!$C$2:$C$100
)</f>
        <v>69</v>
      </c>
      <c r="K10" s="2" cm="1">
        <f t="array" ref="K10">_xlfn.XLOOKUP(
1,
(Raw_oacontroller!$B$2:$B$100=$B10)*(Raw_oacontroller!$A$2:$A$100=K$8),
Raw_oacontroller!$C$2:$C$100
)</f>
        <v>71</v>
      </c>
      <c r="L10" s="2" cm="1">
        <f t="array" ref="L10">_xlfn.XLOOKUP(
1,
(Raw_oacontroller!$B$2:$B$100=$B10)*(Raw_oacontroller!$A$2:$A$100=L$8),
Raw_oacontroller!$C$2:$C$100
)</f>
        <v>71</v>
      </c>
      <c r="M10" s="2" cm="1">
        <f t="array" ref="M10">_xlfn.XLOOKUP(
1,
(Raw_oacontroller!$B$2:$B$100=$B10)*(Raw_oacontroller!$A$2:$A$100=M$8),
Raw_oacontroller!$C$2:$C$100
)</f>
        <v>73</v>
      </c>
      <c r="N10" s="2" cm="1">
        <f t="array" ref="N10">_xlfn.XLOOKUP(
1,
(Raw_oacontroller!$B$2:$B$100=$B10)*(Raw_oacontroller!$A$2:$A$100=N$8),
Raw_oacontroller!$C$2:$C$100
)</f>
        <v>75</v>
      </c>
      <c r="O10" s="2" cm="1">
        <f t="array" ref="O10">_xlfn.XLOOKUP(
1,
(Raw_oacontroller!$B$2:$B$100=$B10)*(Raw_oacontroller!$A$2:$A$100=O$8),
Raw_oacontroller!$C$2:$C$100
)</f>
        <v>75</v>
      </c>
      <c r="P10" s="2" cm="1">
        <f t="array" ref="P10">_xlfn.XLOOKUP(
1,
(Raw_oacontroller!$B$2:$B$100=$B10)*(Raw_oacontroller!$A$2:$A$100=P$8),
Raw_oacontroller!$C$2:$C$100
)</f>
        <v>75</v>
      </c>
      <c r="Q10" s="2" cm="1">
        <f t="array" ref="Q10">_xlfn.XLOOKUP(
1,
(Raw_oacontroller!$B$2:$B$100=$B10)*(Raw_oacontroller!$A$2:$A$100=Q$8),
Raw_oacontroller!$C$2:$C$100
)</f>
        <v>75</v>
      </c>
      <c r="R10" s="2" cm="1">
        <f t="array" ref="R10">_xlfn.XLOOKUP(
1,
(Raw_oacontroller!$B$2:$B$100=$B10)*(Raw_oacontroller!$A$2:$A$100=R$8),
Raw_oacontroller!$C$2:$C$100
)</f>
        <v>75</v>
      </c>
      <c r="S10" s="2" cm="1">
        <f t="array" ref="S10">_xlfn.XLOOKUP(
1,
(Raw_oacontroller!$B$2:$B$100=$B10)*(Raw_oacontroller!$A$2:$A$100=S$8),
Raw_oacontroller!$C$2:$C$100
)</f>
        <v>75</v>
      </c>
      <c r="T10" s="26"/>
    </row>
    <row r="13" spans="1:26" ht="15.75" x14ac:dyDescent="0.25">
      <c r="A13" s="96" t="str">
        <f>"Exhaust hood - "&amp;Prototype!A2</f>
        <v>Exhaust hood - Manufacturing Light Industrial</v>
      </c>
      <c r="B13" s="96"/>
      <c r="C13" s="96"/>
      <c r="D13" s="96"/>
      <c r="E13" s="96"/>
    </row>
    <row r="14" spans="1:26" ht="27" x14ac:dyDescent="0.25">
      <c r="A14" s="16" t="s">
        <v>109</v>
      </c>
      <c r="B14" s="16" t="s">
        <v>110</v>
      </c>
      <c r="C14" s="16" t="s">
        <v>111</v>
      </c>
      <c r="D14" s="16" t="s">
        <v>112</v>
      </c>
      <c r="E14" s="16" t="s">
        <v>100</v>
      </c>
    </row>
    <row r="15" spans="1:26" x14ac:dyDescent="0.25">
      <c r="A15" s="4" t="s">
        <v>91</v>
      </c>
      <c r="B15" s="4" t="s">
        <v>91</v>
      </c>
      <c r="C15" s="4" t="s">
        <v>91</v>
      </c>
      <c r="D15" s="4" t="s">
        <v>91</v>
      </c>
      <c r="E15" s="4"/>
    </row>
  </sheetData>
  <mergeCells count="4">
    <mergeCell ref="A13:E13"/>
    <mergeCell ref="A9:A10"/>
    <mergeCell ref="A1:F1"/>
    <mergeCell ref="A7:T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3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393</v>
      </c>
      <c r="B2">
        <v>80017.86</v>
      </c>
      <c r="C2">
        <v>0</v>
      </c>
      <c r="D2">
        <v>0.15</v>
      </c>
    </row>
    <row r="3" spans="1:4" x14ac:dyDescent="0.25">
      <c r="A3" t="s">
        <v>389</v>
      </c>
      <c r="B3">
        <v>20005.96</v>
      </c>
      <c r="C3">
        <v>0</v>
      </c>
      <c r="D3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3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Manufacturing Light Industrial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192829.24</v>
      </c>
      <c r="E4" s="70">
        <f>Raw_waterheater!D2</f>
        <v>40.44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192829.24</v>
      </c>
      <c r="E5" s="70">
        <f>Raw_waterheater!D3</f>
        <v>40.44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Manufacturing Light Industrial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STOCKROOM EL1 NE PERIM SPC (G.NE2)</v>
      </c>
      <c r="B10" s="62">
        <f>IFERROR(Zones!H3,0)</f>
        <v>10018.959999999999</v>
      </c>
      <c r="C10" s="59">
        <f>IFERROR(Zones!K3,0)</f>
        <v>1</v>
      </c>
      <c r="D10" s="57">
        <f>IFERROR(E10/C10,0)</f>
        <v>3.6068256000000001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3.6068256000000001</v>
      </c>
      <c r="F10" s="73">
        <f>E10/60</f>
        <v>6.0113760000000002E-2</v>
      </c>
      <c r="G10" s="74"/>
    </row>
    <row r="11" spans="1:8" x14ac:dyDescent="0.25">
      <c r="A11" s="58" t="str">
        <f>IFERROR(Zones!B4,0)</f>
        <v>STOCKROOM EL1 SW PERIM SPC (G.SW3)</v>
      </c>
      <c r="B11" s="62">
        <f>IFERROR(Zones!H4,0)</f>
        <v>9987</v>
      </c>
      <c r="C11" s="59">
        <f>IFERROR(Zones!K4,0)</f>
        <v>1</v>
      </c>
      <c r="D11" s="57">
        <f t="shared" ref="D11:D12" si="0">IFERROR(E11/C11,0)</f>
        <v>3.5953200000000001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3.5953200000000001</v>
      </c>
      <c r="F11" s="73">
        <f t="shared" ref="F11:F12" si="1">E11/60</f>
        <v>5.9922000000000003E-2</v>
      </c>
      <c r="G11" s="74"/>
    </row>
    <row r="12" spans="1:8" x14ac:dyDescent="0.25">
      <c r="A12" s="58" t="str">
        <f>IFERROR(Zones!B5,0)</f>
        <v>WORK EL1 SOUTH PERIM SPC (G.S1)</v>
      </c>
      <c r="B12" s="62">
        <f>IFERROR(Zones!H5,0)</f>
        <v>80017.86</v>
      </c>
      <c r="C12" s="59">
        <f>IFERROR(Zones!K5,0)</f>
        <v>5</v>
      </c>
      <c r="D12" s="57">
        <f t="shared" si="0"/>
        <v>28.806429600000001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144.03214800000001</v>
      </c>
      <c r="F12" s="73">
        <f t="shared" si="1"/>
        <v>2.4005358000000001</v>
      </c>
      <c r="G12" s="74"/>
    </row>
    <row r="13" spans="1:8" x14ac:dyDescent="0.25">
      <c r="A13" s="58" t="str">
        <f>Zones!B6</f>
        <v>Total (3 Space)</v>
      </c>
      <c r="B13" s="30"/>
      <c r="C13" s="59"/>
      <c r="D13" s="57"/>
      <c r="E13" s="75"/>
      <c r="F13" s="73"/>
      <c r="G13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192829.24</v>
      </c>
      <c r="D2">
        <v>40.44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192829.24</v>
      </c>
      <c r="D3">
        <v>40.44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4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397</v>
      </c>
      <c r="B2">
        <v>3.6068256000000001</v>
      </c>
      <c r="C2" t="s">
        <v>387</v>
      </c>
    </row>
    <row r="3" spans="1:3" x14ac:dyDescent="0.25">
      <c r="A3" t="s">
        <v>398</v>
      </c>
      <c r="B3">
        <v>3.5953200000000001</v>
      </c>
      <c r="C3" t="s">
        <v>391</v>
      </c>
    </row>
    <row r="4" spans="1:3" x14ac:dyDescent="0.25">
      <c r="A4" t="s">
        <v>399</v>
      </c>
      <c r="B4">
        <v>144.03214800000001</v>
      </c>
      <c r="C4" t="s">
        <v>392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6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Manufacturing Light Industrial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Industrial_low</v>
      </c>
      <c r="D3" s="63">
        <f>Raw_interiorlights!C2</f>
        <v>80017.86</v>
      </c>
      <c r="E3" s="43">
        <f>Raw_interiorlights!D2</f>
        <v>1.141482510543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Storage_warehouse</v>
      </c>
      <c r="D4" s="63">
        <f>Raw_interiorlights!C3</f>
        <v>20005.96</v>
      </c>
      <c r="E4" s="43">
        <f>Raw_interiorlights!D3</f>
        <v>0.59484635077899994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New Construction</v>
      </c>
      <c r="B5" s="2" t="s">
        <v>66</v>
      </c>
      <c r="C5" s="2" t="str">
        <f>Raw_interiorlights!B4</f>
        <v>Industrial_low</v>
      </c>
      <c r="D5" s="63">
        <f>Raw_interiorlights!C4</f>
        <v>80017.86</v>
      </c>
      <c r="E5" s="43">
        <f>Raw_interiorlights!D4</f>
        <v>0.59991648029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New Construction</v>
      </c>
      <c r="B6" s="2" t="s">
        <v>66</v>
      </c>
      <c r="C6" s="2" t="str">
        <f>Raw_interiorlights!B5</f>
        <v>Storage_warehouse</v>
      </c>
      <c r="D6" s="63">
        <f>Raw_interiorlights!C5</f>
        <v>20005.96</v>
      </c>
      <c r="E6" s="43">
        <f>Raw_interiorlights!D5</f>
        <v>0.399954089229</v>
      </c>
      <c r="F6" s="44" t="s">
        <v>55</v>
      </c>
      <c r="G6" s="44" t="s">
        <v>55</v>
      </c>
      <c r="H6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Manufacturing Light Industrial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5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393</v>
      </c>
      <c r="C2">
        <v>80017.86</v>
      </c>
      <c r="D2">
        <v>1.141482510543</v>
      </c>
    </row>
    <row r="3" spans="1:4" x14ac:dyDescent="0.25">
      <c r="A3" t="s">
        <v>39</v>
      </c>
      <c r="B3" t="s">
        <v>389</v>
      </c>
      <c r="C3">
        <v>20005.96</v>
      </c>
      <c r="D3">
        <v>0.59484635077899994</v>
      </c>
    </row>
    <row r="4" spans="1:4" x14ac:dyDescent="0.25">
      <c r="A4" t="s">
        <v>40</v>
      </c>
      <c r="B4" t="s">
        <v>393</v>
      </c>
      <c r="C4">
        <v>80017.86</v>
      </c>
      <c r="D4">
        <v>0.59991648029</v>
      </c>
    </row>
    <row r="5" spans="1:4" x14ac:dyDescent="0.25">
      <c r="A5" t="s">
        <v>40</v>
      </c>
      <c r="B5" t="s">
        <v>389</v>
      </c>
      <c r="C5">
        <v>20005.96</v>
      </c>
      <c r="D5">
        <v>0.399954089229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8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7" t="str">
        <f>"Equipment - "&amp;Prototype!A2</f>
        <v>Equipment - Manufacturing Light Industrial</v>
      </c>
      <c r="B1" s="89"/>
      <c r="C1" s="89"/>
      <c r="D1" s="89"/>
    </row>
    <row r="2" spans="1:9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9" x14ac:dyDescent="0.25">
      <c r="A3" s="3" t="str">
        <f>IF(TRIM(Raw_equipment!$A2)="Existing",Raw_equipment!B2,"")</f>
        <v>Industrial_low</v>
      </c>
      <c r="B3" s="64">
        <f>IF(TRIM(Raw_equipment!$A2)="Existing",Raw_equipment!C2,"")</f>
        <v>80017.86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9" x14ac:dyDescent="0.25">
      <c r="A4" s="3" t="str">
        <f>IF(TRIM(Raw_equipment!$A3)="Existing",Raw_equipment!B3,"")</f>
        <v>Storage_warehouse</v>
      </c>
      <c r="B4" s="64">
        <f>IF(TRIM(Raw_equipment!$A3)="Existing",Raw_equipment!C3,"")</f>
        <v>20005.96</v>
      </c>
      <c r="C4" s="54">
        <f>IF(TRIM(Raw_equipment!$A3)="Existing",Raw_equipment!D3,"")</f>
        <v>0.199962391061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7" spans="1:9" ht="15.75" x14ac:dyDescent="0.25">
      <c r="A7" s="107" t="str">
        <f>"Refrigeration - "&amp;Prototype!A2</f>
        <v>Refrigeration - Manufacturing Light Industrial</v>
      </c>
      <c r="B7" s="89"/>
      <c r="C7" s="89"/>
      <c r="D7" s="89"/>
    </row>
    <row r="8" spans="1:9" ht="30" x14ac:dyDescent="0.25">
      <c r="A8" s="51" t="s">
        <v>258</v>
      </c>
      <c r="B8" s="51" t="s">
        <v>259</v>
      </c>
      <c r="C8" s="52" t="s">
        <v>311</v>
      </c>
      <c r="D8" s="51" t="s">
        <v>261</v>
      </c>
    </row>
    <row r="9" spans="1:9" x14ac:dyDescent="0.25">
      <c r="A9" s="3" t="str">
        <f>IF(TRIM(Raw_refrigerationsystem!$A2)="Existing",Raw_refrigerationsystem!B2,"")</f>
        <v/>
      </c>
      <c r="B9" s="3" t="str">
        <f>IF(TRIM(Raw_refrigerationsystem!$A2)="Existing",Raw_refrigerationsystem!C2,"")</f>
        <v/>
      </c>
      <c r="C9" s="3" t="str">
        <f>IF(TRIM(Raw_refrigerationsystem!$A2)="Existing",Raw_refrigerationsystem!D2,"")</f>
        <v/>
      </c>
      <c r="D9" s="3" t="str">
        <f>IF(TRIM(Raw_refrigerationsystem!$A2)="Existing",Raw_refrigerationsystem!E2,"")</f>
        <v/>
      </c>
    </row>
    <row r="10" spans="1:9" x14ac:dyDescent="0.25">
      <c r="A10" s="3" t="str">
        <f>IF(TRIM(Raw_refrigerationsystem!$A3)="Existing",Raw_refrigerationsystem!B3,"")</f>
        <v/>
      </c>
      <c r="B10" s="3" t="str">
        <f>IF(TRIM(Raw_refrigerationsystem!$A3)="Existing",Raw_refrigerationsystem!C3,"")</f>
        <v/>
      </c>
      <c r="C10" s="3" t="str">
        <f>IF(TRIM(Raw_refrigerationsystem!$A3)="Existing",Raw_refrigerationsystem!D3,"")</f>
        <v/>
      </c>
      <c r="D10" s="3" t="str">
        <f>IF(TRIM(Raw_refrigerationsystem!$A3)="Existing",Raw_refrigerationsystem!E3,"")</f>
        <v/>
      </c>
    </row>
    <row r="11" spans="1:9" x14ac:dyDescent="0.25">
      <c r="A11" s="3" t="str">
        <f>IF(TRIM(Raw_refrigerationsystem!$A4)="Existing",Raw_refrigerationsystem!B4,"")</f>
        <v/>
      </c>
      <c r="B11" s="3" t="str">
        <f>IF(TRIM(Raw_refrigerationsystem!$A4)="Existing",Raw_refrigerationsystem!C4,"")</f>
        <v/>
      </c>
      <c r="C11" s="3" t="str">
        <f>IF(TRIM(Raw_refrigerationsystem!$A4)="Existing",Raw_refrigerationsystem!D4,"")</f>
        <v/>
      </c>
      <c r="D11" s="3" t="str">
        <f>IF(TRIM(Raw_refrigerationsystem!$A4)="Existing",Raw_refrigerationsystem!E4,"")</f>
        <v/>
      </c>
    </row>
    <row r="12" spans="1:9" x14ac:dyDescent="0.25">
      <c r="A12" s="3" t="str">
        <f>IF(TRIM(Raw_refrigerationsystem!$A5)="Existing",Raw_refrigerationsystem!B5,"")</f>
        <v/>
      </c>
      <c r="B12" s="3" t="str">
        <f>IF(TRIM(Raw_refrigerationsystem!$A5)="Existing",Raw_refrigerationsystem!C5,"")</f>
        <v/>
      </c>
      <c r="C12" s="3" t="str">
        <f>IF(TRIM(Raw_refrigerationsystem!$A5)="Existing",Raw_refrigerationsystem!D5,"")</f>
        <v/>
      </c>
      <c r="D12" s="3" t="str">
        <f>IF(TRIM(Raw_refrigerationsystem!$A5)="Existing",Raw_refrigerationsystem!E5,"")</f>
        <v/>
      </c>
    </row>
    <row r="15" spans="1:9" ht="15.75" x14ac:dyDescent="0.25">
      <c r="A15" s="107" t="str">
        <f>"Elevator - "&amp;Prototype!A2</f>
        <v>Elevator - Manufacturing Light Industrial</v>
      </c>
      <c r="B15" s="89"/>
      <c r="C15" s="89"/>
      <c r="D15" s="89"/>
      <c r="E15" s="89"/>
      <c r="F15" s="89"/>
      <c r="G15" s="89"/>
      <c r="H15" s="89"/>
      <c r="I15" s="89"/>
    </row>
    <row r="16" spans="1:9" ht="27" x14ac:dyDescent="0.25">
      <c r="A16" s="16" t="s">
        <v>18</v>
      </c>
      <c r="B16" s="16" t="s">
        <v>118</v>
      </c>
      <c r="C16" s="16" t="s">
        <v>119</v>
      </c>
      <c r="D16" s="16" t="s">
        <v>120</v>
      </c>
      <c r="E16" s="16" t="s">
        <v>121</v>
      </c>
      <c r="F16" s="16" t="s">
        <v>122</v>
      </c>
      <c r="G16" s="16" t="s">
        <v>123</v>
      </c>
      <c r="H16" s="16" t="s">
        <v>124</v>
      </c>
      <c r="I16" s="16" t="s">
        <v>100</v>
      </c>
    </row>
    <row r="17" spans="1:9" x14ac:dyDescent="0.25">
      <c r="A17" s="33" t="s">
        <v>39</v>
      </c>
      <c r="B17" s="4" t="s">
        <v>91</v>
      </c>
      <c r="C17" s="4" t="s">
        <v>91</v>
      </c>
      <c r="D17" s="4" t="s">
        <v>91</v>
      </c>
      <c r="E17" s="4" t="s">
        <v>91</v>
      </c>
      <c r="F17" s="4" t="s">
        <v>91</v>
      </c>
      <c r="G17" s="4" t="s">
        <v>91</v>
      </c>
      <c r="H17" s="4" t="s">
        <v>91</v>
      </c>
      <c r="I17" s="31"/>
    </row>
    <row r="18" spans="1:9" x14ac:dyDescent="0.25">
      <c r="A18" s="33" t="s">
        <v>40</v>
      </c>
      <c r="B18" s="4" t="s">
        <v>91</v>
      </c>
      <c r="C18" s="4" t="s">
        <v>91</v>
      </c>
      <c r="D18" s="4" t="s">
        <v>91</v>
      </c>
      <c r="E18" s="4" t="s">
        <v>91</v>
      </c>
      <c r="F18" s="4" t="s">
        <v>91</v>
      </c>
      <c r="G18" s="4" t="s">
        <v>91</v>
      </c>
      <c r="H18" s="4" t="s">
        <v>91</v>
      </c>
      <c r="I18" s="32"/>
    </row>
  </sheetData>
  <mergeCells count="3">
    <mergeCell ref="A15:I15"/>
    <mergeCell ref="A1:D1"/>
    <mergeCell ref="A7:D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5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393</v>
      </c>
      <c r="C2">
        <v>80017.86</v>
      </c>
      <c r="D2">
        <v>0.999870569519</v>
      </c>
    </row>
    <row r="3" spans="1:4" x14ac:dyDescent="0.25">
      <c r="A3" t="s">
        <v>39</v>
      </c>
      <c r="B3" t="s">
        <v>389</v>
      </c>
      <c r="C3">
        <v>20005.96</v>
      </c>
      <c r="D3">
        <v>0.199962391061</v>
      </c>
    </row>
    <row r="4" spans="1:4" x14ac:dyDescent="0.25">
      <c r="A4" t="s">
        <v>40</v>
      </c>
      <c r="B4" t="s">
        <v>393</v>
      </c>
      <c r="C4">
        <v>80017.86</v>
      </c>
      <c r="D4">
        <v>0.999870569519</v>
      </c>
    </row>
    <row r="5" spans="1:4" x14ac:dyDescent="0.25">
      <c r="A5" t="s">
        <v>40</v>
      </c>
      <c r="B5" t="s">
        <v>389</v>
      </c>
      <c r="C5">
        <v>20005.96</v>
      </c>
      <c r="D5">
        <v>0.199962391061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437</v>
      </c>
      <c r="D2" t="s">
        <v>438</v>
      </c>
    </row>
    <row r="3" spans="1:4" x14ac:dyDescent="0.25">
      <c r="A3" t="s">
        <v>40</v>
      </c>
      <c r="B3" t="s">
        <v>437</v>
      </c>
      <c r="D3" t="s">
        <v>438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22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Manufacturing Light Industrial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Manufacturing</v>
      </c>
      <c r="C4" s="2" t="str">
        <f>Raw_schedule!C2</f>
        <v>AllOtherDays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75.02</v>
      </c>
      <c r="K4" s="2">
        <f>Raw_schedule!J2</f>
        <v>75.02</v>
      </c>
      <c r="L4" s="2">
        <f>Raw_schedule!K2</f>
        <v>75.02</v>
      </c>
      <c r="M4" s="2">
        <f>Raw_schedule!L2</f>
        <v>75.02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84.92</v>
      </c>
      <c r="X4" s="2">
        <f>Raw_schedule!W2</f>
        <v>84.92</v>
      </c>
      <c r="Y4" s="2">
        <f>Raw_schedule!X2</f>
        <v>84.92</v>
      </c>
      <c r="Z4" s="2">
        <f>Raw_schedule!Y2</f>
        <v>84.92</v>
      </c>
      <c r="AA4" s="2">
        <f>Raw_schedule!Z2</f>
        <v>84.92</v>
      </c>
      <c r="AB4" s="2">
        <f>Raw_schedule!AA2</f>
        <v>84.92</v>
      </c>
    </row>
    <row r="5" spans="1:28" x14ac:dyDescent="0.25">
      <c r="A5" s="39" t="str">
        <f>Raw_schedule!B3</f>
        <v>Cooling Setpoint Schedule</v>
      </c>
      <c r="B5" s="39" t="str">
        <f>Raw_schedule!A3</f>
        <v>Manufacturing</v>
      </c>
      <c r="C5" s="2" t="str">
        <f>Raw_schedule!C3</f>
        <v>Saturday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75.02</v>
      </c>
      <c r="K5" s="2">
        <f>Raw_schedule!J3</f>
        <v>75.02</v>
      </c>
      <c r="L5" s="2">
        <f>Raw_schedule!K3</f>
        <v>75.02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84.92</v>
      </c>
      <c r="Y5" s="2">
        <f>Raw_schedule!X3</f>
        <v>84.92</v>
      </c>
      <c r="Z5" s="2">
        <f>Raw_schedule!Y3</f>
        <v>84.92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DHW Sch</v>
      </c>
      <c r="B6" s="39" t="str">
        <f>Raw_schedule!A4</f>
        <v>Manufacturing</v>
      </c>
      <c r="C6" s="2" t="str">
        <f>Raw_schedule!C4</f>
        <v>AllOtherDays</v>
      </c>
      <c r="D6" s="2"/>
      <c r="E6" s="2">
        <f>Raw_schedule!D4</f>
        <v>0.04</v>
      </c>
      <c r="F6" s="2">
        <f>Raw_schedule!E4</f>
        <v>0.04</v>
      </c>
      <c r="G6" s="2">
        <f>Raw_schedule!F4</f>
        <v>0.04</v>
      </c>
      <c r="H6" s="2">
        <f>Raw_schedule!G4</f>
        <v>0.04</v>
      </c>
      <c r="I6" s="2">
        <f>Raw_schedule!H4</f>
        <v>0.04</v>
      </c>
      <c r="J6" s="2">
        <f>Raw_schedule!I4</f>
        <v>7.0000000000000007E-2</v>
      </c>
      <c r="K6" s="2">
        <f>Raw_schedule!J4</f>
        <v>0.04</v>
      </c>
      <c r="L6" s="2">
        <f>Raw_schedule!K4</f>
        <v>0.04</v>
      </c>
      <c r="M6" s="2">
        <f>Raw_schedule!L4</f>
        <v>0.04</v>
      </c>
      <c r="N6" s="2">
        <f>Raw_schedule!M4</f>
        <v>0.04</v>
      </c>
      <c r="O6" s="2">
        <f>Raw_schedule!N4</f>
        <v>0.04</v>
      </c>
      <c r="P6" s="2">
        <f>Raw_schedule!O4</f>
        <v>0.06</v>
      </c>
      <c r="Q6" s="2">
        <f>Raw_schedule!P4</f>
        <v>0.06</v>
      </c>
      <c r="R6" s="2">
        <f>Raw_schedule!Q4</f>
        <v>0.09</v>
      </c>
      <c r="S6" s="2">
        <f>Raw_schedule!R4</f>
        <v>0.06</v>
      </c>
      <c r="T6" s="2">
        <f>Raw_schedule!S4</f>
        <v>0.04</v>
      </c>
      <c r="U6" s="2">
        <f>Raw_schedule!T4</f>
        <v>0.04</v>
      </c>
      <c r="V6" s="2">
        <f>Raw_schedule!U4</f>
        <v>0.04</v>
      </c>
      <c r="W6" s="2">
        <f>Raw_schedule!V4</f>
        <v>0.04</v>
      </c>
      <c r="X6" s="2">
        <f>Raw_schedule!W4</f>
        <v>0.04</v>
      </c>
      <c r="Y6" s="2">
        <f>Raw_schedule!X4</f>
        <v>0.04</v>
      </c>
      <c r="Z6" s="2">
        <f>Raw_schedule!Y4</f>
        <v>7.0000000000000007E-2</v>
      </c>
      <c r="AA6" s="2">
        <f>Raw_schedule!Z4</f>
        <v>0.04</v>
      </c>
      <c r="AB6" s="2">
        <f>Raw_schedule!AA4</f>
        <v>0.04</v>
      </c>
    </row>
    <row r="7" spans="1:28" x14ac:dyDescent="0.25">
      <c r="A7" s="39" t="str">
        <f>Raw_schedule!B5</f>
        <v>DHW Sch</v>
      </c>
      <c r="B7" s="39" t="str">
        <f>Raw_schedule!A5</f>
        <v>Manufacturing</v>
      </c>
      <c r="C7" s="2" t="str">
        <f>Raw_schedule!C5</f>
        <v>Saturday</v>
      </c>
      <c r="D7" s="2"/>
      <c r="E7" s="2">
        <f>Raw_schedule!D5</f>
        <v>0.05</v>
      </c>
      <c r="F7" s="2">
        <f>Raw_schedule!E5</f>
        <v>0.05</v>
      </c>
      <c r="G7" s="2">
        <f>Raw_schedule!F5</f>
        <v>0.05</v>
      </c>
      <c r="H7" s="2">
        <f>Raw_schedule!G5</f>
        <v>0.05</v>
      </c>
      <c r="I7" s="2">
        <f>Raw_schedule!H5</f>
        <v>0.05</v>
      </c>
      <c r="J7" s="2">
        <f>Raw_schedule!I5</f>
        <v>0.08</v>
      </c>
      <c r="K7" s="2">
        <f>Raw_schedule!J5</f>
        <v>7.0000000000000007E-2</v>
      </c>
      <c r="L7" s="2">
        <f>Raw_schedule!K5</f>
        <v>0.11</v>
      </c>
      <c r="M7" s="2">
        <f>Raw_schedule!L5</f>
        <v>0.15</v>
      </c>
      <c r="N7" s="2">
        <f>Raw_schedule!M5</f>
        <v>0.21</v>
      </c>
      <c r="O7" s="2">
        <f>Raw_schedule!N5</f>
        <v>0.19</v>
      </c>
      <c r="P7" s="2">
        <f>Raw_schedule!O5</f>
        <v>0.23</v>
      </c>
      <c r="Q7" s="2">
        <f>Raw_schedule!P5</f>
        <v>0.2</v>
      </c>
      <c r="R7" s="2">
        <f>Raw_schedule!Q5</f>
        <v>0.19</v>
      </c>
      <c r="S7" s="2">
        <f>Raw_schedule!R5</f>
        <v>0.15</v>
      </c>
      <c r="T7" s="2">
        <f>Raw_schedule!S5</f>
        <v>0.12</v>
      </c>
      <c r="U7" s="2">
        <f>Raw_schedule!T5</f>
        <v>0.14000000000000001</v>
      </c>
      <c r="V7" s="2">
        <f>Raw_schedule!U5</f>
        <v>7.0000000000000007E-2</v>
      </c>
      <c r="W7" s="2">
        <f>Raw_schedule!V5</f>
        <v>7.0000000000000007E-2</v>
      </c>
      <c r="X7" s="2">
        <f>Raw_schedule!W5</f>
        <v>7.0000000000000007E-2</v>
      </c>
      <c r="Y7" s="2">
        <f>Raw_schedule!X5</f>
        <v>7.0000000000000007E-2</v>
      </c>
      <c r="Z7" s="2">
        <f>Raw_schedule!Y5</f>
        <v>0.09</v>
      </c>
      <c r="AA7" s="2">
        <f>Raw_schedule!Z5</f>
        <v>0.05</v>
      </c>
      <c r="AB7" s="2">
        <f>Raw_schedule!AA5</f>
        <v>0.05</v>
      </c>
    </row>
    <row r="8" spans="1:28" x14ac:dyDescent="0.25">
      <c r="A8" s="39" t="str">
        <f>Raw_schedule!B6</f>
        <v>DHW Sch</v>
      </c>
      <c r="B8" s="39" t="str">
        <f>Raw_schedule!A6</f>
        <v>Manufacturing</v>
      </c>
      <c r="C8" s="2" t="str">
        <f>Raw_schedule!C6</f>
        <v>Weekdays</v>
      </c>
      <c r="D8" s="2"/>
      <c r="E8" s="2">
        <f>Raw_schedule!D6</f>
        <v>0.05</v>
      </c>
      <c r="F8" s="2">
        <f>Raw_schedule!E6</f>
        <v>0.05</v>
      </c>
      <c r="G8" s="2">
        <f>Raw_schedule!F6</f>
        <v>0.05</v>
      </c>
      <c r="H8" s="2">
        <f>Raw_schedule!G6</f>
        <v>0.05</v>
      </c>
      <c r="I8" s="2">
        <f>Raw_schedule!H6</f>
        <v>0.05</v>
      </c>
      <c r="J8" s="2">
        <f>Raw_schedule!I6</f>
        <v>0.08</v>
      </c>
      <c r="K8" s="2">
        <f>Raw_schedule!J6</f>
        <v>7.0000000000000007E-2</v>
      </c>
      <c r="L8" s="2">
        <f>Raw_schedule!K6</f>
        <v>0.19</v>
      </c>
      <c r="M8" s="2">
        <f>Raw_schedule!L6</f>
        <v>0.35</v>
      </c>
      <c r="N8" s="2">
        <f>Raw_schedule!M6</f>
        <v>0.38</v>
      </c>
      <c r="O8" s="2">
        <f>Raw_schedule!N6</f>
        <v>0.39</v>
      </c>
      <c r="P8" s="2">
        <f>Raw_schedule!O6</f>
        <v>0.47</v>
      </c>
      <c r="Q8" s="2">
        <f>Raw_schedule!P6</f>
        <v>0.56999999999999995</v>
      </c>
      <c r="R8" s="2">
        <f>Raw_schedule!Q6</f>
        <v>0.54</v>
      </c>
      <c r="S8" s="2">
        <f>Raw_schedule!R6</f>
        <v>0.34</v>
      </c>
      <c r="T8" s="2">
        <f>Raw_schedule!S6</f>
        <v>0.33</v>
      </c>
      <c r="U8" s="2">
        <f>Raw_schedule!T6</f>
        <v>0.44</v>
      </c>
      <c r="V8" s="2">
        <f>Raw_schedule!U6</f>
        <v>0.23</v>
      </c>
      <c r="W8" s="2">
        <f>Raw_schedule!V6</f>
        <v>0.21</v>
      </c>
      <c r="X8" s="2">
        <f>Raw_schedule!W6</f>
        <v>0.15</v>
      </c>
      <c r="Y8" s="2">
        <f>Raw_schedule!X6</f>
        <v>0.17</v>
      </c>
      <c r="Z8" s="2">
        <f>Raw_schedule!Y6</f>
        <v>0.08</v>
      </c>
      <c r="AA8" s="2">
        <f>Raw_schedule!Z6</f>
        <v>0.05</v>
      </c>
      <c r="AB8" s="2">
        <f>Raw_schedule!AA6</f>
        <v>0.05</v>
      </c>
    </row>
    <row r="9" spans="1:28" x14ac:dyDescent="0.25">
      <c r="A9" s="39" t="str">
        <f>Raw_schedule!B7</f>
        <v>Elec Equip Sch</v>
      </c>
      <c r="B9" s="39" t="str">
        <f>Raw_schedule!A7</f>
        <v>Manufacturing</v>
      </c>
      <c r="C9" s="2" t="str">
        <f>Raw_schedule!C7</f>
        <v>AllOtherDays</v>
      </c>
      <c r="D9" s="2"/>
      <c r="E9" s="2">
        <f>Raw_schedule!D7</f>
        <v>0.05</v>
      </c>
      <c r="F9" s="2">
        <f>Raw_schedule!E7</f>
        <v>0.05</v>
      </c>
      <c r="G9" s="2">
        <f>Raw_schedule!F7</f>
        <v>0.05</v>
      </c>
      <c r="H9" s="2">
        <f>Raw_schedule!G7</f>
        <v>0.05</v>
      </c>
      <c r="I9" s="2">
        <f>Raw_schedule!H7</f>
        <v>0.05</v>
      </c>
      <c r="J9" s="2">
        <f>Raw_schedule!I7</f>
        <v>0.05</v>
      </c>
      <c r="K9" s="2">
        <f>Raw_schedule!J7</f>
        <v>0.05</v>
      </c>
      <c r="L9" s="2">
        <f>Raw_schedule!K7</f>
        <v>0.05</v>
      </c>
      <c r="M9" s="2">
        <f>Raw_schedule!L7</f>
        <v>0.05</v>
      </c>
      <c r="N9" s="2">
        <f>Raw_schedule!M7</f>
        <v>0.05</v>
      </c>
      <c r="O9" s="2">
        <f>Raw_schedule!N7</f>
        <v>0.05</v>
      </c>
      <c r="P9" s="2">
        <f>Raw_schedule!O7</f>
        <v>0.05</v>
      </c>
      <c r="Q9" s="2">
        <f>Raw_schedule!P7</f>
        <v>0.05</v>
      </c>
      <c r="R9" s="2">
        <f>Raw_schedule!Q7</f>
        <v>0.05</v>
      </c>
      <c r="S9" s="2">
        <f>Raw_schedule!R7</f>
        <v>0.05</v>
      </c>
      <c r="T9" s="2">
        <f>Raw_schedule!S7</f>
        <v>0.05</v>
      </c>
      <c r="U9" s="2">
        <f>Raw_schedule!T7</f>
        <v>0.05</v>
      </c>
      <c r="V9" s="2">
        <f>Raw_schedule!U7</f>
        <v>0.05</v>
      </c>
      <c r="W9" s="2">
        <f>Raw_schedule!V7</f>
        <v>0.05</v>
      </c>
      <c r="X9" s="2">
        <f>Raw_schedule!W7</f>
        <v>0.05</v>
      </c>
      <c r="Y9" s="2">
        <f>Raw_schedule!X7</f>
        <v>0.05</v>
      </c>
      <c r="Z9" s="2">
        <f>Raw_schedule!Y7</f>
        <v>0.05</v>
      </c>
      <c r="AA9" s="2">
        <f>Raw_schedule!Z7</f>
        <v>0.05</v>
      </c>
      <c r="AB9" s="2">
        <f>Raw_schedule!AA7</f>
        <v>0.05</v>
      </c>
    </row>
    <row r="10" spans="1:28" x14ac:dyDescent="0.25">
      <c r="A10" s="39" t="str">
        <f>Raw_schedule!B8</f>
        <v>Elec Equip Sch</v>
      </c>
      <c r="B10" s="39" t="str">
        <f>Raw_schedule!A8</f>
        <v>Manufacturing</v>
      </c>
      <c r="C10" s="2" t="str">
        <f>Raw_schedule!C8</f>
        <v>Saturday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0.1</v>
      </c>
      <c r="L10" s="2">
        <f>Raw_schedule!K8</f>
        <v>0.1</v>
      </c>
      <c r="M10" s="2">
        <f>Raw_schedule!L8</f>
        <v>0.3</v>
      </c>
      <c r="N10" s="2">
        <f>Raw_schedule!M8</f>
        <v>0.3</v>
      </c>
      <c r="O10" s="2">
        <f>Raw_schedule!N8</f>
        <v>0.3</v>
      </c>
      <c r="P10" s="2">
        <f>Raw_schedule!O8</f>
        <v>0.3</v>
      </c>
      <c r="Q10" s="2">
        <f>Raw_schedule!P8</f>
        <v>0.15</v>
      </c>
      <c r="R10" s="2">
        <f>Raw_schedule!Q8</f>
        <v>0.15</v>
      </c>
      <c r="S10" s="2">
        <f>Raw_schedule!R8</f>
        <v>0.15</v>
      </c>
      <c r="T10" s="2">
        <f>Raw_schedule!S8</f>
        <v>0.15</v>
      </c>
      <c r="U10" s="2">
        <f>Raw_schedule!T8</f>
        <v>0.15</v>
      </c>
      <c r="V10" s="2">
        <f>Raw_schedule!U8</f>
        <v>0.05</v>
      </c>
      <c r="W10" s="2">
        <f>Raw_schedule!V8</f>
        <v>0.05</v>
      </c>
      <c r="X10" s="2">
        <f>Raw_schedule!W8</f>
        <v>0.05</v>
      </c>
      <c r="Y10" s="2">
        <f>Raw_schedule!X8</f>
        <v>0.05</v>
      </c>
      <c r="Z10" s="2">
        <f>Raw_schedule!Y8</f>
        <v>0.05</v>
      </c>
      <c r="AA10" s="2">
        <f>Raw_schedule!Z8</f>
        <v>0.05</v>
      </c>
      <c r="AB10" s="2">
        <f>Raw_schedule!AA8</f>
        <v>0.05</v>
      </c>
    </row>
    <row r="11" spans="1:28" x14ac:dyDescent="0.25">
      <c r="A11" s="39" t="str">
        <f>Raw_schedule!B9</f>
        <v>Elec Equip Sch</v>
      </c>
      <c r="B11" s="39" t="str">
        <f>Raw_schedule!A9</f>
        <v>Manufacturing</v>
      </c>
      <c r="C11" s="2" t="str">
        <f>Raw_schedule!C9</f>
        <v>Weekdays</v>
      </c>
      <c r="D11" s="2"/>
      <c r="E11" s="2">
        <f>Raw_schedule!D9</f>
        <v>0.05</v>
      </c>
      <c r="F11" s="2">
        <f>Raw_schedule!E9</f>
        <v>0.05</v>
      </c>
      <c r="G11" s="2">
        <f>Raw_schedule!F9</f>
        <v>0.05</v>
      </c>
      <c r="H11" s="2">
        <f>Raw_schedule!G9</f>
        <v>0.05</v>
      </c>
      <c r="I11" s="2">
        <f>Raw_schedule!H9</f>
        <v>0.05</v>
      </c>
      <c r="J11" s="2">
        <f>Raw_schedule!I9</f>
        <v>0.1</v>
      </c>
      <c r="K11" s="2">
        <f>Raw_schedule!J9</f>
        <v>0.1</v>
      </c>
      <c r="L11" s="2">
        <f>Raw_schedule!K9</f>
        <v>0.3</v>
      </c>
      <c r="M11" s="2">
        <f>Raw_schedule!L9</f>
        <v>0.9</v>
      </c>
      <c r="N11" s="2">
        <f>Raw_schedule!M9</f>
        <v>0.9</v>
      </c>
      <c r="O11" s="2">
        <f>Raw_schedule!N9</f>
        <v>0.9</v>
      </c>
      <c r="P11" s="2">
        <f>Raw_schedule!O9</f>
        <v>0.9</v>
      </c>
      <c r="Q11" s="2">
        <f>Raw_schedule!P9</f>
        <v>0.9</v>
      </c>
      <c r="R11" s="2">
        <f>Raw_schedule!Q9</f>
        <v>0.9</v>
      </c>
      <c r="S11" s="2">
        <f>Raw_schedule!R9</f>
        <v>0.9</v>
      </c>
      <c r="T11" s="2">
        <f>Raw_schedule!S9</f>
        <v>0.9</v>
      </c>
      <c r="U11" s="2">
        <f>Raw_schedule!T9</f>
        <v>0.9</v>
      </c>
      <c r="V11" s="2">
        <f>Raw_schedule!U9</f>
        <v>0.5</v>
      </c>
      <c r="W11" s="2">
        <f>Raw_schedule!V9</f>
        <v>0.3</v>
      </c>
      <c r="X11" s="2">
        <f>Raw_schedule!W9</f>
        <v>0.3</v>
      </c>
      <c r="Y11" s="2">
        <f>Raw_schedule!X9</f>
        <v>0.2</v>
      </c>
      <c r="Z11" s="2">
        <f>Raw_schedule!Y9</f>
        <v>0.2</v>
      </c>
      <c r="AA11" s="2">
        <f>Raw_schedule!Z9</f>
        <v>0.1</v>
      </c>
      <c r="AB11" s="2">
        <f>Raw_schedule!AA9</f>
        <v>0.05</v>
      </c>
    </row>
    <row r="12" spans="1:28" x14ac:dyDescent="0.25">
      <c r="A12" s="39" t="str">
        <f>Raw_schedule!B10</f>
        <v>Heating Setpoint Schedule</v>
      </c>
      <c r="B12" s="39" t="str">
        <f>Raw_schedule!A10</f>
        <v>Manufacturing</v>
      </c>
      <c r="C12" s="2" t="str">
        <f>Raw_schedule!C10</f>
        <v>AllOtherDays</v>
      </c>
      <c r="D12" s="2"/>
      <c r="E12" s="2">
        <f>Raw_schedule!D10</f>
        <v>60.08</v>
      </c>
      <c r="F12" s="2">
        <f>Raw_schedule!E10</f>
        <v>60.08</v>
      </c>
      <c r="G12" s="2">
        <f>Raw_schedule!F10</f>
        <v>60.08</v>
      </c>
      <c r="H12" s="2">
        <f>Raw_schedule!G10</f>
        <v>60.08</v>
      </c>
      <c r="I12" s="2">
        <f>Raw_schedule!H10</f>
        <v>60.08</v>
      </c>
      <c r="J12" s="2">
        <f>Raw_schedule!I10</f>
        <v>69.98</v>
      </c>
      <c r="K12" s="2">
        <f>Raw_schedule!J10</f>
        <v>69.98</v>
      </c>
      <c r="L12" s="2">
        <f>Raw_schedule!K10</f>
        <v>69.98</v>
      </c>
      <c r="M12" s="2">
        <f>Raw_schedule!L10</f>
        <v>69.98</v>
      </c>
      <c r="N12" s="2">
        <f>Raw_schedule!M10</f>
        <v>69.98</v>
      </c>
      <c r="O12" s="2">
        <f>Raw_schedule!N10</f>
        <v>69.98</v>
      </c>
      <c r="P12" s="2">
        <f>Raw_schedule!O10</f>
        <v>69.98</v>
      </c>
      <c r="Q12" s="2">
        <f>Raw_schedule!P10</f>
        <v>69.98</v>
      </c>
      <c r="R12" s="2">
        <f>Raw_schedule!Q10</f>
        <v>69.98</v>
      </c>
      <c r="S12" s="2">
        <f>Raw_schedule!R10</f>
        <v>69.98</v>
      </c>
      <c r="T12" s="2">
        <f>Raw_schedule!S10</f>
        <v>69.98</v>
      </c>
      <c r="U12" s="2">
        <f>Raw_schedule!T10</f>
        <v>69.98</v>
      </c>
      <c r="V12" s="2">
        <f>Raw_schedule!U10</f>
        <v>69.98</v>
      </c>
      <c r="W12" s="2">
        <f>Raw_schedule!V10</f>
        <v>60.08</v>
      </c>
      <c r="X12" s="2">
        <f>Raw_schedule!W10</f>
        <v>60.08</v>
      </c>
      <c r="Y12" s="2">
        <f>Raw_schedule!X10</f>
        <v>60.08</v>
      </c>
      <c r="Z12" s="2">
        <f>Raw_schedule!Y10</f>
        <v>60.08</v>
      </c>
      <c r="AA12" s="2">
        <f>Raw_schedule!Z10</f>
        <v>60.08</v>
      </c>
      <c r="AB12" s="2">
        <f>Raw_schedule!AA10</f>
        <v>60.08</v>
      </c>
    </row>
    <row r="13" spans="1:28" x14ac:dyDescent="0.25">
      <c r="A13" s="39" t="str">
        <f>Raw_schedule!B11</f>
        <v>Heating Setpoint Schedule</v>
      </c>
      <c r="B13" s="39" t="str">
        <f>Raw_schedule!A11</f>
        <v>Manufacturing</v>
      </c>
      <c r="C13" s="2" t="str">
        <f>Raw_schedule!C11</f>
        <v>Saturday</v>
      </c>
      <c r="D13" s="2"/>
      <c r="E13" s="2">
        <f>Raw_schedule!D11</f>
        <v>60.08</v>
      </c>
      <c r="F13" s="2">
        <f>Raw_schedule!E11</f>
        <v>60.08</v>
      </c>
      <c r="G13" s="2">
        <f>Raw_schedule!F11</f>
        <v>60.08</v>
      </c>
      <c r="H13" s="2">
        <f>Raw_schedule!G11</f>
        <v>60.08</v>
      </c>
      <c r="I13" s="2">
        <f>Raw_schedule!H11</f>
        <v>60.08</v>
      </c>
      <c r="J13" s="2">
        <f>Raw_schedule!I11</f>
        <v>69.98</v>
      </c>
      <c r="K13" s="2">
        <f>Raw_schedule!J11</f>
        <v>69.98</v>
      </c>
      <c r="L13" s="2">
        <f>Raw_schedule!K11</f>
        <v>69.98</v>
      </c>
      <c r="M13" s="2">
        <f>Raw_schedule!L11</f>
        <v>69.98</v>
      </c>
      <c r="N13" s="2">
        <f>Raw_schedule!M11</f>
        <v>69.98</v>
      </c>
      <c r="O13" s="2">
        <f>Raw_schedule!N11</f>
        <v>69.98</v>
      </c>
      <c r="P13" s="2">
        <f>Raw_schedule!O11</f>
        <v>69.98</v>
      </c>
      <c r="Q13" s="2">
        <f>Raw_schedule!P11</f>
        <v>69.98</v>
      </c>
      <c r="R13" s="2">
        <f>Raw_schedule!Q11</f>
        <v>69.98</v>
      </c>
      <c r="S13" s="2">
        <f>Raw_schedule!R11</f>
        <v>69.98</v>
      </c>
      <c r="T13" s="2">
        <f>Raw_schedule!S11</f>
        <v>69.98</v>
      </c>
      <c r="U13" s="2">
        <f>Raw_schedule!T11</f>
        <v>69.98</v>
      </c>
      <c r="V13" s="2">
        <f>Raw_schedule!U11</f>
        <v>69.98</v>
      </c>
      <c r="W13" s="2">
        <f>Raw_schedule!V11</f>
        <v>69.98</v>
      </c>
      <c r="X13" s="2">
        <f>Raw_schedule!W11</f>
        <v>60.08</v>
      </c>
      <c r="Y13" s="2">
        <f>Raw_schedule!X11</f>
        <v>60.08</v>
      </c>
      <c r="Z13" s="2">
        <f>Raw_schedule!Y11</f>
        <v>60.08</v>
      </c>
      <c r="AA13" s="2">
        <f>Raw_schedule!Z11</f>
        <v>60.08</v>
      </c>
      <c r="AB13" s="2">
        <f>Raw_schedule!AA11</f>
        <v>60.08</v>
      </c>
    </row>
    <row r="14" spans="1:28" x14ac:dyDescent="0.25">
      <c r="A14" s="39" t="str">
        <f>Raw_schedule!B12</f>
        <v>Infiltration Schedule</v>
      </c>
      <c r="B14" s="39" t="str">
        <f>Raw_schedule!A12</f>
        <v>Manufacturing</v>
      </c>
      <c r="C14" s="2" t="str">
        <f>Raw_schedule!C12</f>
        <v>AllDays</v>
      </c>
      <c r="D14" s="2"/>
      <c r="E14" s="2">
        <f>Raw_schedule!D12</f>
        <v>1</v>
      </c>
      <c r="F14" s="2">
        <f>Raw_schedule!E12</f>
        <v>1</v>
      </c>
      <c r="G14" s="2">
        <f>Raw_schedule!F12</f>
        <v>1</v>
      </c>
      <c r="H14" s="2">
        <f>Raw_schedule!G12</f>
        <v>1</v>
      </c>
      <c r="I14" s="2">
        <f>Raw_schedule!H12</f>
        <v>1</v>
      </c>
      <c r="J14" s="2">
        <f>Raw_schedule!I12</f>
        <v>1</v>
      </c>
      <c r="K14" s="2">
        <f>Raw_schedule!J12</f>
        <v>1</v>
      </c>
      <c r="L14" s="2">
        <f>Raw_schedule!K12</f>
        <v>1</v>
      </c>
      <c r="M14" s="2">
        <f>Raw_schedule!L12</f>
        <v>1</v>
      </c>
      <c r="N14" s="2">
        <f>Raw_schedule!M12</f>
        <v>1</v>
      </c>
      <c r="O14" s="2">
        <f>Raw_schedule!N12</f>
        <v>1</v>
      </c>
      <c r="P14" s="2">
        <f>Raw_schedule!O12</f>
        <v>1</v>
      </c>
      <c r="Q14" s="2">
        <f>Raw_schedule!P12</f>
        <v>1</v>
      </c>
      <c r="R14" s="2">
        <f>Raw_schedule!Q12</f>
        <v>1</v>
      </c>
      <c r="S14" s="2">
        <f>Raw_schedule!R12</f>
        <v>1</v>
      </c>
      <c r="T14" s="2">
        <f>Raw_schedule!S12</f>
        <v>1</v>
      </c>
      <c r="U14" s="2">
        <f>Raw_schedule!T12</f>
        <v>1</v>
      </c>
      <c r="V14" s="2">
        <f>Raw_schedule!U12</f>
        <v>1</v>
      </c>
      <c r="W14" s="2">
        <f>Raw_schedule!V12</f>
        <v>1</v>
      </c>
      <c r="X14" s="2">
        <f>Raw_schedule!W12</f>
        <v>1</v>
      </c>
      <c r="Y14" s="2">
        <f>Raw_schedule!X12</f>
        <v>1</v>
      </c>
      <c r="Z14" s="2">
        <f>Raw_schedule!Y12</f>
        <v>1</v>
      </c>
      <c r="AA14" s="2">
        <f>Raw_schedule!Z12</f>
        <v>1</v>
      </c>
      <c r="AB14" s="2">
        <f>Raw_schedule!AA12</f>
        <v>1</v>
      </c>
    </row>
    <row r="15" spans="1:28" x14ac:dyDescent="0.25">
      <c r="A15" s="39" t="str">
        <f>Raw_schedule!B13</f>
        <v>Lighting Schedule</v>
      </c>
      <c r="B15" s="39" t="str">
        <f>Raw_schedule!A13</f>
        <v>Manufacturing</v>
      </c>
      <c r="C15" s="2" t="str">
        <f>Raw_schedule!C13</f>
        <v>AllOtherDays</v>
      </c>
      <c r="D15" s="2"/>
      <c r="E15" s="2">
        <f>Raw_schedule!D13</f>
        <v>0.05</v>
      </c>
      <c r="F15" s="2">
        <f>Raw_schedule!E13</f>
        <v>0.05</v>
      </c>
      <c r="G15" s="2">
        <f>Raw_schedule!F13</f>
        <v>0.05</v>
      </c>
      <c r="H15" s="2">
        <f>Raw_schedule!G13</f>
        <v>0.05</v>
      </c>
      <c r="I15" s="2">
        <f>Raw_schedule!H13</f>
        <v>0.05</v>
      </c>
      <c r="J15" s="2">
        <f>Raw_schedule!I13</f>
        <v>0.05</v>
      </c>
      <c r="K15" s="2">
        <f>Raw_schedule!J13</f>
        <v>0.05</v>
      </c>
      <c r="L15" s="2">
        <f>Raw_schedule!K13</f>
        <v>0.05</v>
      </c>
      <c r="M15" s="2">
        <f>Raw_schedule!L13</f>
        <v>0.05</v>
      </c>
      <c r="N15" s="2">
        <f>Raw_schedule!M13</f>
        <v>0.05</v>
      </c>
      <c r="O15" s="2">
        <f>Raw_schedule!N13</f>
        <v>0.05</v>
      </c>
      <c r="P15" s="2">
        <f>Raw_schedule!O13</f>
        <v>0.05</v>
      </c>
      <c r="Q15" s="2">
        <f>Raw_schedule!P13</f>
        <v>0.05</v>
      </c>
      <c r="R15" s="2">
        <f>Raw_schedule!Q13</f>
        <v>0.05</v>
      </c>
      <c r="S15" s="2">
        <f>Raw_schedule!R13</f>
        <v>0.05</v>
      </c>
      <c r="T15" s="2">
        <f>Raw_schedule!S13</f>
        <v>0.05</v>
      </c>
      <c r="U15" s="2">
        <f>Raw_schedule!T13</f>
        <v>0.05</v>
      </c>
      <c r="V15" s="2">
        <f>Raw_schedule!U13</f>
        <v>0.05</v>
      </c>
      <c r="W15" s="2">
        <f>Raw_schedule!V13</f>
        <v>0.05</v>
      </c>
      <c r="X15" s="2">
        <f>Raw_schedule!W13</f>
        <v>0.05</v>
      </c>
      <c r="Y15" s="2">
        <f>Raw_schedule!X13</f>
        <v>0.05</v>
      </c>
      <c r="Z15" s="2">
        <f>Raw_schedule!Y13</f>
        <v>0.05</v>
      </c>
      <c r="AA15" s="2">
        <f>Raw_schedule!Z13</f>
        <v>0.05</v>
      </c>
      <c r="AB15" s="2">
        <f>Raw_schedule!AA13</f>
        <v>0.05</v>
      </c>
    </row>
    <row r="16" spans="1:28" x14ac:dyDescent="0.25">
      <c r="A16" s="39" t="str">
        <f>Raw_schedule!B14</f>
        <v>Lighting Schedule</v>
      </c>
      <c r="B16" s="39" t="str">
        <f>Raw_schedule!A14</f>
        <v>Manufacturing</v>
      </c>
      <c r="C16" s="2" t="str">
        <f>Raw_schedule!C14</f>
        <v>Saturday</v>
      </c>
      <c r="D16" s="2"/>
      <c r="E16" s="2">
        <f>Raw_schedule!D14</f>
        <v>0.05</v>
      </c>
      <c r="F16" s="2">
        <f>Raw_schedule!E14</f>
        <v>0.05</v>
      </c>
      <c r="G16" s="2">
        <f>Raw_schedule!F14</f>
        <v>0.05</v>
      </c>
      <c r="H16" s="2">
        <f>Raw_schedule!G14</f>
        <v>0.05</v>
      </c>
      <c r="I16" s="2">
        <f>Raw_schedule!H14</f>
        <v>0.05</v>
      </c>
      <c r="J16" s="2">
        <f>Raw_schedule!I14</f>
        <v>0.05</v>
      </c>
      <c r="K16" s="2">
        <f>Raw_schedule!J14</f>
        <v>0.1</v>
      </c>
      <c r="L16" s="2">
        <f>Raw_schedule!K14</f>
        <v>0.1</v>
      </c>
      <c r="M16" s="2">
        <f>Raw_schedule!L14</f>
        <v>0.3</v>
      </c>
      <c r="N16" s="2">
        <f>Raw_schedule!M14</f>
        <v>0.3</v>
      </c>
      <c r="O16" s="2">
        <f>Raw_schedule!N14</f>
        <v>0.3</v>
      </c>
      <c r="P16" s="2">
        <f>Raw_schedule!O14</f>
        <v>0.3</v>
      </c>
      <c r="Q16" s="2">
        <f>Raw_schedule!P14</f>
        <v>0.15</v>
      </c>
      <c r="R16" s="2">
        <f>Raw_schedule!Q14</f>
        <v>0.15</v>
      </c>
      <c r="S16" s="2">
        <f>Raw_schedule!R14</f>
        <v>0.15</v>
      </c>
      <c r="T16" s="2">
        <f>Raw_schedule!S14</f>
        <v>0.15</v>
      </c>
      <c r="U16" s="2">
        <f>Raw_schedule!T14</f>
        <v>0.15</v>
      </c>
      <c r="V16" s="2">
        <f>Raw_schedule!U14</f>
        <v>0.05</v>
      </c>
      <c r="W16" s="2">
        <f>Raw_schedule!V14</f>
        <v>0.05</v>
      </c>
      <c r="X16" s="2">
        <f>Raw_schedule!W14</f>
        <v>0.05</v>
      </c>
      <c r="Y16" s="2">
        <f>Raw_schedule!X14</f>
        <v>0.05</v>
      </c>
      <c r="Z16" s="2">
        <f>Raw_schedule!Y14</f>
        <v>0.05</v>
      </c>
      <c r="AA16" s="2">
        <f>Raw_schedule!Z14</f>
        <v>0.05</v>
      </c>
      <c r="AB16" s="2">
        <f>Raw_schedule!AA14</f>
        <v>0.05</v>
      </c>
    </row>
    <row r="17" spans="1:28" x14ac:dyDescent="0.25">
      <c r="A17" s="39" t="str">
        <f>Raw_schedule!B15</f>
        <v>Lighting Schedule</v>
      </c>
      <c r="B17" s="39" t="str">
        <f>Raw_schedule!A15</f>
        <v>Manufacturing</v>
      </c>
      <c r="C17" s="2" t="str">
        <f>Raw_schedule!C15</f>
        <v>Weekdays</v>
      </c>
      <c r="D17" s="2"/>
      <c r="E17" s="2">
        <f>Raw_schedule!D15</f>
        <v>0.05</v>
      </c>
      <c r="F17" s="2">
        <f>Raw_schedule!E15</f>
        <v>0.05</v>
      </c>
      <c r="G17" s="2">
        <f>Raw_schedule!F15</f>
        <v>0.05</v>
      </c>
      <c r="H17" s="2">
        <f>Raw_schedule!G15</f>
        <v>0.05</v>
      </c>
      <c r="I17" s="2">
        <f>Raw_schedule!H15</f>
        <v>0.05</v>
      </c>
      <c r="J17" s="2">
        <f>Raw_schedule!I15</f>
        <v>0.1</v>
      </c>
      <c r="K17" s="2">
        <f>Raw_schedule!J15</f>
        <v>0.1</v>
      </c>
      <c r="L17" s="2">
        <f>Raw_schedule!K15</f>
        <v>0.3</v>
      </c>
      <c r="M17" s="2">
        <f>Raw_schedule!L15</f>
        <v>0.85</v>
      </c>
      <c r="N17" s="2">
        <f>Raw_schedule!M15</f>
        <v>0.85</v>
      </c>
      <c r="O17" s="2">
        <f>Raw_schedule!N15</f>
        <v>0.85</v>
      </c>
      <c r="P17" s="2">
        <f>Raw_schedule!O15</f>
        <v>0.85</v>
      </c>
      <c r="Q17" s="2">
        <f>Raw_schedule!P15</f>
        <v>0.85</v>
      </c>
      <c r="R17" s="2">
        <f>Raw_schedule!Q15</f>
        <v>0.85</v>
      </c>
      <c r="S17" s="2">
        <f>Raw_schedule!R15</f>
        <v>0.85</v>
      </c>
      <c r="T17" s="2">
        <f>Raw_schedule!S15</f>
        <v>0.85</v>
      </c>
      <c r="U17" s="2">
        <f>Raw_schedule!T15</f>
        <v>0.85</v>
      </c>
      <c r="V17" s="2">
        <f>Raw_schedule!U15</f>
        <v>0.5</v>
      </c>
      <c r="W17" s="2">
        <f>Raw_schedule!V15</f>
        <v>0.3</v>
      </c>
      <c r="X17" s="2">
        <f>Raw_schedule!W15</f>
        <v>0.3</v>
      </c>
      <c r="Y17" s="2">
        <f>Raw_schedule!X15</f>
        <v>0.2</v>
      </c>
      <c r="Z17" s="2">
        <f>Raw_schedule!Y15</f>
        <v>0.2</v>
      </c>
      <c r="AA17" s="2">
        <f>Raw_schedule!Z15</f>
        <v>0.1</v>
      </c>
      <c r="AB17" s="2">
        <f>Raw_schedule!AA15</f>
        <v>0.05</v>
      </c>
    </row>
    <row r="18" spans="1:28" x14ac:dyDescent="0.25">
      <c r="A18" s="39" t="str">
        <f>Raw_schedule!B16</f>
        <v>OA Schedule</v>
      </c>
      <c r="B18" s="39" t="str">
        <f>Raw_schedule!A16</f>
        <v>Manufacturing</v>
      </c>
      <c r="C18" s="2" t="str">
        <f>Raw_schedule!C16</f>
        <v>AllOtherDays</v>
      </c>
      <c r="D18" s="2"/>
      <c r="E18" s="2">
        <f>Raw_schedule!D16</f>
        <v>0</v>
      </c>
      <c r="F18" s="2">
        <f>Raw_schedule!E16</f>
        <v>0</v>
      </c>
      <c r="G18" s="2">
        <f>Raw_schedule!F16</f>
        <v>0</v>
      </c>
      <c r="H18" s="2">
        <f>Raw_schedule!G16</f>
        <v>0</v>
      </c>
      <c r="I18" s="2">
        <f>Raw_schedule!H16</f>
        <v>0</v>
      </c>
      <c r="J18" s="2">
        <f>Raw_schedule!I16</f>
        <v>1</v>
      </c>
      <c r="K18" s="2">
        <f>Raw_schedule!J16</f>
        <v>1</v>
      </c>
      <c r="L18" s="2">
        <f>Raw_schedule!K16</f>
        <v>1</v>
      </c>
      <c r="M18" s="2">
        <f>Raw_schedule!L16</f>
        <v>1</v>
      </c>
      <c r="N18" s="2">
        <f>Raw_schedule!M16</f>
        <v>1</v>
      </c>
      <c r="O18" s="2">
        <f>Raw_schedule!N16</f>
        <v>1</v>
      </c>
      <c r="P18" s="2">
        <f>Raw_schedule!O16</f>
        <v>1</v>
      </c>
      <c r="Q18" s="2">
        <f>Raw_schedule!P16</f>
        <v>1</v>
      </c>
      <c r="R18" s="2">
        <f>Raw_schedule!Q16</f>
        <v>1</v>
      </c>
      <c r="S18" s="2">
        <f>Raw_schedule!R16</f>
        <v>1</v>
      </c>
      <c r="T18" s="2">
        <f>Raw_schedule!S16</f>
        <v>1</v>
      </c>
      <c r="U18" s="2">
        <f>Raw_schedule!T16</f>
        <v>1</v>
      </c>
      <c r="V18" s="2">
        <f>Raw_schedule!U16</f>
        <v>1</v>
      </c>
      <c r="W18" s="2">
        <f>Raw_schedule!V16</f>
        <v>0</v>
      </c>
      <c r="X18" s="2">
        <f>Raw_schedule!W16</f>
        <v>0</v>
      </c>
      <c r="Y18" s="2">
        <f>Raw_schedule!X16</f>
        <v>0</v>
      </c>
      <c r="Z18" s="2">
        <f>Raw_schedule!Y16</f>
        <v>0</v>
      </c>
      <c r="AA18" s="2">
        <f>Raw_schedule!Z16</f>
        <v>0</v>
      </c>
      <c r="AB18" s="2">
        <f>Raw_schedule!AA16</f>
        <v>0</v>
      </c>
    </row>
    <row r="19" spans="1:28" x14ac:dyDescent="0.25">
      <c r="A19" s="39" t="str">
        <f>Raw_schedule!B17</f>
        <v>OA Schedule</v>
      </c>
      <c r="B19" s="39" t="str">
        <f>Raw_schedule!A17</f>
        <v>Manufacturing</v>
      </c>
      <c r="C19" s="2" t="str">
        <f>Raw_schedule!C17</f>
        <v>Saturday</v>
      </c>
      <c r="D19" s="2"/>
      <c r="E19" s="2">
        <f>Raw_schedule!D17</f>
        <v>0</v>
      </c>
      <c r="F19" s="2">
        <f>Raw_schedule!E17</f>
        <v>0</v>
      </c>
      <c r="G19" s="2">
        <f>Raw_schedule!F17</f>
        <v>0</v>
      </c>
      <c r="H19" s="2">
        <f>Raw_schedule!G17</f>
        <v>0</v>
      </c>
      <c r="I19" s="2">
        <f>Raw_schedule!H17</f>
        <v>0</v>
      </c>
      <c r="J19" s="2">
        <f>Raw_schedule!I17</f>
        <v>1</v>
      </c>
      <c r="K19" s="2">
        <f>Raw_schedule!J17</f>
        <v>1</v>
      </c>
      <c r="L19" s="2">
        <f>Raw_schedule!K17</f>
        <v>1</v>
      </c>
      <c r="M19" s="2">
        <f>Raw_schedule!L17</f>
        <v>1</v>
      </c>
      <c r="N19" s="2">
        <f>Raw_schedule!M17</f>
        <v>1</v>
      </c>
      <c r="O19" s="2">
        <f>Raw_schedule!N17</f>
        <v>1</v>
      </c>
      <c r="P19" s="2">
        <f>Raw_schedule!O17</f>
        <v>1</v>
      </c>
      <c r="Q19" s="2">
        <f>Raw_schedule!P17</f>
        <v>1</v>
      </c>
      <c r="R19" s="2">
        <f>Raw_schedule!Q17</f>
        <v>1</v>
      </c>
      <c r="S19" s="2">
        <f>Raw_schedule!R17</f>
        <v>1</v>
      </c>
      <c r="T19" s="2">
        <f>Raw_schedule!S17</f>
        <v>1</v>
      </c>
      <c r="U19" s="2">
        <f>Raw_schedule!T17</f>
        <v>1</v>
      </c>
      <c r="V19" s="2">
        <f>Raw_schedule!U17</f>
        <v>1</v>
      </c>
      <c r="W19" s="2">
        <f>Raw_schedule!V17</f>
        <v>1</v>
      </c>
      <c r="X19" s="2">
        <f>Raw_schedule!W17</f>
        <v>0</v>
      </c>
      <c r="Y19" s="2">
        <f>Raw_schedule!X17</f>
        <v>0</v>
      </c>
      <c r="Z19" s="2">
        <f>Raw_schedule!Y17</f>
        <v>0</v>
      </c>
      <c r="AA19" s="2">
        <f>Raw_schedule!Z17</f>
        <v>0</v>
      </c>
      <c r="AB19" s="2">
        <f>Raw_schedule!AA17</f>
        <v>0</v>
      </c>
    </row>
    <row r="20" spans="1:28" x14ac:dyDescent="0.25">
      <c r="A20" s="39" t="str">
        <f>Raw_schedule!B18</f>
        <v>Occupant Sch</v>
      </c>
      <c r="B20" s="39" t="str">
        <f>Raw_schedule!A18</f>
        <v>Manufacturing</v>
      </c>
      <c r="C20" s="2" t="str">
        <f>Raw_schedule!C18</f>
        <v>AllOtherDays</v>
      </c>
      <c r="D20" s="2"/>
      <c r="E20" s="2">
        <f>Raw_schedule!D18</f>
        <v>0</v>
      </c>
      <c r="F20" s="2">
        <f>Raw_schedule!E18</f>
        <v>0</v>
      </c>
      <c r="G20" s="2">
        <f>Raw_schedule!F18</f>
        <v>0</v>
      </c>
      <c r="H20" s="2">
        <f>Raw_schedule!G18</f>
        <v>0</v>
      </c>
      <c r="I20" s="2">
        <f>Raw_schedule!H18</f>
        <v>0</v>
      </c>
      <c r="J20" s="2">
        <f>Raw_schedule!I18</f>
        <v>0</v>
      </c>
      <c r="K20" s="2">
        <f>Raw_schedule!J18</f>
        <v>0.05</v>
      </c>
      <c r="L20" s="2">
        <f>Raw_schedule!K18</f>
        <v>0.05</v>
      </c>
      <c r="M20" s="2">
        <f>Raw_schedule!L18</f>
        <v>0.05</v>
      </c>
      <c r="N20" s="2">
        <f>Raw_schedule!M18</f>
        <v>0.05</v>
      </c>
      <c r="O20" s="2">
        <f>Raw_schedule!N18</f>
        <v>0.05</v>
      </c>
      <c r="P20" s="2">
        <f>Raw_schedule!O18</f>
        <v>0.05</v>
      </c>
      <c r="Q20" s="2">
        <f>Raw_schedule!P18</f>
        <v>0.05</v>
      </c>
      <c r="R20" s="2">
        <f>Raw_schedule!Q18</f>
        <v>0.05</v>
      </c>
      <c r="S20" s="2">
        <f>Raw_schedule!R18</f>
        <v>0.05</v>
      </c>
      <c r="T20" s="2">
        <f>Raw_schedule!S18</f>
        <v>0.05</v>
      </c>
      <c r="U20" s="2">
        <f>Raw_schedule!T18</f>
        <v>0.05</v>
      </c>
      <c r="V20" s="2">
        <f>Raw_schedule!U18</f>
        <v>0.05</v>
      </c>
      <c r="W20" s="2">
        <f>Raw_schedule!V18</f>
        <v>0.05</v>
      </c>
      <c r="X20" s="2">
        <f>Raw_schedule!W18</f>
        <v>0</v>
      </c>
      <c r="Y20" s="2">
        <f>Raw_schedule!X18</f>
        <v>0</v>
      </c>
      <c r="Z20" s="2">
        <f>Raw_schedule!Y18</f>
        <v>0</v>
      </c>
      <c r="AA20" s="2">
        <f>Raw_schedule!Z18</f>
        <v>0</v>
      </c>
      <c r="AB20" s="2">
        <f>Raw_schedule!AA18</f>
        <v>0</v>
      </c>
    </row>
    <row r="21" spans="1:28" x14ac:dyDescent="0.25">
      <c r="A21" s="39" t="str">
        <f>Raw_schedule!B19</f>
        <v>Occupant Sch</v>
      </c>
      <c r="B21" s="39" t="str">
        <f>Raw_schedule!A19</f>
        <v>Manufacturing</v>
      </c>
      <c r="C21" s="2" t="str">
        <f>Raw_schedule!C19</f>
        <v>Saturday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0.1</v>
      </c>
      <c r="L21" s="2">
        <f>Raw_schedule!K19</f>
        <v>0.1</v>
      </c>
      <c r="M21" s="2">
        <f>Raw_schedule!L19</f>
        <v>0.3</v>
      </c>
      <c r="N21" s="2">
        <f>Raw_schedule!M19</f>
        <v>0.3</v>
      </c>
      <c r="O21" s="2">
        <f>Raw_schedule!N19</f>
        <v>0.3</v>
      </c>
      <c r="P21" s="2">
        <f>Raw_schedule!O19</f>
        <v>0.3</v>
      </c>
      <c r="Q21" s="2">
        <f>Raw_schedule!P19</f>
        <v>0.1</v>
      </c>
      <c r="R21" s="2">
        <f>Raw_schedule!Q19</f>
        <v>0.1</v>
      </c>
      <c r="S21" s="2">
        <f>Raw_schedule!R19</f>
        <v>0.1</v>
      </c>
      <c r="T21" s="2">
        <f>Raw_schedule!S19</f>
        <v>0.1</v>
      </c>
      <c r="U21" s="2">
        <f>Raw_schedule!T19</f>
        <v>0.1</v>
      </c>
      <c r="V21" s="2">
        <f>Raw_schedule!U19</f>
        <v>0.3</v>
      </c>
      <c r="W21" s="2">
        <f>Raw_schedule!V19</f>
        <v>0.05</v>
      </c>
      <c r="X21" s="2">
        <f>Raw_schedule!W19</f>
        <v>0</v>
      </c>
      <c r="Y21" s="2">
        <f>Raw_schedule!X19</f>
        <v>0</v>
      </c>
      <c r="Z21" s="2">
        <f>Raw_schedule!Y19</f>
        <v>0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Occupant Sch</v>
      </c>
      <c r="B22" s="39" t="str">
        <f>Raw_schedule!A20</f>
        <v>Manufacturing</v>
      </c>
      <c r="C22" s="2" t="str">
        <f>Raw_schedule!C20</f>
        <v>Weekdays</v>
      </c>
      <c r="D22" s="2"/>
      <c r="E22" s="2">
        <f>Raw_schedule!D20</f>
        <v>0</v>
      </c>
      <c r="F22" s="2">
        <f>Raw_schedule!E20</f>
        <v>0</v>
      </c>
      <c r="G22" s="2">
        <f>Raw_schedule!F20</f>
        <v>0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0.1</v>
      </c>
      <c r="L22" s="2">
        <f>Raw_schedule!K20</f>
        <v>0.2</v>
      </c>
      <c r="M22" s="2">
        <f>Raw_schedule!L20</f>
        <v>0.95</v>
      </c>
      <c r="N22" s="2">
        <f>Raw_schedule!M20</f>
        <v>0.95</v>
      </c>
      <c r="O22" s="2">
        <f>Raw_schedule!N20</f>
        <v>0.95</v>
      </c>
      <c r="P22" s="2">
        <f>Raw_schedule!O20</f>
        <v>0.95</v>
      </c>
      <c r="Q22" s="2">
        <f>Raw_schedule!P20</f>
        <v>0.95</v>
      </c>
      <c r="R22" s="2">
        <f>Raw_schedule!Q20</f>
        <v>0.95</v>
      </c>
      <c r="S22" s="2">
        <f>Raw_schedule!R20</f>
        <v>0.95</v>
      </c>
      <c r="T22" s="2">
        <f>Raw_schedule!S20</f>
        <v>0.95</v>
      </c>
      <c r="U22" s="2">
        <f>Raw_schedule!T20</f>
        <v>0.95</v>
      </c>
      <c r="V22" s="2">
        <f>Raw_schedule!U20</f>
        <v>0.3</v>
      </c>
      <c r="W22" s="2">
        <f>Raw_schedule!V20</f>
        <v>0.1</v>
      </c>
      <c r="X22" s="2">
        <f>Raw_schedule!W20</f>
        <v>0.1</v>
      </c>
      <c r="Y22" s="2">
        <f>Raw_schedule!X20</f>
        <v>0.1</v>
      </c>
      <c r="Z22" s="2">
        <f>Raw_schedule!Y20</f>
        <v>0.1</v>
      </c>
      <c r="AA22" s="2">
        <f>Raw_schedule!Z20</f>
        <v>0.05</v>
      </c>
      <c r="AB22" s="2">
        <f>Raw_schedule!AA20</f>
        <v>0.05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079D-6447-44FA-A7C9-C0CEC5B32E5E}">
  <dimension ref="A1"/>
  <sheetViews>
    <sheetView workbookViewId="0"/>
  </sheetViews>
  <sheetFormatPr defaultRowHeight="15" x14ac:dyDescent="0.25"/>
  <sheetData>
    <row r="1" spans="1:1" x14ac:dyDescent="0.25">
      <c r="A1" t="s">
        <v>439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20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390</v>
      </c>
      <c r="B2" t="s">
        <v>425</v>
      </c>
      <c r="C2" t="s">
        <v>426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75.02</v>
      </c>
      <c r="J2">
        <v>75.02</v>
      </c>
      <c r="K2">
        <v>75.02</v>
      </c>
      <c r="L2">
        <v>75.02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84.92</v>
      </c>
      <c r="W2">
        <v>84.92</v>
      </c>
      <c r="X2">
        <v>84.92</v>
      </c>
      <c r="Y2">
        <v>84.92</v>
      </c>
      <c r="Z2">
        <v>84.92</v>
      </c>
      <c r="AA2">
        <v>84.92</v>
      </c>
    </row>
    <row r="3" spans="1:27" x14ac:dyDescent="0.25">
      <c r="A3" t="s">
        <v>390</v>
      </c>
      <c r="B3" t="s">
        <v>425</v>
      </c>
      <c r="C3" t="s">
        <v>427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75.02</v>
      </c>
      <c r="J3">
        <v>75.02</v>
      </c>
      <c r="K3">
        <v>75.02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84.92</v>
      </c>
      <c r="X3">
        <v>84.92</v>
      </c>
      <c r="Y3">
        <v>84.92</v>
      </c>
      <c r="Z3">
        <v>84.92</v>
      </c>
      <c r="AA3">
        <v>84.92</v>
      </c>
    </row>
    <row r="4" spans="1:27" x14ac:dyDescent="0.25">
      <c r="A4" t="s">
        <v>390</v>
      </c>
      <c r="B4" t="s">
        <v>428</v>
      </c>
      <c r="C4" t="s">
        <v>426</v>
      </c>
      <c r="D4">
        <v>0.04</v>
      </c>
      <c r="E4">
        <v>0.04</v>
      </c>
      <c r="F4">
        <v>0.04</v>
      </c>
      <c r="G4">
        <v>0.04</v>
      </c>
      <c r="H4">
        <v>0.04</v>
      </c>
      <c r="I4">
        <v>7.0000000000000007E-2</v>
      </c>
      <c r="J4">
        <v>0.04</v>
      </c>
      <c r="K4">
        <v>0.04</v>
      </c>
      <c r="L4">
        <v>0.04</v>
      </c>
      <c r="M4">
        <v>0.04</v>
      </c>
      <c r="N4">
        <v>0.04</v>
      </c>
      <c r="O4">
        <v>0.06</v>
      </c>
      <c r="P4">
        <v>0.06</v>
      </c>
      <c r="Q4">
        <v>0.09</v>
      </c>
      <c r="R4">
        <v>0.06</v>
      </c>
      <c r="S4">
        <v>0.04</v>
      </c>
      <c r="T4">
        <v>0.04</v>
      </c>
      <c r="U4">
        <v>0.04</v>
      </c>
      <c r="V4">
        <v>0.04</v>
      </c>
      <c r="W4">
        <v>0.04</v>
      </c>
      <c r="X4">
        <v>0.04</v>
      </c>
      <c r="Y4">
        <v>7.0000000000000007E-2</v>
      </c>
      <c r="Z4">
        <v>0.04</v>
      </c>
      <c r="AA4">
        <v>0.04</v>
      </c>
    </row>
    <row r="5" spans="1:27" x14ac:dyDescent="0.25">
      <c r="A5" t="s">
        <v>390</v>
      </c>
      <c r="B5" t="s">
        <v>428</v>
      </c>
      <c r="C5" t="s">
        <v>427</v>
      </c>
      <c r="D5">
        <v>0.05</v>
      </c>
      <c r="E5">
        <v>0.05</v>
      </c>
      <c r="F5">
        <v>0.05</v>
      </c>
      <c r="G5">
        <v>0.05</v>
      </c>
      <c r="H5">
        <v>0.05</v>
      </c>
      <c r="I5">
        <v>0.08</v>
      </c>
      <c r="J5">
        <v>7.0000000000000007E-2</v>
      </c>
      <c r="K5">
        <v>0.11</v>
      </c>
      <c r="L5">
        <v>0.15</v>
      </c>
      <c r="M5">
        <v>0.21</v>
      </c>
      <c r="N5">
        <v>0.19</v>
      </c>
      <c r="O5">
        <v>0.23</v>
      </c>
      <c r="P5">
        <v>0.2</v>
      </c>
      <c r="Q5">
        <v>0.19</v>
      </c>
      <c r="R5">
        <v>0.15</v>
      </c>
      <c r="S5">
        <v>0.12</v>
      </c>
      <c r="T5">
        <v>0.14000000000000001</v>
      </c>
      <c r="U5">
        <v>7.0000000000000007E-2</v>
      </c>
      <c r="V5">
        <v>7.0000000000000007E-2</v>
      </c>
      <c r="W5">
        <v>7.0000000000000007E-2</v>
      </c>
      <c r="X5">
        <v>7.0000000000000007E-2</v>
      </c>
      <c r="Y5">
        <v>0.09</v>
      </c>
      <c r="Z5">
        <v>0.05</v>
      </c>
      <c r="AA5">
        <v>0.05</v>
      </c>
    </row>
    <row r="6" spans="1:27" x14ac:dyDescent="0.25">
      <c r="A6" t="s">
        <v>390</v>
      </c>
      <c r="B6" t="s">
        <v>428</v>
      </c>
      <c r="C6" t="s">
        <v>429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0.08</v>
      </c>
      <c r="J6">
        <v>7.0000000000000007E-2</v>
      </c>
      <c r="K6">
        <v>0.19</v>
      </c>
      <c r="L6">
        <v>0.35</v>
      </c>
      <c r="M6">
        <v>0.38</v>
      </c>
      <c r="N6">
        <v>0.39</v>
      </c>
      <c r="O6">
        <v>0.47</v>
      </c>
      <c r="P6">
        <v>0.56999999999999995</v>
      </c>
      <c r="Q6">
        <v>0.54</v>
      </c>
      <c r="R6">
        <v>0.34</v>
      </c>
      <c r="S6">
        <v>0.33</v>
      </c>
      <c r="T6">
        <v>0.44</v>
      </c>
      <c r="U6">
        <v>0.23</v>
      </c>
      <c r="V6">
        <v>0.21</v>
      </c>
      <c r="W6">
        <v>0.15</v>
      </c>
      <c r="X6">
        <v>0.17</v>
      </c>
      <c r="Y6">
        <v>0.08</v>
      </c>
      <c r="Z6">
        <v>0.05</v>
      </c>
      <c r="AA6">
        <v>0.05</v>
      </c>
    </row>
    <row r="7" spans="1:27" x14ac:dyDescent="0.25">
      <c r="A7" t="s">
        <v>390</v>
      </c>
      <c r="B7" t="s">
        <v>430</v>
      </c>
      <c r="C7" t="s">
        <v>426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0.05</v>
      </c>
      <c r="K7">
        <v>0.05</v>
      </c>
      <c r="L7">
        <v>0.05</v>
      </c>
      <c r="M7">
        <v>0.05</v>
      </c>
      <c r="N7">
        <v>0.05</v>
      </c>
      <c r="O7">
        <v>0.05</v>
      </c>
      <c r="P7">
        <v>0.05</v>
      </c>
      <c r="Q7">
        <v>0.05</v>
      </c>
      <c r="R7">
        <v>0.05</v>
      </c>
      <c r="S7">
        <v>0.05</v>
      </c>
      <c r="T7">
        <v>0.05</v>
      </c>
      <c r="U7">
        <v>0.05</v>
      </c>
      <c r="V7">
        <v>0.05</v>
      </c>
      <c r="W7">
        <v>0.05</v>
      </c>
      <c r="X7">
        <v>0.05</v>
      </c>
      <c r="Y7">
        <v>0.05</v>
      </c>
      <c r="Z7">
        <v>0.05</v>
      </c>
      <c r="AA7">
        <v>0.05</v>
      </c>
    </row>
    <row r="8" spans="1:27" x14ac:dyDescent="0.25">
      <c r="A8" t="s">
        <v>390</v>
      </c>
      <c r="B8" t="s">
        <v>430</v>
      </c>
      <c r="C8" t="s">
        <v>427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0.1</v>
      </c>
      <c r="K8">
        <v>0.1</v>
      </c>
      <c r="L8">
        <v>0.3</v>
      </c>
      <c r="M8">
        <v>0.3</v>
      </c>
      <c r="N8">
        <v>0.3</v>
      </c>
      <c r="O8">
        <v>0.3</v>
      </c>
      <c r="P8">
        <v>0.15</v>
      </c>
      <c r="Q8">
        <v>0.15</v>
      </c>
      <c r="R8">
        <v>0.15</v>
      </c>
      <c r="S8">
        <v>0.15</v>
      </c>
      <c r="T8">
        <v>0.15</v>
      </c>
      <c r="U8">
        <v>0.05</v>
      </c>
      <c r="V8">
        <v>0.05</v>
      </c>
      <c r="W8">
        <v>0.05</v>
      </c>
      <c r="X8">
        <v>0.05</v>
      </c>
      <c r="Y8">
        <v>0.05</v>
      </c>
      <c r="Z8">
        <v>0.05</v>
      </c>
      <c r="AA8">
        <v>0.05</v>
      </c>
    </row>
    <row r="9" spans="1:27" x14ac:dyDescent="0.25">
      <c r="A9" t="s">
        <v>390</v>
      </c>
      <c r="B9" t="s">
        <v>430</v>
      </c>
      <c r="C9" t="s">
        <v>429</v>
      </c>
      <c r="D9">
        <v>0.05</v>
      </c>
      <c r="E9">
        <v>0.05</v>
      </c>
      <c r="F9">
        <v>0.05</v>
      </c>
      <c r="G9">
        <v>0.05</v>
      </c>
      <c r="H9">
        <v>0.05</v>
      </c>
      <c r="I9">
        <v>0.1</v>
      </c>
      <c r="J9">
        <v>0.1</v>
      </c>
      <c r="K9">
        <v>0.3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0.5</v>
      </c>
      <c r="V9">
        <v>0.3</v>
      </c>
      <c r="W9">
        <v>0.3</v>
      </c>
      <c r="X9">
        <v>0.2</v>
      </c>
      <c r="Y9">
        <v>0.2</v>
      </c>
      <c r="Z9">
        <v>0.1</v>
      </c>
      <c r="AA9">
        <v>0.05</v>
      </c>
    </row>
    <row r="10" spans="1:27" x14ac:dyDescent="0.25">
      <c r="A10" t="s">
        <v>390</v>
      </c>
      <c r="B10" t="s">
        <v>431</v>
      </c>
      <c r="C10" t="s">
        <v>426</v>
      </c>
      <c r="D10">
        <v>60.08</v>
      </c>
      <c r="E10">
        <v>60.08</v>
      </c>
      <c r="F10">
        <v>60.08</v>
      </c>
      <c r="G10">
        <v>60.08</v>
      </c>
      <c r="H10">
        <v>60.08</v>
      </c>
      <c r="I10">
        <v>69.98</v>
      </c>
      <c r="J10">
        <v>69.98</v>
      </c>
      <c r="K10">
        <v>69.98</v>
      </c>
      <c r="L10">
        <v>69.98</v>
      </c>
      <c r="M10">
        <v>69.98</v>
      </c>
      <c r="N10">
        <v>69.98</v>
      </c>
      <c r="O10">
        <v>69.98</v>
      </c>
      <c r="P10">
        <v>69.98</v>
      </c>
      <c r="Q10">
        <v>69.98</v>
      </c>
      <c r="R10">
        <v>69.98</v>
      </c>
      <c r="S10">
        <v>69.98</v>
      </c>
      <c r="T10">
        <v>69.98</v>
      </c>
      <c r="U10">
        <v>69.98</v>
      </c>
      <c r="V10">
        <v>60.08</v>
      </c>
      <c r="W10">
        <v>60.08</v>
      </c>
      <c r="X10">
        <v>60.08</v>
      </c>
      <c r="Y10">
        <v>60.08</v>
      </c>
      <c r="Z10">
        <v>60.08</v>
      </c>
      <c r="AA10">
        <v>60.08</v>
      </c>
    </row>
    <row r="11" spans="1:27" x14ac:dyDescent="0.25">
      <c r="A11" t="s">
        <v>390</v>
      </c>
      <c r="B11" t="s">
        <v>431</v>
      </c>
      <c r="C11" t="s">
        <v>427</v>
      </c>
      <c r="D11">
        <v>60.08</v>
      </c>
      <c r="E11">
        <v>60.08</v>
      </c>
      <c r="F11">
        <v>60.08</v>
      </c>
      <c r="G11">
        <v>60.08</v>
      </c>
      <c r="H11">
        <v>60.08</v>
      </c>
      <c r="I11">
        <v>69.98</v>
      </c>
      <c r="J11">
        <v>69.98</v>
      </c>
      <c r="K11">
        <v>69.98</v>
      </c>
      <c r="L11">
        <v>69.98</v>
      </c>
      <c r="M11">
        <v>69.98</v>
      </c>
      <c r="N11">
        <v>69.98</v>
      </c>
      <c r="O11">
        <v>69.98</v>
      </c>
      <c r="P11">
        <v>69.98</v>
      </c>
      <c r="Q11">
        <v>69.98</v>
      </c>
      <c r="R11">
        <v>69.98</v>
      </c>
      <c r="S11">
        <v>69.98</v>
      </c>
      <c r="T11">
        <v>69.98</v>
      </c>
      <c r="U11">
        <v>69.98</v>
      </c>
      <c r="V11">
        <v>69.98</v>
      </c>
      <c r="W11">
        <v>60.08</v>
      </c>
      <c r="X11">
        <v>60.08</v>
      </c>
      <c r="Y11">
        <v>60.08</v>
      </c>
      <c r="Z11">
        <v>60.08</v>
      </c>
      <c r="AA11">
        <v>60.08</v>
      </c>
    </row>
    <row r="12" spans="1:27" x14ac:dyDescent="0.25">
      <c r="A12" t="s">
        <v>390</v>
      </c>
      <c r="B12" t="s">
        <v>432</v>
      </c>
      <c r="C12" t="s">
        <v>433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390</v>
      </c>
      <c r="B13" t="s">
        <v>434</v>
      </c>
      <c r="C13" t="s">
        <v>426</v>
      </c>
      <c r="D13">
        <v>0.05</v>
      </c>
      <c r="E13">
        <v>0.05</v>
      </c>
      <c r="F13">
        <v>0.05</v>
      </c>
      <c r="G13">
        <v>0.05</v>
      </c>
      <c r="H13">
        <v>0.05</v>
      </c>
      <c r="I13">
        <v>0.05</v>
      </c>
      <c r="J13">
        <v>0.05</v>
      </c>
      <c r="K13">
        <v>0.05</v>
      </c>
      <c r="L13">
        <v>0.05</v>
      </c>
      <c r="M13">
        <v>0.05</v>
      </c>
      <c r="N13">
        <v>0.05</v>
      </c>
      <c r="O13">
        <v>0.05</v>
      </c>
      <c r="P13">
        <v>0.05</v>
      </c>
      <c r="Q13">
        <v>0.05</v>
      </c>
      <c r="R13">
        <v>0.05</v>
      </c>
      <c r="S13">
        <v>0.05</v>
      </c>
      <c r="T13">
        <v>0.05</v>
      </c>
      <c r="U13">
        <v>0.05</v>
      </c>
      <c r="V13">
        <v>0.05</v>
      </c>
      <c r="W13">
        <v>0.05</v>
      </c>
      <c r="X13">
        <v>0.05</v>
      </c>
      <c r="Y13">
        <v>0.05</v>
      </c>
      <c r="Z13">
        <v>0.05</v>
      </c>
      <c r="AA13">
        <v>0.05</v>
      </c>
    </row>
    <row r="14" spans="1:27" x14ac:dyDescent="0.25">
      <c r="A14" t="s">
        <v>390</v>
      </c>
      <c r="B14" t="s">
        <v>434</v>
      </c>
      <c r="C14" t="s">
        <v>427</v>
      </c>
      <c r="D14">
        <v>0.05</v>
      </c>
      <c r="E14">
        <v>0.05</v>
      </c>
      <c r="F14">
        <v>0.05</v>
      </c>
      <c r="G14">
        <v>0.05</v>
      </c>
      <c r="H14">
        <v>0.05</v>
      </c>
      <c r="I14">
        <v>0.05</v>
      </c>
      <c r="J14">
        <v>0.1</v>
      </c>
      <c r="K14">
        <v>0.1</v>
      </c>
      <c r="L14">
        <v>0.3</v>
      </c>
      <c r="M14">
        <v>0.3</v>
      </c>
      <c r="N14">
        <v>0.3</v>
      </c>
      <c r="O14">
        <v>0.3</v>
      </c>
      <c r="P14">
        <v>0.15</v>
      </c>
      <c r="Q14">
        <v>0.15</v>
      </c>
      <c r="R14">
        <v>0.15</v>
      </c>
      <c r="S14">
        <v>0.15</v>
      </c>
      <c r="T14">
        <v>0.15</v>
      </c>
      <c r="U14">
        <v>0.05</v>
      </c>
      <c r="V14">
        <v>0.05</v>
      </c>
      <c r="W14">
        <v>0.05</v>
      </c>
      <c r="X14">
        <v>0.05</v>
      </c>
      <c r="Y14">
        <v>0.05</v>
      </c>
      <c r="Z14">
        <v>0.05</v>
      </c>
      <c r="AA14">
        <v>0.05</v>
      </c>
    </row>
    <row r="15" spans="1:27" x14ac:dyDescent="0.25">
      <c r="A15" t="s">
        <v>390</v>
      </c>
      <c r="B15" t="s">
        <v>434</v>
      </c>
      <c r="C15" t="s">
        <v>429</v>
      </c>
      <c r="D15">
        <v>0.05</v>
      </c>
      <c r="E15">
        <v>0.05</v>
      </c>
      <c r="F15">
        <v>0.05</v>
      </c>
      <c r="G15">
        <v>0.05</v>
      </c>
      <c r="H15">
        <v>0.05</v>
      </c>
      <c r="I15">
        <v>0.1</v>
      </c>
      <c r="J15">
        <v>0.1</v>
      </c>
      <c r="K15">
        <v>0.3</v>
      </c>
      <c r="L15">
        <v>0.85</v>
      </c>
      <c r="M15">
        <v>0.85</v>
      </c>
      <c r="N15">
        <v>0.85</v>
      </c>
      <c r="O15">
        <v>0.85</v>
      </c>
      <c r="P15">
        <v>0.85</v>
      </c>
      <c r="Q15">
        <v>0.85</v>
      </c>
      <c r="R15">
        <v>0.85</v>
      </c>
      <c r="S15">
        <v>0.85</v>
      </c>
      <c r="T15">
        <v>0.85</v>
      </c>
      <c r="U15">
        <v>0.5</v>
      </c>
      <c r="V15">
        <v>0.3</v>
      </c>
      <c r="W15">
        <v>0.3</v>
      </c>
      <c r="X15">
        <v>0.2</v>
      </c>
      <c r="Y15">
        <v>0.2</v>
      </c>
      <c r="Z15">
        <v>0.1</v>
      </c>
      <c r="AA15">
        <v>0.05</v>
      </c>
    </row>
    <row r="16" spans="1:27" x14ac:dyDescent="0.25">
      <c r="A16" t="s">
        <v>390</v>
      </c>
      <c r="B16" t="s">
        <v>435</v>
      </c>
      <c r="C16" t="s">
        <v>426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390</v>
      </c>
      <c r="B17" t="s">
        <v>435</v>
      </c>
      <c r="C17" t="s">
        <v>427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390</v>
      </c>
      <c r="B18" t="s">
        <v>436</v>
      </c>
      <c r="C18" t="s">
        <v>426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0.05</v>
      </c>
      <c r="K18">
        <v>0.05</v>
      </c>
      <c r="L18">
        <v>0.05</v>
      </c>
      <c r="M18">
        <v>0.05</v>
      </c>
      <c r="N18">
        <v>0.05</v>
      </c>
      <c r="O18">
        <v>0.05</v>
      </c>
      <c r="P18">
        <v>0.05</v>
      </c>
      <c r="Q18">
        <v>0.05</v>
      </c>
      <c r="R18">
        <v>0.05</v>
      </c>
      <c r="S18">
        <v>0.05</v>
      </c>
      <c r="T18">
        <v>0.05</v>
      </c>
      <c r="U18">
        <v>0.05</v>
      </c>
      <c r="V18">
        <v>0.05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390</v>
      </c>
      <c r="B19" t="s">
        <v>436</v>
      </c>
      <c r="C19" t="s">
        <v>427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0.1</v>
      </c>
      <c r="K19">
        <v>0.1</v>
      </c>
      <c r="L19">
        <v>0.3</v>
      </c>
      <c r="M19">
        <v>0.3</v>
      </c>
      <c r="N19">
        <v>0.3</v>
      </c>
      <c r="O19">
        <v>0.3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0.3</v>
      </c>
      <c r="V19">
        <v>0.05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390</v>
      </c>
      <c r="B20" t="s">
        <v>436</v>
      </c>
      <c r="C20" t="s">
        <v>429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0.1</v>
      </c>
      <c r="K20">
        <v>0.2</v>
      </c>
      <c r="L20">
        <v>0.95</v>
      </c>
      <c r="M20">
        <v>0.95</v>
      </c>
      <c r="N20">
        <v>0.95</v>
      </c>
      <c r="O20">
        <v>0.95</v>
      </c>
      <c r="P20">
        <v>0.95</v>
      </c>
      <c r="Q20">
        <v>0.95</v>
      </c>
      <c r="R20">
        <v>0.95</v>
      </c>
      <c r="S20">
        <v>0.95</v>
      </c>
      <c r="T20">
        <v>0.95</v>
      </c>
      <c r="U20">
        <v>0.3</v>
      </c>
      <c r="V20">
        <v>0.1</v>
      </c>
      <c r="W20">
        <v>0.1</v>
      </c>
      <c r="X20">
        <v>0.1</v>
      </c>
      <c r="Y20">
        <v>0.1</v>
      </c>
      <c r="Z20">
        <v>0.05</v>
      </c>
      <c r="AA20">
        <v>0.05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Manufacturing Light Industrial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Zones!$H$6</f>
        <v>100023.82</v>
      </c>
      <c r="E3" s="38">
        <f>SUMIFS(Raw_totalendusesannual!$D:$D,
        Raw_totalendusesannual!$B:$B,$A3,
        Raw_totalendusesannual!$C:$C,$B3,
        Raw_totalendusesannual!$A:$A,$C3) / $D3</f>
        <v>20.230443608332493</v>
      </c>
      <c r="F3" s="38">
        <f>SUMIFS(Raw_totalendusesannual!$E:$E,
        Raw_totalendusesannual!$B:$B,$A3,
        Raw_totalendusesannual!$C:$C,$B3,
        Raw_totalendusesannual!$A:$A,$C3) / $D3</f>
        <v>19.17538782262065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Zones!$H$6</f>
        <v>100023.82</v>
      </c>
      <c r="E4" s="38">
        <f>SUMIFS(Raw_totalendusesannual!$D:$D,
        Raw_totalendusesannual!$B:$B,$A4,
        Raw_totalendusesannual!$C:$C,$B4,
        Raw_totalendusesannual!$A:$A,$C4) / $D4</f>
        <v>15.475764772831111</v>
      </c>
      <c r="F4" s="38">
        <f>SUMIFS(Raw_totalendusesannual!$E:$E,
        Raw_totalendusesannual!$B:$B,$A4,
        Raw_totalendusesannual!$C:$C,$B4,
        Raw_totalendusesannual!$A:$A,$C4) / $D4</f>
        <v>15.766606494333049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Zones!$H$6</f>
        <v>100023.82</v>
      </c>
      <c r="E5" s="38">
        <f>SUMIFS(Raw_totalendusesannual!$D:$D,
        Raw_totalendusesannual!$B:$B,$A5,
        Raw_totalendusesannual!$C:$C,$B5,
        Raw_totalendusesannual!$A:$A,$C5) / $D5</f>
        <v>30.108730400418619</v>
      </c>
      <c r="F5" s="38">
        <f>SUMIFS(Raw_totalendusesannual!$E:$E,
        Raw_totalendusesannual!$B:$B,$A5,
        Raw_totalendusesannual!$C:$C,$B5,
        Raw_totalendusesannual!$A:$A,$C5) / $D5</f>
        <v>8.3792117717559673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Zones!$H$6</f>
        <v>100023.82</v>
      </c>
      <c r="E6" s="38">
        <f>SUMIFS(Raw_totalendusesannual!$D:$D,
        Raw_totalendusesannual!$B:$B,$A6,
        Raw_totalendusesannual!$C:$C,$B6,
        Raw_totalendusesannual!$A:$A,$C6) / $D6</f>
        <v>23.172279263079535</v>
      </c>
      <c r="F6" s="38">
        <f>SUMIFS(Raw_totalendusesannual!$E:$E,
        Raw_totalendusesannual!$B:$B,$A6,
        Raw_totalendusesannual!$C:$C,$B6,
        Raw_totalendusesannual!$A:$A,$C6) / $D6</f>
        <v>7.2716721876848931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Zones!$H$6</f>
        <v>100023.82</v>
      </c>
      <c r="E7" s="38">
        <f>SUMIFS(Raw_totalendusesannual!$D:$D,
        Raw_totalendusesannual!$B:$B,$A7,
        Raw_totalendusesannual!$C:$C,$B7,
        Raw_totalendusesannual!$A:$A,$C7) / $D7</f>
        <v>31.715091965093912</v>
      </c>
      <c r="F7" s="38">
        <f>SUMIFS(Raw_totalendusesannual!$E:$E,
        Raw_totalendusesannual!$B:$B,$A7,
        Raw_totalendusesannual!$C:$C,$B7,
        Raw_totalendusesannual!$A:$A,$C7) / $D7</f>
        <v>1.8674934630570996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Zones!$H$6</f>
        <v>100023.82</v>
      </c>
      <c r="E8" s="38">
        <f>SUMIFS(Raw_totalendusesannual!$D:$D,
        Raw_totalendusesannual!$B:$B,$A8,
        Raw_totalendusesannual!$C:$C,$B8,
        Raw_totalendusesannual!$A:$A,$C8) / $D8</f>
        <v>24.498897762552957</v>
      </c>
      <c r="F8" s="38">
        <f>SUMIFS(Raw_totalendusesannual!$E:$E,
        Raw_totalendusesannual!$B:$B,$A8,
        Raw_totalendusesannual!$C:$C,$B8,
        Raw_totalendusesannual!$A:$A,$C8) / $D8</f>
        <v>1.8674777667959492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Zones!$H$6</f>
        <v>100023.82</v>
      </c>
      <c r="E9" s="38">
        <f>SUMIFS(Raw_totalendusesannual!$D:$D,
        Raw_totalendusesannual!$B:$B,$A9,
        Raw_totalendusesannual!$C:$C,$B9,
        Raw_totalendusesannual!$A:$A,$C9) / $D9</f>
        <v>30.256643267573661</v>
      </c>
      <c r="F9" s="38">
        <f>SUMIFS(Raw_totalendusesannual!$E:$E,
        Raw_totalendusesannual!$B:$B,$A9,
        Raw_totalendusesannual!$C:$C,$B9,
        Raw_totalendusesannual!$A:$A,$C9) / $D9</f>
        <v>1.8674855649384317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Zones!$H$6</f>
        <v>100023.82</v>
      </c>
      <c r="E10" s="38">
        <f>SUMIFS(Raw_totalendusesannual!$D:$D,
        Raw_totalendusesannual!$B:$B,$A10,
        Raw_totalendusesannual!$C:$C,$B10,
        Raw_totalendusesannual!$A:$A,$C10) / $D10</f>
        <v>23.224059928924927</v>
      </c>
      <c r="F10" s="38">
        <f>SUMIFS(Raw_totalendusesannual!$E:$E,
        Raw_totalendusesannual!$B:$B,$A10,
        Raw_totalendusesannual!$C:$C,$B10,
        Raw_totalendusesannual!$A:$A,$C10) / $D10</f>
        <v>1.8675167575083613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Zones!$H$6</f>
        <v>100023.82</v>
      </c>
      <c r="E11" s="38">
        <f>SUMIFS(Raw_totalendusesannual!$D:$D,
        Raw_totalendusesannual!$B:$B,$A11,
        Raw_totalendusesannual!$C:$C,$B11,
        Raw_totalendusesannual!$A:$A,$C11) / $D11</f>
        <v>21.948405889717066</v>
      </c>
      <c r="F11" s="38">
        <f>SUMIFS(Raw_totalendusesannual!$E:$E,
        Raw_totalendusesannual!$B:$B,$A11,
        Raw_totalendusesannual!$C:$C,$B11,
        Raw_totalendusesannual!$A:$A,$C11) / $D11</f>
        <v>13.626268722790231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Zones!$H$6</f>
        <v>100023.82</v>
      </c>
      <c r="E12" s="38">
        <f>SUMIFS(Raw_totalendusesannual!$D:$D,
        Raw_totalendusesannual!$B:$B,$A12,
        Raw_totalendusesannual!$C:$C,$B12,
        Raw_totalendusesannual!$A:$A,$C12) / $D12</f>
        <v>16.764754635445836</v>
      </c>
      <c r="F12" s="38">
        <f>SUMIFS(Raw_totalendusesannual!$E:$E,
        Raw_totalendusesannual!$B:$B,$A12,
        Raw_totalendusesannual!$C:$C,$B12,
        Raw_totalendusesannual!$A:$A,$C12) / $D12</f>
        <v>11.626740610386605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Zones!$H$6</f>
        <v>100023.82</v>
      </c>
      <c r="E13" s="38">
        <f>SUMIFS(Raw_totalendusesannual!$D:$D,
        Raw_totalendusesannual!$B:$B,$A13,
        Raw_totalendusesannual!$C:$C,$B13,
        Raw_totalendusesannual!$A:$A,$C13) / $D13</f>
        <v>25.132669298173173</v>
      </c>
      <c r="F13" s="38">
        <f>SUMIFS(Raw_totalendusesannual!$E:$E,
        Raw_totalendusesannual!$B:$B,$A13,
        Raw_totalendusesannual!$C:$C,$B13,
        Raw_totalendusesannual!$A:$A,$C13) / $D13</f>
        <v>14.27089227346046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Zones!$H$6</f>
        <v>100023.82</v>
      </c>
      <c r="E14" s="38">
        <f>SUMIFS(Raw_totalendusesannual!$D:$D,
        Raw_totalendusesannual!$B:$B,$A14,
        Raw_totalendusesannual!$C:$C,$B14,
        Raw_totalendusesannual!$A:$A,$C14) / $D14</f>
        <v>17.810418258370856</v>
      </c>
      <c r="F14" s="38">
        <f>SUMIFS(Raw_totalendusesannual!$E:$E,
        Raw_totalendusesannual!$B:$B,$A14,
        Raw_totalendusesannual!$C:$C,$B14,
        Raw_totalendusesannual!$A:$A,$C14) / $D14</f>
        <v>10.895011708211102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Zones!$H$6</f>
        <v>100023.82</v>
      </c>
      <c r="E15" s="38">
        <f>SUMIFS(Raw_totalendusesannual!$D:$D,
        Raw_totalendusesannual!$B:$B,$A15,
        Raw_totalendusesannual!$C:$C,$B15,
        Raw_totalendusesannual!$A:$A,$C15) / $D15</f>
        <v>33.265940852888839</v>
      </c>
      <c r="F15" s="38">
        <f>SUMIFS(Raw_totalendusesannual!$E:$E,
        Raw_totalendusesannual!$B:$B,$A15,
        Raw_totalendusesannual!$C:$C,$B15,
        Raw_totalendusesannual!$A:$A,$C15) / $D15</f>
        <v>6.0086959286298001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Zones!$H$6</f>
        <v>100023.82</v>
      </c>
      <c r="E16" s="38">
        <f>SUMIFS(Raw_totalendusesannual!$D:$D,
        Raw_totalendusesannual!$B:$B,$A16,
        Raw_totalendusesannual!$C:$C,$B16,
        Raw_totalendusesannual!$A:$A,$C16) / $D16</f>
        <v>24.889414241527668</v>
      </c>
      <c r="F16" s="38">
        <f>SUMIFS(Raw_totalendusesannual!$E:$E,
        Raw_totalendusesannual!$B:$B,$A16,
        Raw_totalendusesannual!$C:$C,$B16,
        Raw_totalendusesannual!$A:$A,$C16) / $D16</f>
        <v>5.1843783810696289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Zones!$H$6</f>
        <v>100023.82</v>
      </c>
      <c r="E17" s="38">
        <f>SUMIFS(Raw_totalendusesannual!$D:$D,
        Raw_totalendusesannual!$B:$B,$A17,
        Raw_totalendusesannual!$C:$C,$B17,
        Raw_totalendusesannual!$A:$A,$C17) / $D17</f>
        <v>34.465972505349221</v>
      </c>
      <c r="F17" s="38">
        <f>SUMIFS(Raw_totalendusesannual!$E:$E,
        Raw_totalendusesannual!$B:$B,$A17,
        Raw_totalendusesannual!$C:$C,$B17,
        Raw_totalendusesannual!$A:$A,$C17) / $D17</f>
        <v>1.7171103843064581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Zones!$H$6</f>
        <v>100023.82</v>
      </c>
      <c r="E18" s="38">
        <f>SUMIFS(Raw_totalendusesannual!$D:$D,
        Raw_totalendusesannual!$B:$B,$A18,
        Raw_totalendusesannual!$C:$C,$B18,
        Raw_totalendusesannual!$A:$A,$C18) / $D18</f>
        <v>25.850487513874192</v>
      </c>
      <c r="F18" s="38">
        <f>SUMIFS(Raw_totalendusesannual!$E:$E,
        Raw_totalendusesannual!$B:$B,$A18,
        Raw_totalendusesannual!$C:$C,$B18,
        Raw_totalendusesannual!$A:$A,$C18) / $D18</f>
        <v>1.7172523504901134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Zones!$H$6</f>
        <v>100023.82</v>
      </c>
      <c r="E19" s="38">
        <f>SUMIFS(Raw_totalendusesannual!$D:$D,
        Raw_totalendusesannual!$B:$B,$A19,
        Raw_totalendusesannual!$C:$C,$B19,
        Raw_totalendusesannual!$A:$A,$C19) / $D19</f>
        <v>33.335945277834817</v>
      </c>
      <c r="F19" s="38">
        <f>SUMIFS(Raw_totalendusesannual!$E:$E,
        Raw_totalendusesannual!$B:$B,$A19,
        Raw_totalendusesannual!$C:$C,$B19,
        Raw_totalendusesannual!$A:$A,$C19) / $D19</f>
        <v>1.7171236811391524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Zones!$H$6</f>
        <v>100023.82</v>
      </c>
      <c r="E20" s="38">
        <f>SUMIFS(Raw_totalendusesannual!$D:$D,
        Raw_totalendusesannual!$B:$B,$A20,
        Raw_totalendusesannual!$C:$C,$B20,
        Raw_totalendusesannual!$A:$A,$C20) / $D20</f>
        <v>24.91111187315181</v>
      </c>
      <c r="F20" s="38">
        <f>SUMIFS(Raw_totalendusesannual!$E:$E,
        Raw_totalendusesannual!$B:$B,$A20,
        Raw_totalendusesannual!$C:$C,$B20,
        Raw_totalendusesannual!$A:$A,$C20) / $D20</f>
        <v>1.7171984633260355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Zones!$H$6</f>
        <v>100023.82</v>
      </c>
      <c r="E21" s="38">
        <f>SUMIFS(Raw_totalendusesannual!$D:$D,
        Raw_totalendusesannual!$B:$B,$A21,
        Raw_totalendusesannual!$C:$C,$B21,
        Raw_totalendusesannual!$A:$A,$C21) / $D21</f>
        <v>24.605565854213523</v>
      </c>
      <c r="F21" s="38">
        <f>SUMIFS(Raw_totalendusesannual!$E:$E,
        Raw_totalendusesannual!$B:$B,$A21,
        Raw_totalendusesannual!$C:$C,$B21,
        Raw_totalendusesannual!$A:$A,$C21) / $D21</f>
        <v>9.1573729137719386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Zones!$H$6</f>
        <v>100023.82</v>
      </c>
      <c r="E22" s="38">
        <f>SUMIFS(Raw_totalendusesannual!$D:$D,
        Raw_totalendusesannual!$B:$B,$A22,
        Raw_totalendusesannual!$C:$C,$B22,
        Raw_totalendusesannual!$A:$A,$C22) / $D22</f>
        <v>18.459310392264562</v>
      </c>
      <c r="F22" s="38">
        <f>SUMIFS(Raw_totalendusesannual!$E:$E,
        Raw_totalendusesannual!$B:$B,$A22,
        Raw_totalendusesannual!$C:$C,$B22,
        Raw_totalendusesannual!$A:$A,$C22) / $D22</f>
        <v>7.5953968764640258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Zones!$H$6</f>
        <v>100023.82</v>
      </c>
      <c r="E23" s="38">
        <f>SUMIFS(Raw_totalendusesannual!$D:$D,
        Raw_totalendusesannual!$B:$B,$A23,
        Raw_totalendusesannual!$C:$C,$B23,
        Raw_totalendusesannual!$A:$A,$C23) / $D23</f>
        <v>21.831757975250294</v>
      </c>
      <c r="F23" s="38">
        <f>SUMIFS(Raw_totalendusesannual!$E:$E,
        Raw_totalendusesannual!$B:$B,$A23,
        Raw_totalendusesannual!$C:$C,$B23,
        Raw_totalendusesannual!$A:$A,$C23) / $D23</f>
        <v>9.9699908481799628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Zones!$H$6</f>
        <v>100023.82</v>
      </c>
      <c r="E24" s="38">
        <f>SUMIFS(Raw_totalendusesannual!$D:$D,
        Raw_totalendusesannual!$B:$B,$A24,
        Raw_totalendusesannual!$C:$C,$B24,
        Raw_totalendusesannual!$A:$A,$C24) / $D24</f>
        <v>16.415299475664895</v>
      </c>
      <c r="F24" s="38">
        <f>SUMIFS(Raw_totalendusesannual!$E:$E,
        Raw_totalendusesannual!$B:$B,$A24,
        Raw_totalendusesannual!$C:$C,$B24,
        Raw_totalendusesannual!$A:$A,$C24) / $D24</f>
        <v>8.4832912800170988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Zones!$H$6</f>
        <v>100023.82</v>
      </c>
      <c r="E25" s="38">
        <f>SUMIFS(Raw_totalendusesannual!$D:$D,
        Raw_totalendusesannual!$B:$B,$A25,
        Raw_totalendusesannual!$C:$C,$B25,
        Raw_totalendusesannual!$A:$A,$C25) / $D25</f>
        <v>31.7616810675697</v>
      </c>
      <c r="F25" s="38">
        <f>SUMIFS(Raw_totalendusesannual!$E:$E,
        Raw_totalendusesannual!$B:$B,$A25,
        Raw_totalendusesannual!$C:$C,$B25,
        Raw_totalendusesannual!$A:$A,$C25) / $D25</f>
        <v>4.2379764140181813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Zones!$H$6</f>
        <v>100023.82</v>
      </c>
      <c r="E26" s="38">
        <f>SUMIFS(Raw_totalendusesannual!$D:$D,
        Raw_totalendusesannual!$B:$B,$A26,
        Raw_totalendusesannual!$C:$C,$B26,
        Raw_totalendusesannual!$A:$A,$C26) / $D26</f>
        <v>23.86304452279467</v>
      </c>
      <c r="F26" s="38">
        <f>SUMIFS(Raw_totalendusesannual!$E:$E,
        Raw_totalendusesannual!$B:$B,$A26,
        Raw_totalendusesannual!$C:$C,$B26,
        Raw_totalendusesannual!$A:$A,$C26) / $D26</f>
        <v>3.99349674907437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Zones!$H$6</f>
        <v>100023.82</v>
      </c>
      <c r="E27" s="38">
        <f>SUMIFS(Raw_totalendusesannual!$D:$D,
        Raw_totalendusesannual!$B:$B,$A27,
        Raw_totalendusesannual!$C:$C,$B27,
        Raw_totalendusesannual!$A:$A,$C27) / $D27</f>
        <v>32.393792398650639</v>
      </c>
      <c r="F27" s="38">
        <f>SUMIFS(Raw_totalendusesannual!$E:$E,
        Raw_totalendusesannual!$B:$B,$A27,
        Raw_totalendusesannual!$C:$C,$B27,
        Raw_totalendusesannual!$A:$A,$C27) / $D27</f>
        <v>1.7104872619342071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Zones!$H$6</f>
        <v>100023.82</v>
      </c>
      <c r="E28" s="38">
        <f>SUMIFS(Raw_totalendusesannual!$D:$D,
        Raw_totalendusesannual!$B:$B,$A28,
        Raw_totalendusesannual!$C:$C,$B28,
        Raw_totalendusesannual!$A:$A,$C28) / $D28</f>
        <v>24.427795099207366</v>
      </c>
      <c r="F28" s="38">
        <f>SUMIFS(Raw_totalendusesannual!$E:$E,
        Raw_totalendusesannual!$B:$B,$A28,
        Raw_totalendusesannual!$C:$C,$B28,
        Raw_totalendusesannual!$A:$A,$C28) / $D28</f>
        <v>1.7106168310708387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Zones!$H$6</f>
        <v>100023.82</v>
      </c>
      <c r="E29" s="38">
        <f>SUMIFS(Raw_totalendusesannual!$D:$D,
        Raw_totalendusesannual!$B:$B,$A29,
        Raw_totalendusesannual!$C:$C,$B29,
        Raw_totalendusesannual!$A:$A,$C29) / $D29</f>
        <v>31.782054614590798</v>
      </c>
      <c r="F29" s="38">
        <f>SUMIFS(Raw_totalendusesannual!$E:$E,
        Raw_totalendusesannual!$B:$B,$A29,
        Raw_totalendusesannual!$C:$C,$B29,
        Raw_totalendusesannual!$A:$A,$C29) / $D29</f>
        <v>1.7104871619580213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Zones!$H$6</f>
        <v>100023.82</v>
      </c>
      <c r="E30" s="38">
        <f>SUMIFS(Raw_totalendusesannual!$D:$D,
        Raw_totalendusesannual!$B:$B,$A30,
        Raw_totalendusesannual!$C:$C,$B30,
        Raw_totalendusesannual!$A:$A,$C30) / $D30</f>
        <v>23.866932996560219</v>
      </c>
      <c r="F30" s="38">
        <f>SUMIFS(Raw_totalendusesannual!$E:$E,
        Raw_totalendusesannual!$B:$B,$A30,
        Raw_totalendusesannual!$C:$C,$B30,
        Raw_totalendusesannual!$A:$A,$C30) / $D30</f>
        <v>1.7105104564092832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Zones!$H$6</f>
        <v>100023.82</v>
      </c>
      <c r="E31" s="38">
        <f>SUMIFS(Raw_totalendusesannual!$D:$D,
        Raw_totalendusesannual!$B:$B,$A31,
        Raw_totalendusesannual!$C:$C,$B31,
        Raw_totalendusesannual!$A:$A,$C31) / $D31</f>
        <v>23.213938539839809</v>
      </c>
      <c r="F31" s="38">
        <f>SUMIFS(Raw_totalendusesannual!$E:$E,
        Raw_totalendusesannual!$B:$B,$A31,
        Raw_totalendusesannual!$C:$C,$B31,
        Raw_totalendusesannual!$A:$A,$C31) / $D31</f>
        <v>6.8544836619917131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Zones!$H$6</f>
        <v>100023.82</v>
      </c>
      <c r="E32" s="38">
        <f>SUMIFS(Raw_totalendusesannual!$D:$D,
        Raw_totalendusesannual!$B:$B,$A32,
        Raw_totalendusesannual!$C:$C,$B32,
        Raw_totalendusesannual!$A:$A,$C32) / $D32</f>
        <v>17.552990477668217</v>
      </c>
      <c r="F32" s="38">
        <f>SUMIFS(Raw_totalendusesannual!$E:$E,
        Raw_totalendusesannual!$B:$B,$A32,
        Raw_totalendusesannual!$C:$C,$B32,
        Raw_totalendusesannual!$A:$A,$C32) / $D32</f>
        <v>6.0013993666708592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Zones!$H$6</f>
        <v>100023.82</v>
      </c>
      <c r="E33" s="38">
        <f>SUMIFS(Raw_totalendusesannual!$D:$D,
        Raw_totalendusesannual!$B:$B,$A33,
        Raw_totalendusesannual!$C:$C,$B33,
        Raw_totalendusesannual!$A:$A,$C33) / $D33</f>
        <v>25.121003277019412</v>
      </c>
      <c r="F33" s="38">
        <f>SUMIFS(Raw_totalendusesannual!$E:$E,
        Raw_totalendusesannual!$B:$B,$A33,
        Raw_totalendusesannual!$C:$C,$B33,
        Raw_totalendusesannual!$A:$A,$C33) / $D33</f>
        <v>9.3559836047053579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Zones!$H$6</f>
        <v>100023.82</v>
      </c>
      <c r="E34" s="38">
        <f>SUMIFS(Raw_totalendusesannual!$D:$D,
        Raw_totalendusesannual!$B:$B,$A34,
        Raw_totalendusesannual!$C:$C,$B34,
        Raw_totalendusesannual!$A:$A,$C34) / $D34</f>
        <v>18.330595252210923</v>
      </c>
      <c r="F34" s="38">
        <f>SUMIFS(Raw_totalendusesannual!$E:$E,
        Raw_totalendusesannual!$B:$B,$A34,
        Raw_totalendusesannual!$C:$C,$B34,
        Raw_totalendusesannual!$A:$A,$C34) / $D34</f>
        <v>7.4644192753286163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Zones!$H$6</f>
        <v>100023.82</v>
      </c>
      <c r="E35" s="38">
        <f>SUMIFS(Raw_totalendusesannual!$D:$D,
        Raw_totalendusesannual!$B:$B,$A35,
        Raw_totalendusesannual!$C:$C,$B35,
        Raw_totalendusesannual!$A:$A,$C35) / $D35</f>
        <v>33.868818647398186</v>
      </c>
      <c r="F35" s="38">
        <f>SUMIFS(Raw_totalendusesannual!$E:$E,
        Raw_totalendusesannual!$B:$B,$A35,
        Raw_totalendusesannual!$C:$C,$B35,
        Raw_totalendusesannual!$A:$A,$C35) / $D35</f>
        <v>3.8541541404837361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Zones!$H$6</f>
        <v>100023.82</v>
      </c>
      <c r="E36" s="38">
        <f>SUMIFS(Raw_totalendusesannual!$D:$D,
        Raw_totalendusesannual!$B:$B,$A36,
        Raw_totalendusesannual!$C:$C,$B36,
        Raw_totalendusesannual!$A:$A,$C36) / $D36</f>
        <v>25.079956654324935</v>
      </c>
      <c r="F36" s="38">
        <f>SUMIFS(Raw_totalendusesannual!$E:$E,
        Raw_totalendusesannual!$B:$B,$A36,
        Raw_totalendusesannual!$C:$C,$B36,
        Raw_totalendusesannual!$A:$A,$C36) / $D36</f>
        <v>3.4999124208613503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Zones!$H$6</f>
        <v>100023.82</v>
      </c>
      <c r="E37" s="38">
        <f>SUMIFS(Raw_totalendusesannual!$D:$D,
        Raw_totalendusesannual!$B:$B,$A37,
        Raw_totalendusesannual!$C:$C,$B37,
        Raw_totalendusesannual!$A:$A,$C37) / $D37</f>
        <v>34.426656170500188</v>
      </c>
      <c r="F37" s="38">
        <f>SUMIFS(Raw_totalendusesannual!$E:$E,
        Raw_totalendusesannual!$B:$B,$A37,
        Raw_totalendusesannual!$C:$C,$B37,
        Raw_totalendusesannual!$A:$A,$C37) / $D37</f>
        <v>1.6522159421625768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Zones!$H$6</f>
        <v>100023.82</v>
      </c>
      <c r="E38" s="38">
        <f>SUMIFS(Raw_totalendusesannual!$D:$D,
        Raw_totalendusesannual!$B:$B,$A38,
        Raw_totalendusesannual!$C:$C,$B38,
        Raw_totalendusesannual!$A:$A,$C38) / $D38</f>
        <v>25.546038133716547</v>
      </c>
      <c r="F38" s="38">
        <f>SUMIFS(Raw_totalendusesannual!$E:$E,
        Raw_totalendusesannual!$B:$B,$A38,
        Raw_totalendusesannual!$C:$C,$B38,
        Raw_totalendusesannual!$A:$A,$C38) / $D38</f>
        <v>1.6521104672866922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Zones!$H$6</f>
        <v>100023.82</v>
      </c>
      <c r="E39" s="38">
        <f>SUMIFS(Raw_totalendusesannual!$D:$D,
        Raw_totalendusesannual!$B:$B,$A39,
        Raw_totalendusesannual!$C:$C,$B39,
        Raw_totalendusesannual!$A:$A,$C39) / $D39</f>
        <v>33.888253518012007</v>
      </c>
      <c r="F39" s="38">
        <f>SUMIFS(Raw_totalendusesannual!$E:$E,
        Raw_totalendusesannual!$B:$B,$A39,
        Raw_totalendusesannual!$C:$C,$B39,
        Raw_totalendusesannual!$A:$A,$C39) / $D39</f>
        <v>1.6522199412100038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Zones!$H$6</f>
        <v>100023.82</v>
      </c>
      <c r="E40" s="38">
        <f>SUMIFS(Raw_totalendusesannual!$D:$D,
        Raw_totalendusesannual!$B:$B,$A40,
        Raw_totalendusesannual!$C:$C,$B40,
        Raw_totalendusesannual!$A:$A,$C40) / $D40</f>
        <v>25.080888332399219</v>
      </c>
      <c r="F40" s="38">
        <f>SUMIFS(Raw_totalendusesannual!$E:$E,
        Raw_totalendusesannual!$B:$B,$A40,
        Raw_totalendusesannual!$C:$C,$B40,
        Raw_totalendusesannual!$A:$A,$C40) / $D40</f>
        <v>1.6519255113431979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Zones!$H$6</f>
        <v>100023.82</v>
      </c>
      <c r="E41" s="38">
        <f>SUMIFS(Raw_totalendusesannual!$D:$D,
        Raw_totalendusesannual!$B:$B,$A41,
        Raw_totalendusesannual!$C:$C,$B41,
        Raw_totalendusesannual!$A:$A,$C41) / $D41</f>
        <v>25.3925206015927</v>
      </c>
      <c r="F41" s="38">
        <f>SUMIFS(Raw_totalendusesannual!$E:$E,
        Raw_totalendusesannual!$B:$B,$A41,
        Raw_totalendusesannual!$C:$C,$B41,
        Raw_totalendusesannual!$A:$A,$C41) / $D41</f>
        <v>6.1611601116614017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Zones!$H$6</f>
        <v>100023.82</v>
      </c>
      <c r="E42" s="38">
        <f>SUMIFS(Raw_totalendusesannual!$D:$D,
        Raw_totalendusesannual!$B:$B,$A42,
        Raw_totalendusesannual!$C:$C,$B42,
        Raw_totalendusesannual!$A:$A,$C42) / $D42</f>
        <v>19.094143075119504</v>
      </c>
      <c r="F42" s="38">
        <f>SUMIFS(Raw_totalendusesannual!$E:$E,
        Raw_totalendusesannual!$B:$B,$A42,
        Raw_totalendusesannual!$C:$C,$B42,
        Raw_totalendusesannual!$A:$A,$C42) / $D42</f>
        <v>5.1498973944406439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Zones!$H$6</f>
        <v>100023.82</v>
      </c>
      <c r="E43" s="38">
        <f>SUMIFS(Raw_totalendusesannual!$D:$D,
        Raw_totalendusesannual!$B:$B,$A43,
        Raw_totalendusesannual!$C:$C,$B43,
        Raw_totalendusesannual!$A:$A,$C43) / $D43</f>
        <v>22.716056335380909</v>
      </c>
      <c r="F43" s="38">
        <f>SUMIFS(Raw_totalendusesannual!$E:$E,
        Raw_totalendusesannual!$B:$B,$A43,
        Raw_totalendusesannual!$C:$C,$B43,
        Raw_totalendusesannual!$A:$A,$C43) / $D43</f>
        <v>10.004581708637001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Zones!$H$6</f>
        <v>100023.82</v>
      </c>
      <c r="E44" s="38">
        <f>SUMIFS(Raw_totalendusesannual!$D:$D,
        Raw_totalendusesannual!$B:$B,$A44,
        Raw_totalendusesannual!$C:$C,$B44,
        Raw_totalendusesannual!$A:$A,$C44) / $D44</f>
        <v>16.722590378971727</v>
      </c>
      <c r="F44" s="38">
        <f>SUMIFS(Raw_totalendusesannual!$E:$E,
        Raw_totalendusesannual!$B:$B,$A44,
        Raw_totalendusesannual!$C:$C,$B44,
        Raw_totalendusesannual!$A:$A,$C44) / $D44</f>
        <v>7.9821875429272744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Zones!$H$6</f>
        <v>100023.82</v>
      </c>
      <c r="E45" s="38">
        <f>SUMIFS(Raw_totalendusesannual!$D:$D,
        Raw_totalendusesannual!$B:$B,$A45,
        Raw_totalendusesannual!$C:$C,$B45,
        Raw_totalendusesannual!$A:$A,$C45) / $D45</f>
        <v>32.265104252167134</v>
      </c>
      <c r="F45" s="38">
        <f>SUMIFS(Raw_totalendusesannual!$E:$E,
        Raw_totalendusesannual!$B:$B,$A45,
        Raw_totalendusesannual!$C:$C,$B45,
        Raw_totalendusesannual!$A:$A,$C45) / $D45</f>
        <v>4.0751536983890437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Zones!$H$6</f>
        <v>100023.82</v>
      </c>
      <c r="E46" s="38">
        <f>SUMIFS(Raw_totalendusesannual!$D:$D,
        Raw_totalendusesannual!$B:$B,$A46,
        Raw_totalendusesannual!$C:$C,$B46,
        Raw_totalendusesannual!$A:$A,$C46) / $D46</f>
        <v>24.207792303873216</v>
      </c>
      <c r="F46" s="38">
        <f>SUMIFS(Raw_totalendusesannual!$E:$E,
        Raw_totalendusesannual!$B:$B,$A46,
        Raw_totalendusesannual!$C:$C,$B46,
        Raw_totalendusesannual!$A:$A,$C46) / $D46</f>
        <v>3.5485155435975151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Zones!$H$6</f>
        <v>100023.82</v>
      </c>
      <c r="E47" s="38">
        <f>SUMIFS(Raw_totalendusesannual!$D:$D,
        Raw_totalendusesannual!$B:$B,$A47,
        Raw_totalendusesannual!$C:$C,$B47,
        Raw_totalendusesannual!$A:$A,$C47) / $D47</f>
        <v>32.900607575275572</v>
      </c>
      <c r="F47" s="38">
        <f>SUMIFS(Raw_totalendusesannual!$E:$E,
        Raw_totalendusesannual!$B:$B,$A47,
        Raw_totalendusesannual!$C:$C,$B47,
        Raw_totalendusesannual!$A:$A,$C47) / $D47</f>
        <v>1.7105546458833505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Zones!$H$6</f>
        <v>100023.82</v>
      </c>
      <c r="E48" s="38">
        <f>SUMIFS(Raw_totalendusesannual!$D:$D,
        Raw_totalendusesannual!$B:$B,$A48,
        Raw_totalendusesannual!$C:$C,$B48,
        Raw_totalendusesannual!$A:$A,$C48) / $D48</f>
        <v>24.699628248551193</v>
      </c>
      <c r="F48" s="38">
        <f>SUMIFS(Raw_totalendusesannual!$E:$E,
        Raw_totalendusesannual!$B:$B,$A48,
        Raw_totalendusesannual!$C:$C,$B48,
        Raw_totalendusesannual!$A:$A,$C48) / $D48</f>
        <v>1.7104585687689191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Zones!$H$6</f>
        <v>100023.82</v>
      </c>
      <c r="E49" s="38">
        <f>SUMIFS(Raw_totalendusesannual!$D:$D,
        Raw_totalendusesannual!$B:$B,$A49,
        Raw_totalendusesannual!$C:$C,$B49,
        Raw_totalendusesannual!$A:$A,$C49) / $D49</f>
        <v>32.256047109578496</v>
      </c>
      <c r="F49" s="38">
        <f>SUMIFS(Raw_totalendusesannual!$E:$E,
        Raw_totalendusesannual!$B:$B,$A49,
        Raw_totalendusesannual!$C:$C,$B49,
        Raw_totalendusesannual!$A:$A,$C49) / $D49</f>
        <v>1.7105946363576194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Zones!$H$6</f>
        <v>100023.82</v>
      </c>
      <c r="E50" s="38">
        <f>SUMIFS(Raw_totalendusesannual!$D:$D,
        Raw_totalendusesannual!$B:$B,$A50,
        Raw_totalendusesannual!$C:$C,$B50,
        Raw_totalendusesannual!$A:$A,$C50) / $D50</f>
        <v>24.196904097443984</v>
      </c>
      <c r="F50" s="38">
        <f>SUMIFS(Raw_totalendusesannual!$E:$E,
        Raw_totalendusesannual!$B:$B,$A50,
        Raw_totalendusesannual!$C:$C,$B50,
        Raw_totalendusesannual!$A:$A,$C50) / $D50</f>
        <v>1.710523953194349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Zones!$H$6</f>
        <v>100023.82</v>
      </c>
      <c r="E51" s="38">
        <f>SUMIFS(Raw_totalendusesannual!$D:$D,
        Raw_totalendusesannual!$B:$B,$A51,
        Raw_totalendusesannual!$C:$C,$B51,
        Raw_totalendusesannual!$A:$A,$C51) / $D51</f>
        <v>23.6226766784152</v>
      </c>
      <c r="F51" s="38">
        <f>SUMIFS(Raw_totalendusesannual!$E:$E,
        Raw_totalendusesannual!$B:$B,$A51,
        Raw_totalendusesannual!$C:$C,$B51,
        Raw_totalendusesannual!$A:$A,$C51) / $D51</f>
        <v>6.4881587205927547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Zones!$H$6</f>
        <v>100023.82</v>
      </c>
      <c r="E52" s="38">
        <f>SUMIFS(Raw_totalendusesannual!$D:$D,
        Raw_totalendusesannual!$B:$B,$A52,
        Raw_totalendusesannual!$C:$C,$B52,
        Raw_totalendusesannual!$A:$A,$C52) / $D52</f>
        <v>17.818898838296718</v>
      </c>
      <c r="F52" s="38">
        <f>SUMIFS(Raw_totalendusesannual!$E:$E,
        Raw_totalendusesannual!$B:$B,$A52,
        Raw_totalendusesannual!$C:$C,$B52,
        Raw_totalendusesannual!$A:$A,$C52) / $D52</f>
        <v>5.3362726998428975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Zones!$H$6</f>
        <v>100023.82</v>
      </c>
      <c r="E53" s="38">
        <f>SUMIFS(Raw_totalendusesannual!$D:$D,
        Raw_totalendusesannual!$B:$B,$A53,
        Raw_totalendusesannual!$C:$C,$B53,
        Raw_totalendusesannual!$A:$A,$C53) / $D53</f>
        <v>24.582513545273514</v>
      </c>
      <c r="F53" s="38">
        <f>SUMIFS(Raw_totalendusesannual!$E:$E,
        Raw_totalendusesannual!$B:$B,$A53,
        Raw_totalendusesannual!$C:$C,$B53,
        Raw_totalendusesannual!$A:$A,$C53) / $D53</f>
        <v>4.4239878061045852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Zones!$H$6</f>
        <v>100023.82</v>
      </c>
      <c r="E54" s="38">
        <f>SUMIFS(Raw_totalendusesannual!$D:$D,
        Raw_totalendusesannual!$B:$B,$A54,
        Raw_totalendusesannual!$C:$C,$B54,
        Raw_totalendusesannual!$A:$A,$C54) / $D54</f>
        <v>18.577718487456288</v>
      </c>
      <c r="F54" s="38">
        <f>SUMIFS(Raw_totalendusesannual!$E:$E,
        Raw_totalendusesannual!$B:$B,$A54,
        Raw_totalendusesannual!$C:$C,$B54,
        Raw_totalendusesannual!$A:$A,$C54) / $D54</f>
        <v>3.9382424106577809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Zones!$H$6</f>
        <v>100023.82</v>
      </c>
      <c r="E55" s="38">
        <f>SUMIFS(Raw_totalendusesannual!$D:$D,
        Raw_totalendusesannual!$B:$B,$A55,
        Raw_totalendusesannual!$C:$C,$B55,
        Raw_totalendusesannual!$A:$A,$C55) / $D55</f>
        <v>33.25851442186471</v>
      </c>
      <c r="F55" s="38">
        <f>SUMIFS(Raw_totalendusesannual!$E:$E,
        Raw_totalendusesannual!$B:$B,$A55,
        Raw_totalendusesannual!$C:$C,$B55,
        Raw_totalendusesannual!$A:$A,$C55) / $D55</f>
        <v>2.0757372593848147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Zones!$H$6</f>
        <v>100023.82</v>
      </c>
      <c r="E56" s="38">
        <f>SUMIFS(Raw_totalendusesannual!$D:$D,
        Raw_totalendusesannual!$B:$B,$A56,
        Raw_totalendusesannual!$C:$C,$B56,
        Raw_totalendusesannual!$A:$A,$C56) / $D56</f>
        <v>24.895239853866808</v>
      </c>
      <c r="F56" s="38">
        <f>SUMIFS(Raw_totalendusesannual!$E:$E,
        Raw_totalendusesannual!$B:$B,$A56,
        Raw_totalendusesannual!$C:$C,$B56,
        Raw_totalendusesannual!$A:$A,$C56) / $D56</f>
        <v>1.9210581039596368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Zones!$H$6</f>
        <v>100023.82</v>
      </c>
      <c r="E57" s="38">
        <f>SUMIFS(Raw_totalendusesannual!$D:$D,
        Raw_totalendusesannual!$B:$B,$A57,
        Raw_totalendusesannual!$C:$C,$B57,
        Raw_totalendusesannual!$A:$A,$C57) / $D57</f>
        <v>33.31728852187409</v>
      </c>
      <c r="F57" s="38">
        <f>SUMIFS(Raw_totalendusesannual!$E:$E,
        Raw_totalendusesannual!$B:$B,$A57,
        Raw_totalendusesannual!$C:$C,$B57,
        Raw_totalendusesannual!$A:$A,$C57) / $D57</f>
        <v>1.5767503180742346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Zones!$H$6</f>
        <v>100023.82</v>
      </c>
      <c r="E58" s="38">
        <f>SUMIFS(Raw_totalendusesannual!$D:$D,
        Raw_totalendusesannual!$B:$B,$A58,
        Raw_totalendusesannual!$C:$C,$B58,
        Raw_totalendusesannual!$A:$A,$C58) / $D58</f>
        <v>24.91977281011663</v>
      </c>
      <c r="F58" s="38">
        <f>SUMIFS(Raw_totalendusesannual!$E:$E,
        Raw_totalendusesannual!$B:$B,$A58,
        Raw_totalendusesannual!$C:$C,$B58,
        Raw_totalendusesannual!$A:$A,$C58) / $D58</f>
        <v>1.5761162691046993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Zones!$H$6</f>
        <v>100023.82</v>
      </c>
      <c r="E59" s="38">
        <f>SUMIFS(Raw_totalendusesannual!$D:$D,
        Raw_totalendusesannual!$B:$B,$A59,
        Raw_totalendusesannual!$C:$C,$B59,
        Raw_totalendusesannual!$A:$A,$C59) / $D59</f>
        <v>33.255151023026315</v>
      </c>
      <c r="F59" s="38">
        <f>SUMIFS(Raw_totalendusesannual!$E:$E,
        Raw_totalendusesannual!$B:$B,$A59,
        Raw_totalendusesannual!$C:$C,$B59,
        Raw_totalendusesannual!$A:$A,$C59) / $D59</f>
        <v>1.5767505180266057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Zones!$H$6</f>
        <v>100023.82</v>
      </c>
      <c r="E60" s="38">
        <f>SUMIFS(Raw_totalendusesannual!$D:$D,
        Raw_totalendusesannual!$B:$B,$A60,
        Raw_totalendusesannual!$C:$C,$B60,
        Raw_totalendusesannual!$A:$A,$C60) / $D60</f>
        <v>24.892447818929533</v>
      </c>
      <c r="F60" s="38">
        <f>SUMIFS(Raw_totalendusesannual!$E:$E,
        Raw_totalendusesannual!$B:$B,$A60,
        Raw_totalendusesannual!$C:$C,$B60,
        Raw_totalendusesannual!$A:$A,$C60) / $D60</f>
        <v>1.5761549598885545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Zones!$H$6</f>
        <v>100023.82</v>
      </c>
      <c r="E61" s="38">
        <f>SUMIFS(Raw_totalendusesannual!$D:$D,
        Raw_totalendusesannual!$B:$B,$A61,
        Raw_totalendusesannual!$C:$C,$B61,
        Raw_totalendusesannual!$A:$A,$C61) / $D61</f>
        <v>25.321130506713303</v>
      </c>
      <c r="F61" s="38">
        <f>SUMIFS(Raw_totalendusesannual!$E:$E,
        Raw_totalendusesannual!$B:$B,$A61,
        Raw_totalendusesannual!$C:$C,$B61,
        Raw_totalendusesannual!$A:$A,$C61) / $D61</f>
        <v>2.9109435132551424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Zones!$H$6</f>
        <v>100023.82</v>
      </c>
      <c r="E62" s="38">
        <f>SUMIFS(Raw_totalendusesannual!$D:$D,
        Raw_totalendusesannual!$B:$B,$A62,
        Raw_totalendusesannual!$C:$C,$B62,
        Raw_totalendusesannual!$A:$A,$C62) / $D62</f>
        <v>18.900558187039845</v>
      </c>
      <c r="F62" s="38">
        <f>SUMIFS(Raw_totalendusesannual!$E:$E,
        Raw_totalendusesannual!$B:$B,$A62,
        Raw_totalendusesannual!$C:$C,$B62,
        Raw_totalendusesannual!$A:$A,$C62) / $D62</f>
        <v>2.5344621911060785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Zones!$H$6</f>
        <v>100023.82</v>
      </c>
      <c r="E63" s="38">
        <f>SUMIFS(Raw_totalendusesannual!$D:$D,
        Raw_totalendusesannual!$B:$B,$A63,
        Raw_totalendusesannual!$C:$C,$B63,
        Raw_totalendusesannual!$A:$A,$C63) / $D63</f>
        <v>26.198225582666208</v>
      </c>
      <c r="F63" s="38">
        <f>SUMIFS(Raw_totalendusesannual!$E:$E,
        Raw_totalendusesannual!$B:$B,$A63,
        Raw_totalendusesannual!$C:$C,$B63,
        Raw_totalendusesannual!$A:$A,$C63) / $D63</f>
        <v>5.1879814228250822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Zones!$H$6</f>
        <v>100023.82</v>
      </c>
      <c r="E64" s="38">
        <f>SUMIFS(Raw_totalendusesannual!$D:$D,
        Raw_totalendusesannual!$B:$B,$A64,
        Raw_totalendusesannual!$C:$C,$B64,
        Raw_totalendusesannual!$A:$A,$C64) / $D64</f>
        <v>19.669172203181201</v>
      </c>
      <c r="F64" s="38">
        <f>SUMIFS(Raw_totalendusesannual!$E:$E,
        Raw_totalendusesannual!$B:$B,$A64,
        Raw_totalendusesannual!$C:$C,$B64,
        Raw_totalendusesannual!$A:$A,$C64) / $D64</f>
        <v>4.5071760906552054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Zones!$H$6</f>
        <v>100023.82</v>
      </c>
      <c r="E65" s="38">
        <f>SUMIFS(Raw_totalendusesannual!$D:$D,
        Raw_totalendusesannual!$B:$B,$A65,
        Raw_totalendusesannual!$C:$C,$B65,
        Raw_totalendusesannual!$A:$A,$C65) / $D65</f>
        <v>33.94601745864135</v>
      </c>
      <c r="F65" s="38">
        <f>SUMIFS(Raw_totalendusesannual!$E:$E,
        Raw_totalendusesannual!$B:$B,$A65,
        Raw_totalendusesannual!$C:$C,$B65,
        Raw_totalendusesannual!$A:$A,$C65) / $D65</f>
        <v>2.0187633305746573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Zones!$H$6</f>
        <v>100023.82</v>
      </c>
      <c r="E66" s="38">
        <f>SUMIFS(Raw_totalendusesannual!$D:$D,
        Raw_totalendusesannual!$B:$B,$A66,
        Raw_totalendusesannual!$C:$C,$B66,
        Raw_totalendusesannual!$A:$A,$C66) / $D66</f>
        <v>25.443898663338391</v>
      </c>
      <c r="F66" s="38">
        <f>SUMIFS(Raw_totalendusesannual!$E:$E,
        Raw_totalendusesannual!$B:$B,$A66,
        Raw_totalendusesannual!$C:$C,$B66,
        Raw_totalendusesannual!$A:$A,$C66) / $D66</f>
        <v>1.8722712249942062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Zones!$H$6</f>
        <v>100023.82</v>
      </c>
      <c r="E67" s="38">
        <f>SUMIFS(Raw_totalendusesannual!$D:$D,
        Raw_totalendusesannual!$B:$B,$A67,
        Raw_totalendusesannual!$C:$C,$B67,
        Raw_totalendusesannual!$A:$A,$C67) / $D67</f>
        <v>34.008385602549474</v>
      </c>
      <c r="F67" s="38">
        <f>SUMIFS(Raw_totalendusesannual!$E:$E,
        Raw_totalendusesannual!$B:$B,$A67,
        Raw_totalendusesannual!$C:$C,$B67,
        Raw_totalendusesannual!$A:$A,$C67) / $D67</f>
        <v>1.5567221887746336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Zones!$H$6</f>
        <v>100023.82</v>
      </c>
      <c r="E68" s="38">
        <f>SUMIFS(Raw_totalendusesannual!$D:$D,
        Raw_totalendusesannual!$B:$B,$A68,
        Raw_totalendusesannual!$C:$C,$B68,
        Raw_totalendusesannual!$A:$A,$C68) / $D68</f>
        <v>25.471013904487947</v>
      </c>
      <c r="F68" s="38">
        <f>SUMIFS(Raw_totalendusesannual!$E:$E,
        Raw_totalendusesannual!$B:$B,$A68,
        Raw_totalendusesannual!$C:$C,$B68,
        Raw_totalendusesannual!$A:$A,$C68) / $D68</f>
        <v>1.5563769710055062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Zones!$H$6</f>
        <v>100023.82</v>
      </c>
      <c r="E69" s="38">
        <f>SUMIFS(Raw_totalendusesannual!$D:$D,
        Raw_totalendusesannual!$B:$B,$A69,
        Raw_totalendusesannual!$C:$C,$B69,
        Raw_totalendusesannual!$A:$A,$C69) / $D69</f>
        <v>33.942789827463095</v>
      </c>
      <c r="F69" s="38">
        <f>SUMIFS(Raw_totalendusesannual!$E:$E,
        Raw_totalendusesannual!$B:$B,$A69,
        Raw_totalendusesannual!$C:$C,$B69,
        Raw_totalendusesannual!$A:$A,$C69) / $D69</f>
        <v>1.5567202892271059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Zones!$H$6</f>
        <v>100023.82</v>
      </c>
      <c r="E70" s="38">
        <f>SUMIFS(Raw_totalendusesannual!$D:$D,
        Raw_totalendusesannual!$B:$B,$A70,
        Raw_totalendusesannual!$C:$C,$B70,
        Raw_totalendusesannual!$A:$A,$C70) / $D70</f>
        <v>25.441393760006367</v>
      </c>
      <c r="F70" s="38">
        <f>SUMIFS(Raw_totalendusesannual!$E:$E,
        Raw_totalendusesannual!$B:$B,$A70,
        Raw_totalendusesannual!$C:$C,$B70,
        Raw_totalendusesannual!$A:$A,$C70) / $D70</f>
        <v>1.5565359331407258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Zones!$H$6</f>
        <v>100023.82</v>
      </c>
      <c r="E71" s="38">
        <f>SUMIFS(Raw_totalendusesannual!$D:$D,
        Raw_totalendusesannual!$B:$B,$A71,
        Raw_totalendusesannual!$C:$C,$B71,
        Raw_totalendusesannual!$A:$A,$C71) / $D71</f>
        <v>25.900601576704425</v>
      </c>
      <c r="F71" s="38">
        <f>SUMIFS(Raw_totalendusesannual!$E:$E,
        Raw_totalendusesannual!$B:$B,$A71,
        Raw_totalendusesannual!$C:$C,$B71,
        Raw_totalendusesannual!$A:$A,$C71) / $D71</f>
        <v>2.8187058842583692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Zones!$H$6</f>
        <v>100023.82</v>
      </c>
      <c r="E72" s="38">
        <f>SUMIFS(Raw_totalendusesannual!$D:$D,
        Raw_totalendusesannual!$B:$B,$A72,
        Raw_totalendusesannual!$C:$C,$B72,
        Raw_totalendusesannual!$A:$A,$C72) / $D72</f>
        <v>19.400488503638432</v>
      </c>
      <c r="F72" s="38">
        <f>SUMIFS(Raw_totalendusesannual!$E:$E,
        Raw_totalendusesannual!$B:$B,$A72,
        Raw_totalendusesannual!$C:$C,$B72,
        Raw_totalendusesannual!$A:$A,$C72) / $D72</f>
        <v>2.4314996167912803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Zones!$H$6</f>
        <v>100023.82</v>
      </c>
      <c r="E73" s="38">
        <f>SUMIFS(Raw_totalendusesannual!$D:$D,
        Raw_totalendusesannual!$B:$B,$A73,
        Raw_totalendusesannual!$C:$C,$B73,
        Raw_totalendusesannual!$A:$A,$C73) / $D73</f>
        <v>27.084665732622486</v>
      </c>
      <c r="F73" s="38">
        <f>SUMIFS(Raw_totalendusesannual!$E:$E,
        Raw_totalendusesannual!$B:$B,$A73,
        Raw_totalendusesannual!$C:$C,$B73,
        Raw_totalendusesannual!$A:$A,$C73) / $D73</f>
        <v>5.5531880306111079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Zones!$H$6</f>
        <v>100023.82</v>
      </c>
      <c r="E74" s="38">
        <f>SUMIFS(Raw_totalendusesannual!$D:$D,
        Raw_totalendusesannual!$B:$B,$A74,
        Raw_totalendusesannual!$C:$C,$B74,
        Raw_totalendusesannual!$A:$A,$C74) / $D74</f>
        <v>19.954627707680029</v>
      </c>
      <c r="F74" s="38">
        <f>SUMIFS(Raw_totalendusesannual!$E:$E,
        Raw_totalendusesannual!$B:$B,$A74,
        Raw_totalendusesannual!$C:$C,$B74,
        Raw_totalendusesannual!$A:$A,$C74) / $D74</f>
        <v>4.7395729337271861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Zones!$H$6</f>
        <v>100023.82</v>
      </c>
      <c r="E75" s="38">
        <f>SUMIFS(Raw_totalendusesannual!$D:$D,
        Raw_totalendusesannual!$B:$B,$A75,
        Raw_totalendusesannual!$C:$C,$B75,
        Raw_totalendusesannual!$A:$A,$C75) / $D75</f>
        <v>35.136435501063644</v>
      </c>
      <c r="F75" s="38">
        <f>SUMIFS(Raw_totalendusesannual!$E:$E,
        Raw_totalendusesannual!$B:$B,$A75,
        Raw_totalendusesannual!$C:$C,$B75,
        Raw_totalendusesannual!$A:$A,$C75) / $D75</f>
        <v>2.3190923921921796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Zones!$H$6</f>
        <v>100023.82</v>
      </c>
      <c r="E76" s="38">
        <f>SUMIFS(Raw_totalendusesannual!$D:$D,
        Raw_totalendusesannual!$B:$B,$A76,
        Raw_totalendusesannual!$C:$C,$B76,
        Raw_totalendusesannual!$A:$A,$C76) / $D76</f>
        <v>25.966705330790205</v>
      </c>
      <c r="F76" s="38">
        <f>SUMIFS(Raw_totalendusesannual!$E:$E,
        Raw_totalendusesannual!$B:$B,$A76,
        Raw_totalendusesannual!$C:$C,$B76,
        Raw_totalendusesannual!$A:$A,$C76) / $D76</f>
        <v>2.0779252382082585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Zones!$H$6</f>
        <v>100023.82</v>
      </c>
      <c r="E77" s="38">
        <f>SUMIFS(Raw_totalendusesannual!$D:$D,
        Raw_totalendusesannual!$B:$B,$A77,
        Raw_totalendusesannual!$C:$C,$B77,
        Raw_totalendusesannual!$A:$A,$C77) / $D77</f>
        <v>35.275780209154178</v>
      </c>
      <c r="F77" s="38">
        <f>SUMIFS(Raw_totalendusesannual!$E:$E,
        Raw_totalendusesannual!$B:$B,$A77,
        Raw_totalendusesannual!$C:$C,$B77,
        Raw_totalendusesannual!$A:$A,$C77) / $D77</f>
        <v>1.5545067165001296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Zones!$H$6</f>
        <v>100023.82</v>
      </c>
      <c r="E78" s="38">
        <f>SUMIFS(Raw_totalendusesannual!$D:$D,
        Raw_totalendusesannual!$B:$B,$A78,
        Raw_totalendusesannual!$C:$C,$B78,
        Raw_totalendusesannual!$A:$A,$C78) / $D78</f>
        <v>26.036469912866757</v>
      </c>
      <c r="F78" s="38">
        <f>SUMIFS(Raw_totalendusesannual!$E:$E,
        Raw_totalendusesannual!$B:$B,$A78,
        Raw_totalendusesannual!$C:$C,$B78,
        Raw_totalendusesannual!$A:$A,$C78) / $D78</f>
        <v>1.5538304775802403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Zones!$H$6</f>
        <v>100023.82</v>
      </c>
      <c r="E79" s="38">
        <f>SUMIFS(Raw_totalendusesannual!$D:$D,
        Raw_totalendusesannual!$B:$B,$A79,
        Raw_totalendusesannual!$C:$C,$B79,
        Raw_totalendusesannual!$A:$A,$C79) / $D79</f>
        <v>35.128236554052826</v>
      </c>
      <c r="F79" s="38">
        <f>SUMIFS(Raw_totalendusesannual!$E:$E,
        Raw_totalendusesannual!$B:$B,$A79,
        Raw_totalendusesannual!$C:$C,$B79,
        Raw_totalendusesannual!$A:$A,$C79) / $D79</f>
        <v>1.5545252120944788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Zones!$H$6</f>
        <v>100023.82</v>
      </c>
      <c r="E80" s="38">
        <f>SUMIFS(Raw_totalendusesannual!$D:$D,
        Raw_totalendusesannual!$B:$B,$A80,
        Raw_totalendusesannual!$C:$C,$B80,
        Raw_totalendusesannual!$A:$A,$C80) / $D80</f>
        <v>25.959838166548728</v>
      </c>
      <c r="F80" s="38">
        <f>SUMIFS(Raw_totalendusesannual!$E:$E,
        Raw_totalendusesannual!$B:$B,$A80,
        Raw_totalendusesannual!$C:$C,$B80,
        Raw_totalendusesannual!$A:$A,$C80) / $D80</f>
        <v>1.5537262024185838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Zones!$H$6</f>
        <v>100023.82</v>
      </c>
      <c r="E81" s="38">
        <f>SUMIFS(Raw_totalendusesannual!$D:$D,
        Raw_totalendusesannual!$B:$B,$A81,
        Raw_totalendusesannual!$C:$C,$B81,
        Raw_totalendusesannual!$A:$A,$C81) / $D81</f>
        <v>26.951775487078976</v>
      </c>
      <c r="F81" s="38">
        <f>SUMIFS(Raw_totalendusesannual!$E:$E,
        Raw_totalendusesannual!$B:$B,$A81,
        Raw_totalendusesannual!$C:$C,$B81,
        Raw_totalendusesannual!$A:$A,$C81) / $D81</f>
        <v>3.3766317863085011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Zones!$H$6</f>
        <v>100023.82</v>
      </c>
      <c r="E82" s="38">
        <f>SUMIFS(Raw_totalendusesannual!$D:$D,
        Raw_totalendusesannual!$B:$B,$A82,
        Raw_totalendusesannual!$C:$C,$B82,
        Raw_totalendusesannual!$A:$A,$C82) / $D82</f>
        <v>20.08342462825355</v>
      </c>
      <c r="F82" s="38">
        <f>SUMIFS(Raw_totalendusesannual!$E:$E,
        Raw_totalendusesannual!$B:$B,$A82,
        Raw_totalendusesannual!$C:$C,$B82,
        Raw_totalendusesannual!$A:$A,$C82) / $D82</f>
        <v>2.8159828328892056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Zones!$H$6</f>
        <v>100023.82</v>
      </c>
      <c r="E83" s="38">
        <f>SUMIFS(Raw_totalendusesannual!$D:$D,
        Raw_totalendusesannual!$B:$B,$A83,
        Raw_totalendusesannual!$C:$C,$B83,
        Raw_totalendusesannual!$A:$A,$C83) / $D83</f>
        <v>28.664125905209378</v>
      </c>
      <c r="F83" s="38">
        <f>SUMIFS(Raw_totalendusesannual!$E:$E,
        Raw_totalendusesannual!$B:$B,$A83,
        Raw_totalendusesannual!$C:$C,$B83,
        Raw_totalendusesannual!$A:$A,$C83) / $D83</f>
        <v>5.2802060549177181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Zones!$H$6</f>
        <v>100023.82</v>
      </c>
      <c r="E84" s="38">
        <f>SUMIFS(Raw_totalendusesannual!$D:$D,
        Raw_totalendusesannual!$B:$B,$A84,
        Raw_totalendusesannual!$C:$C,$B84,
        Raw_totalendusesannual!$A:$A,$C84) / $D84</f>
        <v>21.259408408916997</v>
      </c>
      <c r="F84" s="38">
        <f>SUMIFS(Raw_totalendusesannual!$E:$E,
        Raw_totalendusesannual!$B:$B,$A84,
        Raw_totalendusesannual!$C:$C,$B84,
        Raw_totalendusesannual!$A:$A,$C84) / $D84</f>
        <v>4.361797719783147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Zones!$H$6</f>
        <v>100023.82</v>
      </c>
      <c r="E85" s="38">
        <f>SUMIFS(Raw_totalendusesannual!$D:$D,
        Raw_totalendusesannual!$B:$B,$A85,
        Raw_totalendusesannual!$C:$C,$B85,
        Raw_totalendusesannual!$A:$A,$C85) / $D85</f>
        <v>36.217002609978302</v>
      </c>
      <c r="F85" s="38">
        <f>SUMIFS(Raw_totalendusesannual!$E:$E,
        Raw_totalendusesannual!$B:$B,$A85,
        Raw_totalendusesannual!$C:$C,$B85,
        Raw_totalendusesannual!$A:$A,$C85) / $D85</f>
        <v>2.194551157914185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Zones!$H$6</f>
        <v>100023.82</v>
      </c>
      <c r="E86" s="38">
        <f>SUMIFS(Raw_totalendusesannual!$D:$D,
        Raw_totalendusesannual!$B:$B,$A86,
        Raw_totalendusesannual!$C:$C,$B86,
        Raw_totalendusesannual!$A:$A,$C86) / $D86</f>
        <v>26.630716063433692</v>
      </c>
      <c r="F86" s="38">
        <f>SUMIFS(Raw_totalendusesannual!$E:$E,
        Raw_totalendusesannual!$B:$B,$A86,
        Raw_totalendusesannual!$C:$C,$B86,
        Raw_totalendusesannual!$A:$A,$C86) / $D86</f>
        <v>1.9417254809904279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Zones!$H$6</f>
        <v>100023.82</v>
      </c>
      <c r="E87" s="38">
        <f>SUMIFS(Raw_totalendusesannual!$D:$D,
        Raw_totalendusesannual!$B:$B,$A87,
        Raw_totalendusesannual!$C:$C,$B87,
        Raw_totalendusesannual!$A:$A,$C87) / $D87</f>
        <v>36.331613309709624</v>
      </c>
      <c r="F87" s="38">
        <f>SUMIFS(Raw_totalendusesannual!$E:$E,
        Raw_totalendusesannual!$B:$B,$A87,
        Raw_totalendusesannual!$C:$C,$B87,
        Raw_totalendusesannual!$A:$A,$C87) / $D87</f>
        <v>1.5331278089559064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Zones!$H$6</f>
        <v>100023.82</v>
      </c>
      <c r="E88" s="38">
        <f>SUMIFS(Raw_totalendusesannual!$D:$D,
        Raw_totalendusesannual!$B:$B,$A88,
        Raw_totalendusesannual!$C:$C,$B88,
        Raw_totalendusesannual!$A:$A,$C88) / $D88</f>
        <v>26.671197420774369</v>
      </c>
      <c r="F88" s="38">
        <f>SUMIFS(Raw_totalendusesannual!$E:$E,
        Raw_totalendusesannual!$B:$B,$A88,
        Raw_totalendusesannual!$C:$C,$B88,
        Raw_totalendusesannual!$A:$A,$C88) / $D88</f>
        <v>1.532062062816637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Zones!$H$6</f>
        <v>100023.82</v>
      </c>
      <c r="E89" s="38">
        <f>SUMIFS(Raw_totalendusesannual!$D:$D,
        Raw_totalendusesannual!$B:$B,$A89,
        Raw_totalendusesannual!$C:$C,$B89,
        Raw_totalendusesannual!$A:$A,$C89) / $D89</f>
        <v>36.209164676973941</v>
      </c>
      <c r="F89" s="38">
        <f>SUMIFS(Raw_totalendusesannual!$E:$E,
        Raw_totalendusesannual!$B:$B,$A89,
        Raw_totalendusesannual!$C:$C,$B89,
        Raw_totalendusesannual!$A:$A,$C89) / $D89</f>
        <v>1.533117611384968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Zones!$H$6</f>
        <v>100023.82</v>
      </c>
      <c r="E90" s="38">
        <f>SUMIFS(Raw_totalendusesannual!$D:$D,
        Raw_totalendusesannual!$B:$B,$A90,
        Raw_totalendusesannual!$C:$C,$B90,
        Raw_totalendusesannual!$A:$A,$C90) / $D90</f>
        <v>26.62420701388929</v>
      </c>
      <c r="F90" s="38">
        <f>SUMIFS(Raw_totalendusesannual!$E:$E,
        Raw_totalendusesannual!$B:$B,$A90,
        Raw_totalendusesannual!$C:$C,$B90,
        Raw_totalendusesannual!$A:$A,$C90) / $D90</f>
        <v>1.5319121985143136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Zones!$H$6</f>
        <v>100023.82</v>
      </c>
      <c r="E91" s="38">
        <f>SUMIFS(Raw_totalendusesannual!$D:$D,
        Raw_totalendusesannual!$B:$B,$A91,
        Raw_totalendusesannual!$C:$C,$B91,
        Raw_totalendusesannual!$A:$A,$C91) / $D91</f>
        <v>28.222306046699671</v>
      </c>
      <c r="F91" s="38">
        <f>SUMIFS(Raw_totalendusesannual!$E:$E,
        Raw_totalendusesannual!$B:$B,$A91,
        Raw_totalendusesannual!$C:$C,$B91,
        Raw_totalendusesannual!$A:$A,$C91) / $D91</f>
        <v>3.0991901729008151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Zones!$H$6</f>
        <v>100023.82</v>
      </c>
      <c r="E92" s="38">
        <f>SUMIFS(Raw_totalendusesannual!$D:$D,
        Raw_totalendusesannual!$B:$B,$A92,
        Raw_totalendusesannual!$C:$C,$B92,
        Raw_totalendusesannual!$A:$A,$C92) / $D92</f>
        <v>20.807656416241649</v>
      </c>
      <c r="F92" s="38">
        <f>SUMIFS(Raw_totalendusesannual!$E:$E,
        Raw_totalendusesannual!$B:$B,$A92,
        Raw_totalendusesannual!$C:$C,$B92,
        Raw_totalendusesannual!$A:$A,$C92) / $D92</f>
        <v>2.5572389656783754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Zones!$H$6</f>
        <v>100023.82</v>
      </c>
      <c r="E93" s="38">
        <f>SUMIFS(Raw_totalendusesannual!$D:$D,
        Raw_totalendusesannual!$B:$B,$A93,
        Raw_totalendusesannual!$C:$C,$B93,
        Raw_totalendusesannual!$A:$A,$C93) / $D93</f>
        <v>30.182379157284732</v>
      </c>
      <c r="F93" s="38">
        <f>SUMIFS(Raw_totalendusesannual!$E:$E,
        Raw_totalendusesannual!$B:$B,$A93,
        Raw_totalendusesannual!$C:$C,$B93,
        Raw_totalendusesannual!$A:$A,$C93) / $D93</f>
        <v>7.4400536792136105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Zones!$H$6</f>
        <v>100023.82</v>
      </c>
      <c r="E94" s="38">
        <f>SUMIFS(Raw_totalendusesannual!$D:$D,
        Raw_totalendusesannual!$B:$B,$A94,
        Raw_totalendusesannual!$C:$C,$B94,
        Raw_totalendusesannual!$A:$A,$C94) / $D94</f>
        <v>21.915035638510904</v>
      </c>
      <c r="F94" s="38">
        <f>SUMIFS(Raw_totalendusesannual!$E:$E,
        Raw_totalendusesannual!$B:$B,$A94,
        Raw_totalendusesannual!$C:$C,$B94,
        Raw_totalendusesannual!$A:$A,$C94) / $D94</f>
        <v>6.0031660458478786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Zones!$H$6</f>
        <v>100023.82</v>
      </c>
      <c r="E95" s="38">
        <f>SUMIFS(Raw_totalendusesannual!$D:$D,
        Raw_totalendusesannual!$B:$B,$A95,
        Raw_totalendusesannual!$C:$C,$B95,
        Raw_totalendusesannual!$A:$A,$C95) / $D95</f>
        <v>37.651934209271346</v>
      </c>
      <c r="F95" s="38">
        <f>SUMIFS(Raw_totalendusesannual!$E:$E,
        Raw_totalendusesannual!$B:$B,$A95,
        Raw_totalendusesannual!$C:$C,$B95,
        Raw_totalendusesannual!$A:$A,$C95) / $D95</f>
        <v>3.0263514230910191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Zones!$H$6</f>
        <v>100023.82</v>
      </c>
      <c r="E96" s="38">
        <f>SUMIFS(Raw_totalendusesannual!$D:$D,
        Raw_totalendusesannual!$B:$B,$A96,
        Raw_totalendusesannual!$C:$C,$B96,
        Raw_totalendusesannual!$A:$A,$C96) / $D96</f>
        <v>27.854915559113817</v>
      </c>
      <c r="F96" s="38">
        <f>SUMIFS(Raw_totalendusesannual!$E:$E,
        Raw_totalendusesannual!$B:$B,$A96,
        Raw_totalendusesannual!$C:$C,$B96,
        Raw_totalendusesannual!$A:$A,$C96) / $D96</f>
        <v>2.753095412672701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Zones!$H$6</f>
        <v>100023.82</v>
      </c>
      <c r="E97" s="38">
        <f>SUMIFS(Raw_totalendusesannual!$D:$D,
        Raw_totalendusesannual!$B:$B,$A97,
        Raw_totalendusesannual!$C:$C,$B97,
        Raw_totalendusesannual!$A:$A,$C97) / $D97</f>
        <v>38.073926390733725</v>
      </c>
      <c r="F97" s="38">
        <f>SUMIFS(Raw_totalendusesannual!$E:$E,
        Raw_totalendusesannual!$B:$B,$A97,
        Raw_totalendusesannual!$C:$C,$B97,
        Raw_totalendusesannual!$A:$A,$C97) / $D97</f>
        <v>1.5209614069928541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Zones!$H$6</f>
        <v>100023.82</v>
      </c>
      <c r="E98" s="38">
        <f>SUMIFS(Raw_totalendusesannual!$D:$D,
        Raw_totalendusesannual!$B:$B,$A98,
        Raw_totalendusesannual!$C:$C,$B98,
        Raw_totalendusesannual!$A:$A,$C98) / $D98</f>
        <v>28.202464273010168</v>
      </c>
      <c r="F98" s="38">
        <f>SUMIFS(Raw_totalendusesannual!$E:$E,
        Raw_totalendusesannual!$B:$B,$A98,
        Raw_totalendusesannual!$C:$C,$B98,
        Raw_totalendusesannual!$A:$A,$C98) / $D98</f>
        <v>1.5199111571623638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Zones!$H$6</f>
        <v>100023.82</v>
      </c>
      <c r="E99" s="38">
        <f>SUMIFS(Raw_totalendusesannual!$D:$D,
        Raw_totalendusesannual!$B:$B,$A99,
        Raw_totalendusesannual!$C:$C,$B99,
        Raw_totalendusesannual!$A:$A,$C99) / $D99</f>
        <v>37.641180170883295</v>
      </c>
      <c r="F99" s="38">
        <f>SUMIFS(Raw_totalendusesannual!$E:$E,
        Raw_totalendusesannual!$B:$B,$A99,
        Raw_totalendusesannual!$C:$C,$B99,
        Raw_totalendusesannual!$A:$A,$C99) / $D99</f>
        <v>1.5209481101601598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Zones!$H$6</f>
        <v>100023.82</v>
      </c>
      <c r="E100" s="38">
        <f>SUMIFS(Raw_totalendusesannual!$D:$D,
        Raw_totalendusesannual!$B:$B,$A100,
        Raw_totalendusesannual!$C:$C,$B100,
        Raw_totalendusesannual!$A:$A,$C100) / $D100</f>
        <v>27.832647663326597</v>
      </c>
      <c r="F100" s="38">
        <f>SUMIFS(Raw_totalendusesannual!$E:$E,
        Raw_totalendusesannual!$B:$B,$A100,
        Raw_totalendusesannual!$C:$C,$B100,
        Raw_totalendusesannual!$A:$A,$C100) / $D100</f>
        <v>1.5200038350864822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Zones!$H$6</f>
        <v>100023.82</v>
      </c>
      <c r="E101" s="38">
        <f>SUMIFS(Raw_totalendusesannual!$D:$D,
        Raw_totalendusesannual!$B:$B,$A101,
        Raw_totalendusesannual!$C:$C,$B101,
        Raw_totalendusesannual!$A:$A,$C101) / $D101</f>
        <v>29.469527358583186</v>
      </c>
      <c r="F101" s="38">
        <f>SUMIFS(Raw_totalendusesannual!$E:$E,
        Raw_totalendusesannual!$B:$B,$A101,
        Raw_totalendusesannual!$C:$C,$B101,
        Raw_totalendusesannual!$A:$A,$C101) / $D101</f>
        <v>4.4820743698850931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Zones!$H$6</f>
        <v>100023.82</v>
      </c>
      <c r="E102" s="38">
        <f>SUMIFS(Raw_totalendusesannual!$D:$D,
        Raw_totalendusesannual!$B:$B,$A102,
        Raw_totalendusesannual!$C:$C,$B102,
        Raw_totalendusesannual!$A:$A,$C102) / $D102</f>
        <v>22.188517495132654</v>
      </c>
      <c r="F102" s="38">
        <f>SUMIFS(Raw_totalendusesannual!$E:$E,
        Raw_totalendusesannual!$B:$B,$A102,
        Raw_totalendusesannual!$C:$C,$B102,
        Raw_totalendusesannual!$A:$A,$C102) / $D102</f>
        <v>3.7883116241711225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Zones!$H$6</f>
        <v>100023.82</v>
      </c>
      <c r="E103" s="38">
        <f>SUMIFS(Raw_totalendusesannual!$D:$D,
        Raw_totalendusesannual!$B:$B,$A103,
        Raw_totalendusesannual!$C:$C,$B103,
        Raw_totalendusesannual!$A:$A,$C103) / $D103</f>
        <v>30.839961621141843</v>
      </c>
      <c r="F103" s="38">
        <f>SUMIFS(Raw_totalendusesannual!$E:$E,
        Raw_totalendusesannual!$B:$B,$A103,
        Raw_totalendusesannual!$C:$C,$B103,
        Raw_totalendusesannual!$A:$A,$C103) / $D103</f>
        <v>13.791455975186711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Zones!$H$6</f>
        <v>100023.82</v>
      </c>
      <c r="E104" s="38">
        <f>SUMIFS(Raw_totalendusesannual!$D:$D,
        Raw_totalendusesannual!$B:$B,$A104,
        Raw_totalendusesannual!$C:$C,$B104,
        Raw_totalendusesannual!$A:$A,$C104) / $D104</f>
        <v>22.863767250640894</v>
      </c>
      <c r="F104" s="38">
        <f>SUMIFS(Raw_totalendusesannual!$E:$E,
        Raw_totalendusesannual!$B:$B,$A104,
        Raw_totalendusesannual!$C:$C,$B104,
        Raw_totalendusesannual!$A:$A,$C104) / $D104</f>
        <v>10.409178133768537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Zones!$H$6</f>
        <v>100023.82</v>
      </c>
      <c r="E105" s="38">
        <f>SUMIFS(Raw_totalendusesannual!$D:$D,
        Raw_totalendusesannual!$B:$B,$A105,
        Raw_totalendusesannual!$C:$C,$B105,
        Raw_totalendusesannual!$A:$A,$C105) / $D105</f>
        <v>38.81921166378168</v>
      </c>
      <c r="F105" s="38">
        <f>SUMIFS(Raw_totalendusesannual!$E:$E,
        Raw_totalendusesannual!$B:$B,$A105,
        Raw_totalendusesannual!$C:$C,$B105,
        Raw_totalendusesannual!$A:$A,$C105) / $D105</f>
        <v>5.7646114695479529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Zones!$H$6</f>
        <v>100023.82</v>
      </c>
      <c r="E106" s="38">
        <f>SUMIFS(Raw_totalendusesannual!$D:$D,
        Raw_totalendusesannual!$B:$B,$A106,
        Raw_totalendusesannual!$C:$C,$B106,
        Raw_totalendusesannual!$A:$A,$C106) / $D106</f>
        <v>27.974810200210307</v>
      </c>
      <c r="F106" s="38">
        <f>SUMIFS(Raw_totalendusesannual!$E:$E,
        Raw_totalendusesannual!$B:$B,$A106,
        Raw_totalendusesannual!$C:$C,$B106,
        Raw_totalendusesannual!$A:$A,$C106) / $D106</f>
        <v>5.3320733001399061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Zones!$H$6</f>
        <v>100023.82</v>
      </c>
      <c r="E107" s="38">
        <f>SUMIFS(Raw_totalendusesannual!$D:$D,
        Raw_totalendusesannual!$B:$B,$A107,
        Raw_totalendusesannual!$C:$C,$B107,
        Raw_totalendusesannual!$A:$A,$C107) / $D107</f>
        <v>40.073491394349865</v>
      </c>
      <c r="F107" s="38">
        <f>SUMIFS(Raw_totalendusesannual!$E:$E,
        Raw_totalendusesannual!$B:$B,$A107,
        Raw_totalendusesannual!$C:$C,$B107,
        Raw_totalendusesannual!$A:$A,$C107) / $D107</f>
        <v>1.5546216891136531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Zones!$H$6</f>
        <v>100023.82</v>
      </c>
      <c r="E108" s="38">
        <f>SUMIFS(Raw_totalendusesannual!$D:$D,
        Raw_totalendusesannual!$B:$B,$A108,
        Raw_totalendusesannual!$C:$C,$B108,
        Raw_totalendusesannual!$A:$A,$C108) / $D108</f>
        <v>29.110579959853563</v>
      </c>
      <c r="F108" s="38">
        <f>SUMIFS(Raw_totalendusesannual!$E:$E,
        Raw_totalendusesannual!$B:$B,$A108,
        Raw_totalendusesannual!$C:$C,$B108,
        Raw_totalendusesannual!$A:$A,$C108) / $D108</f>
        <v>1.5537588946312986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Zones!$H$6</f>
        <v>100023.82</v>
      </c>
      <c r="E109" s="38">
        <f>SUMIFS(Raw_totalendusesannual!$D:$D,
        Raw_totalendusesannual!$B:$B,$A109,
        Raw_totalendusesannual!$C:$C,$B109,
        Raw_totalendusesannual!$A:$A,$C109) / $D109</f>
        <v>38.93210817183347</v>
      </c>
      <c r="F109" s="38">
        <f>SUMIFS(Raw_totalendusesannual!$E:$E,
        Raw_totalendusesannual!$B:$B,$A109,
        Raw_totalendusesannual!$C:$C,$B109,
        Raw_totalendusesannual!$A:$A,$C109) / $D109</f>
        <v>1.554613491066428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Zones!$H$6</f>
        <v>100023.82</v>
      </c>
      <c r="E110" s="38">
        <f>SUMIFS(Raw_totalendusesannual!$D:$D,
        Raw_totalendusesannual!$B:$B,$A110,
        Raw_totalendusesannual!$C:$C,$B110,
        Raw_totalendusesannual!$A:$A,$C110) / $D110</f>
        <v>28.011759098982619</v>
      </c>
      <c r="F110" s="38">
        <f>SUMIFS(Raw_totalendusesannual!$E:$E,
        Raw_totalendusesannual!$B:$B,$A110,
        Raw_totalendusesannual!$C:$C,$B110,
        Raw_totalendusesannual!$A:$A,$C110) / $D110</f>
        <v>1.5537560952980998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Zones!$H$6</f>
        <v>100023.82</v>
      </c>
      <c r="E111" s="38">
        <f>SUMIFS(Raw_totalendusesannual!$D:$D,
        Raw_totalendusesannual!$B:$B,$A111,
        Raw_totalendusesannual!$C:$C,$B111,
        Raw_totalendusesannual!$A:$A,$C111) / $D111</f>
        <v>30.360120719244673</v>
      </c>
      <c r="F111" s="38">
        <f>SUMIFS(Raw_totalendusesannual!$E:$E,
        Raw_totalendusesannual!$B:$B,$A111,
        Raw_totalendusesannual!$C:$C,$B111,
        Raw_totalendusesannual!$A:$A,$C111) / $D111</f>
        <v>8.7002211073322329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Zones!$H$6</f>
        <v>100023.82</v>
      </c>
      <c r="E112" s="38">
        <f>SUMIFS(Raw_totalendusesannual!$D:$D,
        Raw_totalendusesannual!$B:$B,$A112,
        Raw_totalendusesannual!$C:$C,$B112,
        Raw_totalendusesannual!$A:$A,$C112) / $D112</f>
        <v>22.575643581698838</v>
      </c>
      <c r="F112" s="38">
        <f>SUMIFS(Raw_totalendusesannual!$E:$E,
        Raw_totalendusesannual!$B:$B,$A112,
        Raw_totalendusesannual!$C:$C,$B112,
        Raw_totalendusesannual!$A:$A,$C112) / $D112</f>
        <v>7.377593757167042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Zones!$H$6</f>
        <v>100023.82</v>
      </c>
      <c r="E113" s="38">
        <f>SUMIFS(Raw_totalendusesannual!$D:$D,
        Raw_totalendusesannual!$B:$B,$A113,
        Raw_totalendusesannual!$C:$C,$B113,
        Raw_totalendusesannual!$A:$A,$C113) / $D113</f>
        <v>29.387746738726833</v>
      </c>
      <c r="F113" s="38">
        <f>SUMIFS(Raw_totalendusesannual!$E:$E,
        Raw_totalendusesannual!$B:$B,$A113,
        Raw_totalendusesannual!$C:$C,$B113,
        Raw_totalendusesannual!$A:$A,$C113) / $D113</f>
        <v>12.710699711328761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Zones!$H$6</f>
        <v>100023.82</v>
      </c>
      <c r="E114" s="38">
        <f>SUMIFS(Raw_totalendusesannual!$D:$D,
        Raw_totalendusesannual!$B:$B,$A114,
        Raw_totalendusesannual!$C:$C,$B114,
        Raw_totalendusesannual!$A:$A,$C114) / $D114</f>
        <v>20.667516197641721</v>
      </c>
      <c r="F114" s="38">
        <f>SUMIFS(Raw_totalendusesannual!$E:$E,
        Raw_totalendusesannual!$B:$B,$A114,
        Raw_totalendusesannual!$C:$C,$B114,
        Raw_totalendusesannual!$A:$A,$C114) / $D114</f>
        <v>9.6403269741147639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Zones!$H$6</f>
        <v>100023.82</v>
      </c>
      <c r="E115" s="38">
        <f>SUMIFS(Raw_totalendusesannual!$D:$D,
        Raw_totalendusesannual!$B:$B,$A115,
        Raw_totalendusesannual!$C:$C,$B115,
        Raw_totalendusesannual!$A:$A,$C115) / $D115</f>
        <v>36.666770975153717</v>
      </c>
      <c r="F115" s="38">
        <f>SUMIFS(Raw_totalendusesannual!$E:$E,
        Raw_totalendusesannual!$B:$B,$A115,
        Raw_totalendusesannual!$C:$C,$B115,
        Raw_totalendusesannual!$A:$A,$C115) / $D115</f>
        <v>5.5977154241859584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Zones!$H$6</f>
        <v>100023.82</v>
      </c>
      <c r="E116" s="38">
        <f>SUMIFS(Raw_totalendusesannual!$D:$D,
        Raw_totalendusesannual!$B:$B,$A116,
        Raw_totalendusesannual!$C:$C,$B116,
        Raw_totalendusesannual!$A:$A,$C116) / $D116</f>
        <v>27.239141436509822</v>
      </c>
      <c r="F116" s="38">
        <f>SUMIFS(Raw_totalendusesannual!$E:$E,
        Raw_totalendusesannual!$B:$B,$A116,
        Raw_totalendusesannual!$C:$C,$B116,
        Raw_totalendusesannual!$A:$A,$C116) / $D116</f>
        <v>4.9724441638001826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Zones!$H$6</f>
        <v>100023.82</v>
      </c>
      <c r="E117" s="38">
        <f>SUMIFS(Raw_totalendusesannual!$D:$D,
        Raw_totalendusesannual!$B:$B,$A117,
        Raw_totalendusesannual!$C:$C,$B117,
        Raw_totalendusesannual!$A:$A,$C117) / $D117</f>
        <v>37.830603250305778</v>
      </c>
      <c r="F117" s="38">
        <f>SUMIFS(Raw_totalendusesannual!$E:$E,
        Raw_totalendusesannual!$B:$B,$A117,
        Raw_totalendusesannual!$C:$C,$B117,
        Raw_totalendusesannual!$A:$A,$C117) / $D117</f>
        <v>1.5980275498376286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Zones!$H$6</f>
        <v>100023.82</v>
      </c>
      <c r="E118" s="38">
        <f>SUMIFS(Raw_totalendusesannual!$D:$D,
        Raw_totalendusesannual!$B:$B,$A118,
        Raw_totalendusesannual!$C:$C,$B118,
        Raw_totalendusesannual!$A:$A,$C118) / $D118</f>
        <v>28.223983547119072</v>
      </c>
      <c r="F118" s="38">
        <f>SUMIFS(Raw_totalendusesannual!$E:$E,
        Raw_totalendusesannual!$B:$B,$A118,
        Raw_totalendusesannual!$C:$C,$B118,
        Raw_totalendusesannual!$A:$A,$C118) / $D118</f>
        <v>1.5971816513306529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Zones!$H$6</f>
        <v>100023.82</v>
      </c>
      <c r="E119" s="38">
        <f>SUMIFS(Raw_totalendusesannual!$D:$D,
        Raw_totalendusesannual!$B:$B,$A119,
        Raw_totalendusesannual!$C:$C,$B119,
        Raw_totalendusesannual!$A:$A,$C119) / $D119</f>
        <v>36.784133819324232</v>
      </c>
      <c r="F119" s="38">
        <f>SUMIFS(Raw_totalendusesannual!$E:$E,
        Raw_totalendusesannual!$B:$B,$A119,
        Raw_totalendusesannual!$C:$C,$B119,
        Raw_totalendusesannual!$A:$A,$C119) / $D119</f>
        <v>1.5980315488850554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Zones!$H$6</f>
        <v>100023.82</v>
      </c>
      <c r="E120" s="38">
        <f>SUMIFS(Raw_totalendusesannual!$D:$D,
        Raw_totalendusesannual!$B:$B,$A120,
        Raw_totalendusesannual!$C:$C,$B120,
        Raw_totalendusesannual!$A:$A,$C120) / $D120</f>
        <v>27.289557527396973</v>
      </c>
      <c r="F120" s="38">
        <f>SUMIFS(Raw_totalendusesannual!$E:$E,
        Raw_totalendusesannual!$B:$B,$A120,
        Raw_totalendusesannual!$C:$C,$B120,
        Raw_totalendusesannual!$A:$A,$C120) / $D120</f>
        <v>1.5974166953431692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Zones!$H$6</f>
        <v>100023.82</v>
      </c>
      <c r="E121" s="38">
        <f>SUMIFS(Raw_totalendusesannual!$D:$D,
        Raw_totalendusesannual!$B:$B,$A121,
        Raw_totalendusesannual!$C:$C,$B121,
        Raw_totalendusesannual!$A:$A,$C121) / $D121</f>
        <v>28.394606204802013</v>
      </c>
      <c r="F121" s="38">
        <f>SUMIFS(Raw_totalendusesannual!$E:$E,
        Raw_totalendusesannual!$B:$B,$A121,
        Raw_totalendusesannual!$C:$C,$B121,
        Raw_totalendusesannual!$A:$A,$C121) / $D121</f>
        <v>8.2591572687385852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Zones!$H$6</f>
        <v>100023.82</v>
      </c>
      <c r="E122" s="38">
        <f>SUMIFS(Raw_totalendusesannual!$D:$D,
        Raw_totalendusesannual!$B:$B,$A122,
        Raw_totalendusesannual!$C:$C,$B122,
        Raw_totalendusesannual!$A:$A,$C122) / $D122</f>
        <v>21.249422787492016</v>
      </c>
      <c r="F122" s="38">
        <f>SUMIFS(Raw_totalendusesannual!$E:$E,
        Raw_totalendusesannual!$B:$B,$A122,
        Raw_totalendusesannual!$C:$C,$B122,
        Raw_totalendusesannual!$A:$A,$C122) / $D122</f>
        <v>6.9799809685332947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Zones!$H$6</f>
        <v>100023.82</v>
      </c>
      <c r="E123" s="38">
        <f>SUMIFS(Raw_totalendusesannual!$D:$D,
        Raw_totalendusesannual!$B:$B,$A123,
        Raw_totalendusesannual!$C:$C,$B123,
        Raw_totalendusesannual!$A:$A,$C123) / $D123</f>
        <v>31.782507706664273</v>
      </c>
      <c r="F123" s="38">
        <f>SUMIFS(Raw_totalendusesannual!$E:$E,
        Raw_totalendusesannual!$B:$B,$A123,
        Raw_totalendusesannual!$C:$C,$B123,
        Raw_totalendusesannual!$A:$A,$C123) / $D123</f>
        <v>10.479632751478597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Zones!$H$6</f>
        <v>100023.82</v>
      </c>
      <c r="E124" s="38">
        <f>SUMIFS(Raw_totalendusesannual!$D:$D,
        Raw_totalendusesannual!$B:$B,$A124,
        Raw_totalendusesannual!$C:$C,$B124,
        Raw_totalendusesannual!$A:$A,$C124) / $D124</f>
        <v>23.534417901655821</v>
      </c>
      <c r="F124" s="38">
        <f>SUMIFS(Raw_totalendusesannual!$E:$E,
        Raw_totalendusesannual!$B:$B,$A124,
        Raw_totalendusesannual!$C:$C,$B124,
        Raw_totalendusesannual!$A:$A,$C124) / $D124</f>
        <v>8.1786795385339204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Zones!$H$6</f>
        <v>100023.82</v>
      </c>
      <c r="E125" s="38">
        <f>SUMIFS(Raw_totalendusesannual!$D:$D,
        Raw_totalendusesannual!$B:$B,$A125,
        Raw_totalendusesannual!$C:$C,$B125,
        Raw_totalendusesannual!$A:$A,$C125) / $D125</f>
        <v>39.570833527453757</v>
      </c>
      <c r="F125" s="38">
        <f>SUMIFS(Raw_totalendusesannual!$E:$E,
        Raw_totalendusesannual!$B:$B,$A125,
        Raw_totalendusesannual!$C:$C,$B125,
        Raw_totalendusesannual!$A:$A,$C125) / $D125</f>
        <v>4.6484918292462734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Zones!$H$6</f>
        <v>100023.82</v>
      </c>
      <c r="E126" s="38">
        <f>SUMIFS(Raw_totalendusesannual!$D:$D,
        Raw_totalendusesannual!$B:$B,$A126,
        Raw_totalendusesannual!$C:$C,$B126,
        Raw_totalendusesannual!$A:$A,$C126) / $D126</f>
        <v>28.674722481104997</v>
      </c>
      <c r="F126" s="38">
        <f>SUMIFS(Raw_totalendusesannual!$E:$E,
        Raw_totalendusesannual!$B:$B,$A126,
        Raw_totalendusesannual!$C:$C,$B126,
        Raw_totalendusesannual!$A:$A,$C126) / $D126</f>
        <v>4.420763774069016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Zones!$H$6</f>
        <v>100023.82</v>
      </c>
      <c r="E127" s="38">
        <f>SUMIFS(Raw_totalendusesannual!$D:$D,
        Raw_totalendusesannual!$B:$B,$A127,
        Raw_totalendusesannual!$C:$C,$B127,
        Raw_totalendusesannual!$A:$A,$C127) / $D127</f>
        <v>40.527507547702136</v>
      </c>
      <c r="F127" s="38">
        <f>SUMIFS(Raw_totalendusesannual!$E:$E,
        Raw_totalendusesannual!$B:$B,$A127,
        Raw_totalendusesannual!$C:$C,$B127,
        Raw_totalendusesannual!$A:$A,$C127) / $D127</f>
        <v>1.509661798559583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Zones!$H$6</f>
        <v>100023.82</v>
      </c>
      <c r="E128" s="38">
        <f>SUMIFS(Raw_totalendusesannual!$D:$D,
        Raw_totalendusesannual!$B:$B,$A128,
        Raw_totalendusesannual!$C:$C,$B128,
        Raw_totalendusesannual!$A:$A,$C128) / $D128</f>
        <v>29.565450209760034</v>
      </c>
      <c r="F128" s="38">
        <f>SUMIFS(Raw_totalendusesannual!$E:$E,
        Raw_totalendusesannual!$B:$B,$A128,
        Raw_totalendusesannual!$C:$C,$B128,
        Raw_totalendusesannual!$A:$A,$C128) / $D128</f>
        <v>1.5082898253635983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Zones!$H$6</f>
        <v>100023.82</v>
      </c>
      <c r="E129" s="38">
        <f>SUMIFS(Raw_totalendusesannual!$D:$D,
        Raw_totalendusesannual!$B:$B,$A129,
        Raw_totalendusesannual!$C:$C,$B129,
        Raw_totalendusesannual!$A:$A,$C129) / $D129</f>
        <v>39.655507058218724</v>
      </c>
      <c r="F129" s="38">
        <f>SUMIFS(Raw_totalendusesannual!$E:$E,
        Raw_totalendusesannual!$B:$B,$A129,
        Raw_totalendusesannual!$C:$C,$B129,
        Raw_totalendusesannual!$A:$A,$C129) / $D129</f>
        <v>1.5097247835565568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Zones!$H$6</f>
        <v>100023.82</v>
      </c>
      <c r="E130" s="38">
        <f>SUMIFS(Raw_totalendusesannual!$D:$D,
        Raw_totalendusesannual!$B:$B,$A130,
        Raw_totalendusesannual!$C:$C,$B130,
        Raw_totalendusesannual!$A:$A,$C130) / $D130</f>
        <v>28.704091985289104</v>
      </c>
      <c r="F130" s="38">
        <f>SUMIFS(Raw_totalendusesannual!$E:$E,
        Raw_totalendusesannual!$B:$B,$A130,
        Raw_totalendusesannual!$C:$C,$B130,
        Raw_totalendusesannual!$A:$A,$C130) / $D130</f>
        <v>1.5082918248873116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Zones!$H$6</f>
        <v>100023.82</v>
      </c>
      <c r="E131" s="38">
        <f>SUMIFS(Raw_totalendusesannual!$D:$D,
        Raw_totalendusesannual!$B:$B,$A131,
        Raw_totalendusesannual!$C:$C,$B131,
        Raw_totalendusesannual!$A:$A,$C131) / $D131</f>
        <v>31.278129749493669</v>
      </c>
      <c r="F131" s="38">
        <f>SUMIFS(Raw_totalendusesannual!$E:$E,
        Raw_totalendusesannual!$B:$B,$A131,
        Raw_totalendusesannual!$C:$C,$B131,
        Raw_totalendusesannual!$A:$A,$C131) / $D131</f>
        <v>6.9659917007768746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Zones!$H$6</f>
        <v>100023.82</v>
      </c>
      <c r="E132" s="38">
        <f>SUMIFS(Raw_totalendusesannual!$D:$D,
        Raw_totalendusesannual!$B:$B,$A132,
        Raw_totalendusesannual!$C:$C,$B132,
        Raw_totalendusesannual!$A:$A,$C132) / $D132</f>
        <v>23.326280280037295</v>
      </c>
      <c r="F132" s="38">
        <f>SUMIFS(Raw_totalendusesannual!$E:$E,
        Raw_totalendusesannual!$B:$B,$A132,
        Raw_totalendusesannual!$C:$C,$B132,
        Raw_totalendusesannual!$A:$A,$C132) / $D132</f>
        <v>6.0670455297548118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Zones!$H$6</f>
        <v>100023.82</v>
      </c>
      <c r="E133" s="38">
        <f>SUMIFS(Raw_totalendusesannual!$D:$D,
        Raw_totalendusesannual!$B:$B,$A133,
        Raw_totalendusesannual!$C:$C,$B133,
        Raw_totalendusesannual!$A:$A,$C133) / $D133</f>
        <v>36.419181550954562</v>
      </c>
      <c r="F133" s="38">
        <f>SUMIFS(Raw_totalendusesannual!$E:$E,
        Raw_totalendusesannual!$B:$B,$A133,
        Raw_totalendusesannual!$C:$C,$B133,
        Raw_totalendusesannual!$A:$A,$C133) / $D133</f>
        <v>10.101603198118207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Zones!$H$6</f>
        <v>100023.82</v>
      </c>
      <c r="E134" s="38">
        <f>SUMIFS(Raw_totalendusesannual!$D:$D,
        Raw_totalendusesannual!$B:$B,$A134,
        Raw_totalendusesannual!$C:$C,$B134,
        Raw_totalendusesannual!$A:$A,$C134) / $D134</f>
        <v>26.082895354326599</v>
      </c>
      <c r="F134" s="38">
        <f>SUMIFS(Raw_totalendusesannual!$E:$E,
        Raw_totalendusesannual!$B:$B,$A134,
        Raw_totalendusesannual!$C:$C,$B134,
        Raw_totalendusesannual!$A:$A,$C134) / $D134</f>
        <v>7.0885725020300159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Zones!$H$6</f>
        <v>100023.82</v>
      </c>
      <c r="E135" s="38">
        <f>SUMIFS(Raw_totalendusesannual!$D:$D,
        Raw_totalendusesannual!$B:$B,$A135,
        Raw_totalendusesannual!$C:$C,$B135,
        Raw_totalendusesannual!$A:$A,$C135) / $D135</f>
        <v>42.936085924332822</v>
      </c>
      <c r="F135" s="38">
        <f>SUMIFS(Raw_totalendusesannual!$E:$E,
        Raw_totalendusesannual!$B:$B,$A135,
        Raw_totalendusesannual!$C:$C,$B135,
        Raw_totalendusesannual!$A:$A,$C135) / $D135</f>
        <v>3.5852128023104894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Zones!$H$6</f>
        <v>100023.82</v>
      </c>
      <c r="E136" s="38">
        <f>SUMIFS(Raw_totalendusesannual!$D:$D,
        Raw_totalendusesannual!$B:$B,$A136,
        Raw_totalendusesannual!$C:$C,$B136,
        Raw_totalendusesannual!$A:$A,$C136) / $D136</f>
        <v>30.198675975382663</v>
      </c>
      <c r="F136" s="38">
        <f>SUMIFS(Raw_totalendusesannual!$E:$E,
        Raw_totalendusesannual!$B:$B,$A136,
        Raw_totalendusesannual!$C:$C,$B136,
        Raw_totalendusesannual!$A:$A,$C136) / $D136</f>
        <v>3.4910369350020822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Zones!$H$6</f>
        <v>100023.82</v>
      </c>
      <c r="E137" s="38">
        <f>SUMIFS(Raw_totalendusesannual!$D:$D,
        Raw_totalendusesannual!$B:$B,$A137,
        Raw_totalendusesannual!$C:$C,$B137,
        Raw_totalendusesannual!$A:$A,$C137) / $D137</f>
        <v>43.687093834248678</v>
      </c>
      <c r="F137" s="38">
        <f>SUMIFS(Raw_totalendusesannual!$E:$E,
        Raw_totalendusesannual!$B:$B,$A137,
        Raw_totalendusesannual!$C:$C,$B137,
        Raw_totalendusesannual!$A:$A,$C137) / $D137</f>
        <v>1.4336353080696176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Zones!$H$6</f>
        <v>100023.82</v>
      </c>
      <c r="E138" s="38">
        <f>SUMIFS(Raw_totalendusesannual!$D:$D,
        Raw_totalendusesannual!$B:$B,$A138,
        Raw_totalendusesannual!$C:$C,$B138,
        Raw_totalendusesannual!$A:$A,$C138) / $D138</f>
        <v>30.951318595910454</v>
      </c>
      <c r="F138" s="38">
        <f>SUMIFS(Raw_totalendusesannual!$E:$E,
        Raw_totalendusesannual!$B:$B,$A138,
        Raw_totalendusesannual!$C:$C,$B138,
        Raw_totalendusesannual!$A:$A,$C138) / $D138</f>
        <v>1.4318522327981473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Zones!$H$6</f>
        <v>100023.82</v>
      </c>
      <c r="E139" s="38">
        <f>SUMIFS(Raw_totalendusesannual!$D:$D,
        Raw_totalendusesannual!$B:$B,$A139,
        Raw_totalendusesannual!$C:$C,$B139,
        Raw_totalendusesannual!$A:$A,$C139) / $D139</f>
        <v>42.968651667172871</v>
      </c>
      <c r="F139" s="38">
        <f>SUMIFS(Raw_totalendusesannual!$E:$E,
        Raw_totalendusesannual!$B:$B,$A139,
        Raw_totalendusesannual!$C:$C,$B139,
        Raw_totalendusesannual!$A:$A,$C139) / $D139</f>
        <v>1.4336472052357128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Zones!$H$6</f>
        <v>100023.82</v>
      </c>
      <c r="E140" s="38">
        <f>SUMIFS(Raw_totalendusesannual!$D:$D,
        Raw_totalendusesannual!$B:$B,$A140,
        Raw_totalendusesannual!$C:$C,$B140,
        Raw_totalendusesannual!$A:$A,$C140) / $D140</f>
        <v>30.208037245528111</v>
      </c>
      <c r="F140" s="38">
        <f>SUMIFS(Raw_totalendusesannual!$E:$E,
        Raw_totalendusesannual!$B:$B,$A140,
        Raw_totalendusesannual!$C:$C,$B140,
        Raw_totalendusesannual!$A:$A,$C140) / $D140</f>
        <v>1.4317600547549572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Zones!$H$6</f>
        <v>100023.82</v>
      </c>
      <c r="E141" s="38">
        <f>SUMIFS(Raw_totalendusesannual!$D:$D,
        Raw_totalendusesannual!$B:$B,$A141,
        Raw_totalendusesannual!$C:$C,$B141,
        Raw_totalendusesannual!$A:$A,$C141) / $D141</f>
        <v>34.188573981677564</v>
      </c>
      <c r="F141" s="38">
        <f>SUMIFS(Raw_totalendusesannual!$E:$E,
        Raw_totalendusesannual!$B:$B,$A141,
        Raw_totalendusesannual!$C:$C,$B141,
        Raw_totalendusesannual!$A:$A,$C141) / $D141</f>
        <v>5.5431111309286125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Zones!$H$6</f>
        <v>100023.82</v>
      </c>
      <c r="E142" s="38">
        <f>SUMIFS(Raw_totalendusesannual!$D:$D,
        Raw_totalendusesannual!$B:$B,$A142,
        Raw_totalendusesannual!$C:$C,$B142,
        Raw_totalendusesannual!$A:$A,$C142) / $D142</f>
        <v>25.218030665095569</v>
      </c>
      <c r="F142" s="38">
        <f>SUMIFS(Raw_totalendusesannual!$E:$E,
        Raw_totalendusesannual!$B:$B,$A142,
        Raw_totalendusesannual!$C:$C,$B142,
        Raw_totalendusesannual!$A:$A,$C142) / $D142</f>
        <v>4.8485101848739625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Zones!$H$6</f>
        <v>100023.82</v>
      </c>
      <c r="E143" s="38">
        <f>SUMIFS(Raw_totalendusesannual!$D:$D,
        Raw_totalendusesannual!$B:$B,$A143,
        Raw_totalendusesannual!$C:$C,$B143,
        Raw_totalendusesannual!$A:$A,$C143) / $D143</f>
        <v>45.268168522257994</v>
      </c>
      <c r="F143" s="38">
        <f>SUMIFS(Raw_totalendusesannual!$E:$E,
        Raw_totalendusesannual!$B:$B,$A143,
        Raw_totalendusesannual!$C:$C,$B143,
        Raw_totalendusesannual!$A:$A,$C143) / $D143</f>
        <v>8.9069672603985719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Zones!$H$6</f>
        <v>100023.82</v>
      </c>
      <c r="E144" s="38">
        <f>SUMIFS(Raw_totalendusesannual!$D:$D,
        Raw_totalendusesannual!$B:$B,$A144,
        Raw_totalendusesannual!$C:$C,$B144,
        Raw_totalendusesannual!$A:$A,$C144) / $D144</f>
        <v>32.833915261384732</v>
      </c>
      <c r="F144" s="38">
        <f>SUMIFS(Raw_totalendusesannual!$E:$E,
        Raw_totalendusesannual!$B:$B,$A144,
        Raw_totalendusesannual!$C:$C,$B144,
        Raw_totalendusesannual!$A:$A,$C144) / $D144</f>
        <v>5.2495674530326877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Zones!$H$6</f>
        <v>100023.82</v>
      </c>
      <c r="E145" s="38">
        <f>SUMIFS(Raw_totalendusesannual!$D:$D,
        Raw_totalendusesannual!$B:$B,$A145,
        Raw_totalendusesannual!$C:$C,$B145,
        Raw_totalendusesannual!$A:$A,$C145) / $D145</f>
        <v>46.823713091541592</v>
      </c>
      <c r="F145" s="38">
        <f>SUMIFS(Raw_totalendusesannual!$E:$E,
        Raw_totalendusesannual!$B:$B,$A145,
        Raw_totalendusesannual!$C:$C,$B145,
        Raw_totalendusesannual!$A:$A,$C145) / $D145</f>
        <v>1.7255078840220259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Zones!$H$6</f>
        <v>100023.82</v>
      </c>
      <c r="E146" s="38">
        <f>SUMIFS(Raw_totalendusesannual!$D:$D,
        Raw_totalendusesannual!$B:$B,$A146,
        Raw_totalendusesannual!$C:$C,$B146,
        Raw_totalendusesannual!$A:$A,$C146) / $D146</f>
        <v>32.272969578646368</v>
      </c>
      <c r="F146" s="38">
        <f>SUMIFS(Raw_totalendusesannual!$E:$E,
        Raw_totalendusesannual!$B:$B,$A146,
        Raw_totalendusesannual!$C:$C,$B146,
        Raw_totalendusesannual!$A:$A,$C146) / $D146</f>
        <v>1.7133125889413141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Zones!$H$6</f>
        <v>100023.82</v>
      </c>
      <c r="E147" s="38">
        <f>SUMIFS(Raw_totalendusesannual!$D:$D,
        Raw_totalendusesannual!$B:$B,$A147,
        Raw_totalendusesannual!$C:$C,$B147,
        Raw_totalendusesannual!$A:$A,$C147) / $D147</f>
        <v>47.046033934716753</v>
      </c>
      <c r="F147" s="38">
        <f>SUMIFS(Raw_totalendusesannual!$E:$E,
        Raw_totalendusesannual!$B:$B,$A147,
        Raw_totalendusesannual!$C:$C,$B147,
        Raw_totalendusesannual!$A:$A,$C147) / $D147</f>
        <v>1.2742559722274154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Zones!$H$6</f>
        <v>100023.82</v>
      </c>
      <c r="E148" s="38">
        <f>SUMIFS(Raw_totalendusesannual!$D:$D,
        Raw_totalendusesannual!$B:$B,$A148,
        Raw_totalendusesannual!$C:$C,$B148,
        Raw_totalendusesannual!$A:$A,$C148) / $D148</f>
        <v>32.551648297375564</v>
      </c>
      <c r="F148" s="38">
        <f>SUMIFS(Raw_totalendusesannual!$E:$E,
        Raw_totalendusesannual!$B:$B,$A148,
        Raw_totalendusesannual!$C:$C,$B148,
        Raw_totalendusesannual!$A:$A,$C148) / $D148</f>
        <v>1.2722111593018541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Zones!$H$6</f>
        <v>100023.82</v>
      </c>
      <c r="E149" s="38">
        <f>SUMIFS(Raw_totalendusesannual!$D:$D,
        Raw_totalendusesannual!$B:$B,$A149,
        Raw_totalendusesannual!$C:$C,$B149,
        Raw_totalendusesannual!$A:$A,$C149) / $D149</f>
        <v>46.814918186487979</v>
      </c>
      <c r="F149" s="38">
        <f>SUMIFS(Raw_totalendusesannual!$E:$E,
        Raw_totalendusesannual!$B:$B,$A149,
        Raw_totalendusesannual!$C:$C,$B149,
        Raw_totalendusesannual!$A:$A,$C149) / $D149</f>
        <v>1.27424477489462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Zones!$H$6</f>
        <v>100023.82</v>
      </c>
      <c r="E150" s="38">
        <f>SUMIFS(Raw_totalendusesannual!$D:$D,
        Raw_totalendusesannual!$B:$B,$A150,
        Raw_totalendusesannual!$C:$C,$B150,
        Raw_totalendusesannual!$A:$A,$C150) / $D150</f>
        <v>32.259890993965236</v>
      </c>
      <c r="F150" s="38">
        <f>SUMIFS(Raw_totalendusesannual!$E:$E,
        Raw_totalendusesannual!$B:$B,$A150,
        Raw_totalendusesannual!$C:$C,$B150,
        Raw_totalendusesannual!$A:$A,$C150) / $D150</f>
        <v>1.2721199810205208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Zones!$H$6</f>
        <v>100023.82</v>
      </c>
      <c r="E151" s="38">
        <f>SUMIFS(Raw_totalendusesannual!$D:$D,
        Raw_totalendusesannual!$B:$B,$A151,
        Raw_totalendusesannual!$C:$C,$B151,
        Raw_totalendusesannual!$A:$A,$C151) / $D151</f>
        <v>38.905498210326293</v>
      </c>
      <c r="F151" s="38">
        <f>SUMIFS(Raw_totalendusesannual!$E:$E,
        Raw_totalendusesannual!$B:$B,$A151,
        Raw_totalendusesannual!$C:$C,$B151,
        Raw_totalendusesannual!$A:$A,$C151) / $D151</f>
        <v>2.3785383321692772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Zones!$H$6</f>
        <v>100023.82</v>
      </c>
      <c r="E152" s="38">
        <f>SUMIFS(Raw_totalendusesannual!$D:$D,
        Raw_totalendusesannual!$B:$B,$A152,
        Raw_totalendusesannual!$C:$C,$B152,
        Raw_totalendusesannual!$A:$A,$C152) / $D152</f>
        <v>28.077339277784031</v>
      </c>
      <c r="F152" s="38">
        <f>SUMIFS(Raw_totalendusesannual!$E:$E,
        Raw_totalendusesannual!$B:$B,$A152,
        Raw_totalendusesannual!$C:$C,$B152,
        Raw_totalendusesannual!$A:$A,$C152) / $D152</f>
        <v>2.1851744914361397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Zones!$H$6</f>
        <v>100023.82</v>
      </c>
      <c r="E153" s="38">
        <f>SUMIFS(Raw_totalendusesannual!$D:$D,
        Raw_totalendusesannual!$B:$B,$A153,
        Raw_totalendusesannual!$C:$C,$B153,
        Raw_totalendusesannual!$A:$A,$C153) / $D153</f>
        <v>34.954483342067917</v>
      </c>
      <c r="F153" s="38">
        <f>SUMIFS(Raw_totalendusesannual!$E:$E,
        Raw_totalendusesannual!$B:$B,$A153,
        Raw_totalendusesannual!$C:$C,$B153,
        Raw_totalendusesannual!$A:$A,$C153) / $D153</f>
        <v>21.043045246622253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Zones!$H$6</f>
        <v>100023.82</v>
      </c>
      <c r="E154" s="38">
        <f>SUMIFS(Raw_totalendusesannual!$D:$D,
        Raw_totalendusesannual!$B:$B,$A154,
        Raw_totalendusesannual!$C:$C,$B154,
        Raw_totalendusesannual!$A:$A,$C154) / $D154</f>
        <v>23.025133413220967</v>
      </c>
      <c r="F154" s="38">
        <f>SUMIFS(Raw_totalendusesannual!$E:$E,
        Raw_totalendusesannual!$B:$B,$A154,
        Raw_totalendusesannual!$C:$C,$B154,
        Raw_totalendusesannual!$A:$A,$C154) / $D154</f>
        <v>13.834947715454179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Zones!$H$6</f>
        <v>100023.82</v>
      </c>
      <c r="E155" s="38">
        <f>SUMIFS(Raw_totalendusesannual!$D:$D,
        Raw_totalendusesannual!$B:$B,$A155,
        Raw_totalendusesannual!$C:$C,$B155,
        Raw_totalendusesannual!$A:$A,$C155) / $D155</f>
        <v>39.206839630799941</v>
      </c>
      <c r="F155" s="38">
        <f>SUMIFS(Raw_totalendusesannual!$E:$E,
        Raw_totalendusesannual!$B:$B,$A155,
        Raw_totalendusesannual!$C:$C,$B155,
        Raw_totalendusesannual!$A:$A,$C155) / $D155</f>
        <v>8.626783200241702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Zones!$H$6</f>
        <v>100023.82</v>
      </c>
      <c r="E156" s="38">
        <f>SUMIFS(Raw_totalendusesannual!$D:$D,
        Raw_totalendusesannual!$B:$B,$A156,
        Raw_totalendusesannual!$C:$C,$B156,
        Raw_totalendusesannual!$A:$A,$C156) / $D156</f>
        <v>29.310137625217674</v>
      </c>
      <c r="F156" s="38">
        <f>SUMIFS(Raw_totalendusesannual!$E:$E,
        Raw_totalendusesannual!$B:$B,$A156,
        Raw_totalendusesannual!$C:$C,$B156,
        Raw_totalendusesannual!$A:$A,$C156) / $D156</f>
        <v>7.2890630451826377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Zones!$H$6</f>
        <v>100023.82</v>
      </c>
      <c r="E157" s="38">
        <f>SUMIFS(Raw_totalendusesannual!$D:$D,
        Raw_totalendusesannual!$B:$B,$A157,
        Raw_totalendusesannual!$C:$C,$B157,
        Raw_totalendusesannual!$A:$A,$C157) / $D157</f>
        <v>41.623995364304221</v>
      </c>
      <c r="F157" s="38">
        <f>SUMIFS(Raw_totalendusesannual!$E:$E,
        Raw_totalendusesannual!$B:$B,$A157,
        Raw_totalendusesannual!$C:$C,$B157,
        Raw_totalendusesannual!$A:$A,$C157) / $D157</f>
        <v>1.6890651646777737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Zones!$H$6</f>
        <v>100023.82</v>
      </c>
      <c r="E158" s="38">
        <f>SUMIFS(Raw_totalendusesannual!$D:$D,
        Raw_totalendusesannual!$B:$B,$A158,
        Raw_totalendusesannual!$C:$C,$B158,
        Raw_totalendusesannual!$A:$A,$C158) / $D158</f>
        <v>31.255296888281208</v>
      </c>
      <c r="F158" s="38">
        <f>SUMIFS(Raw_totalendusesannual!$E:$E,
        Raw_totalendusesannual!$B:$B,$A158,
        Raw_totalendusesannual!$C:$C,$B158,
        Raw_totalendusesannual!$A:$A,$C158) / $D158</f>
        <v>1.6882233651944105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Zones!$H$6</f>
        <v>100023.82</v>
      </c>
      <c r="E159" s="38">
        <f>SUMIFS(Raw_totalendusesannual!$D:$D,
        Raw_totalendusesannual!$B:$B,$A159,
        Raw_totalendusesannual!$C:$C,$B159,
        Raw_totalendusesannual!$A:$A,$C159) / $D159</f>
        <v>39.68831784268987</v>
      </c>
      <c r="F159" s="38">
        <f>SUMIFS(Raw_totalendusesannual!$E:$E,
        Raw_totalendusesannual!$B:$B,$A159,
        Raw_totalendusesannual!$C:$C,$B159,
        Raw_totalendusesannual!$A:$A,$C159) / $D159</f>
        <v>1.6891271499128908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Zones!$H$6</f>
        <v>100023.82</v>
      </c>
      <c r="E160" s="38">
        <f>SUMIFS(Raw_totalendusesannual!$D:$D,
        Raw_totalendusesannual!$B:$B,$A160,
        Raw_totalendusesannual!$C:$C,$B160,
        Raw_totalendusesannual!$A:$A,$C160) / $D160</f>
        <v>29.524966053086153</v>
      </c>
      <c r="F160" s="38">
        <f>SUMIFS(Raw_totalendusesannual!$E:$E,
        Raw_totalendusesannual!$B:$B,$A160,
        Raw_totalendusesannual!$C:$C,$B160,
        Raw_totalendusesannual!$A:$A,$C160) / $D160</f>
        <v>1.6880688020113608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Zones!$H$6</f>
        <v>100023.82</v>
      </c>
      <c r="E161" s="38">
        <f>SUMIFS(Raw_totalendusesannual!$D:$D,
        Raw_totalendusesannual!$B:$B,$A161,
        Raw_totalendusesannual!$C:$C,$B161,
        Raw_totalendusesannual!$A:$A,$C161) / $D161</f>
        <v>29.715653531328837</v>
      </c>
      <c r="F161" s="38">
        <f>SUMIFS(Raw_totalendusesannual!$E:$E,
        Raw_totalendusesannual!$B:$B,$A161,
        Raw_totalendusesannual!$C:$C,$B161,
        Raw_totalendusesannual!$A:$A,$C161) / $D161</f>
        <v>12.162639259328426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Zones!$H$6</f>
        <v>100023.82</v>
      </c>
      <c r="E162" s="38">
        <f>SUMIFS(Raw_totalendusesannual!$D:$D,
        Raw_totalendusesannual!$B:$B,$A162,
        Raw_totalendusesannual!$C:$C,$B162,
        Raw_totalendusesannual!$A:$A,$C162) / $D162</f>
        <v>22.288105773204819</v>
      </c>
      <c r="F162" s="38">
        <f>SUMIFS(Raw_totalendusesannual!$E:$E,
        Raw_totalendusesannual!$B:$B,$A162,
        Raw_totalendusesannual!$C:$C,$B162,
        Raw_totalendusesannual!$A:$A,$C162) / $D162</f>
        <v>10.137633815625117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A445-58FC-4210-A1B6-FCFB52E9BB2D}">
  <dimension ref="A1:H140"/>
  <sheetViews>
    <sheetView workbookViewId="0"/>
  </sheetViews>
  <sheetFormatPr defaultRowHeight="15" x14ac:dyDescent="0.25"/>
  <sheetData>
    <row r="1" spans="1:8" x14ac:dyDescent="0.25">
      <c r="A1" t="s">
        <v>440</v>
      </c>
    </row>
    <row r="3" spans="1:8" x14ac:dyDescent="0.25">
      <c r="A3" s="86" t="s">
        <v>441</v>
      </c>
      <c r="B3" s="86"/>
      <c r="C3" s="86"/>
      <c r="F3" s="86" t="s">
        <v>442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20.230443608332493</v>
      </c>
      <c r="C5" s="86">
        <v>15.475764772831111</v>
      </c>
      <c r="F5" s="86" t="s">
        <v>73</v>
      </c>
      <c r="G5" s="86">
        <v>19.17538782262065</v>
      </c>
      <c r="H5" s="86">
        <v>15.766606494333049</v>
      </c>
    </row>
    <row r="6" spans="1:8" x14ac:dyDescent="0.25">
      <c r="A6" s="86" t="s">
        <v>74</v>
      </c>
      <c r="B6" s="86">
        <v>25.132669298173173</v>
      </c>
      <c r="C6" s="86">
        <v>17.810418258370856</v>
      </c>
      <c r="F6" s="86" t="s">
        <v>74</v>
      </c>
      <c r="G6" s="86">
        <v>14.27089227346046</v>
      </c>
      <c r="H6" s="86">
        <v>10.895011708211102</v>
      </c>
    </row>
    <row r="7" spans="1:8" x14ac:dyDescent="0.25">
      <c r="A7" s="86" t="s">
        <v>75</v>
      </c>
      <c r="B7" s="86">
        <v>21.831757975250294</v>
      </c>
      <c r="C7" s="86">
        <v>16.415299475664895</v>
      </c>
      <c r="F7" s="86" t="s">
        <v>75</v>
      </c>
      <c r="G7" s="86">
        <v>9.9699908481799628</v>
      </c>
      <c r="H7" s="86">
        <v>8.4832912800170988</v>
      </c>
    </row>
    <row r="8" spans="1:8" x14ac:dyDescent="0.25">
      <c r="A8" s="86" t="s">
        <v>76</v>
      </c>
      <c r="B8" s="86">
        <v>25.121003277019412</v>
      </c>
      <c r="C8" s="86">
        <v>18.330595252210923</v>
      </c>
      <c r="F8" s="86" t="s">
        <v>76</v>
      </c>
      <c r="G8" s="86">
        <v>9.3559836047053579</v>
      </c>
      <c r="H8" s="86">
        <v>7.4644192753286163</v>
      </c>
    </row>
    <row r="9" spans="1:8" x14ac:dyDescent="0.25">
      <c r="A9" s="86" t="s">
        <v>77</v>
      </c>
      <c r="B9" s="86">
        <v>22.716056335380909</v>
      </c>
      <c r="C9" s="86">
        <v>16.722590378971727</v>
      </c>
      <c r="F9" s="86" t="s">
        <v>77</v>
      </c>
      <c r="G9" s="86">
        <v>10.004581708637001</v>
      </c>
      <c r="H9" s="86">
        <v>7.9821875429272744</v>
      </c>
    </row>
    <row r="10" spans="1:8" x14ac:dyDescent="0.25">
      <c r="A10" s="86" t="s">
        <v>78</v>
      </c>
      <c r="B10" s="86">
        <v>24.582513545273514</v>
      </c>
      <c r="C10" s="86">
        <v>18.577718487456288</v>
      </c>
      <c r="F10" s="86" t="s">
        <v>78</v>
      </c>
      <c r="G10" s="86">
        <v>4.4239878061045852</v>
      </c>
      <c r="H10" s="86">
        <v>3.9382424106577809</v>
      </c>
    </row>
    <row r="11" spans="1:8" x14ac:dyDescent="0.25">
      <c r="A11" s="86" t="s">
        <v>79</v>
      </c>
      <c r="B11" s="86">
        <v>26.198225582666208</v>
      </c>
      <c r="C11" s="86">
        <v>19.669172203181201</v>
      </c>
      <c r="F11" s="86" t="s">
        <v>79</v>
      </c>
      <c r="G11" s="86">
        <v>5.1879814228250822</v>
      </c>
      <c r="H11" s="86">
        <v>4.5071760906552054</v>
      </c>
    </row>
    <row r="12" spans="1:8" x14ac:dyDescent="0.25">
      <c r="A12" s="86" t="s">
        <v>80</v>
      </c>
      <c r="B12" s="86">
        <v>27.084665732622486</v>
      </c>
      <c r="C12" s="86">
        <v>19.954627707680029</v>
      </c>
      <c r="F12" s="86" t="s">
        <v>80</v>
      </c>
      <c r="G12" s="86">
        <v>5.5531880306111079</v>
      </c>
      <c r="H12" s="86">
        <v>4.7395729337271861</v>
      </c>
    </row>
    <row r="13" spans="1:8" x14ac:dyDescent="0.25">
      <c r="A13" s="86" t="s">
        <v>81</v>
      </c>
      <c r="B13" s="86">
        <v>28.664125905209378</v>
      </c>
      <c r="C13" s="86">
        <v>21.259408408916997</v>
      </c>
      <c r="F13" s="86" t="s">
        <v>81</v>
      </c>
      <c r="G13" s="86">
        <v>5.2802060549177181</v>
      </c>
      <c r="H13" s="86">
        <v>4.361797719783147</v>
      </c>
    </row>
    <row r="14" spans="1:8" x14ac:dyDescent="0.25">
      <c r="A14" s="86" t="s">
        <v>20</v>
      </c>
      <c r="B14" s="86">
        <v>30.182379157284732</v>
      </c>
      <c r="C14" s="86">
        <v>21.915035638510904</v>
      </c>
      <c r="F14" s="86" t="s">
        <v>20</v>
      </c>
      <c r="G14" s="86">
        <v>7.4400536792136105</v>
      </c>
      <c r="H14" s="86">
        <v>6.0031660458478786</v>
      </c>
    </row>
    <row r="15" spans="1:8" x14ac:dyDescent="0.25">
      <c r="A15" s="86" t="s">
        <v>21</v>
      </c>
      <c r="B15" s="86">
        <v>30.839961621141843</v>
      </c>
      <c r="C15" s="86">
        <v>22.863767250640894</v>
      </c>
      <c r="F15" s="86" t="s">
        <v>21</v>
      </c>
      <c r="G15" s="86">
        <v>13.791455975186711</v>
      </c>
      <c r="H15" s="86">
        <v>10.409178133768537</v>
      </c>
    </row>
    <row r="16" spans="1:8" x14ac:dyDescent="0.25">
      <c r="A16" s="86" t="s">
        <v>22</v>
      </c>
      <c r="B16" s="86">
        <v>29.387746738726833</v>
      </c>
      <c r="C16" s="86">
        <v>20.667516197641721</v>
      </c>
      <c r="F16" s="86" t="s">
        <v>22</v>
      </c>
      <c r="G16" s="86">
        <v>12.710699711328761</v>
      </c>
      <c r="H16" s="86">
        <v>9.6403269741147639</v>
      </c>
    </row>
    <row r="17" spans="1:8" x14ac:dyDescent="0.25">
      <c r="A17" s="86" t="s">
        <v>23</v>
      </c>
      <c r="B17" s="86">
        <v>31.782507706664273</v>
      </c>
      <c r="C17" s="86">
        <v>23.534417901655821</v>
      </c>
      <c r="F17" s="86" t="s">
        <v>23</v>
      </c>
      <c r="G17" s="86">
        <v>10.479632751478597</v>
      </c>
      <c r="H17" s="86">
        <v>8.1786795385339204</v>
      </c>
    </row>
    <row r="18" spans="1:8" x14ac:dyDescent="0.25">
      <c r="A18" s="86" t="s">
        <v>24</v>
      </c>
      <c r="B18" s="86">
        <v>36.419181550954562</v>
      </c>
      <c r="C18" s="86">
        <v>26.082895354326599</v>
      </c>
      <c r="F18" s="86" t="s">
        <v>24</v>
      </c>
      <c r="G18" s="86">
        <v>10.101603198118207</v>
      </c>
      <c r="H18" s="86">
        <v>7.0885725020300159</v>
      </c>
    </row>
    <row r="19" spans="1:8" x14ac:dyDescent="0.25">
      <c r="A19" s="86" t="s">
        <v>25</v>
      </c>
      <c r="B19" s="86">
        <v>45.268168522257994</v>
      </c>
      <c r="C19" s="86">
        <v>32.833915261384732</v>
      </c>
      <c r="F19" s="86" t="s">
        <v>25</v>
      </c>
      <c r="G19" s="86">
        <v>8.9069672603985719</v>
      </c>
      <c r="H19" s="86">
        <v>5.2495674530326877</v>
      </c>
    </row>
    <row r="20" spans="1:8" x14ac:dyDescent="0.25">
      <c r="A20" s="86" t="s">
        <v>26</v>
      </c>
      <c r="B20" s="86">
        <v>34.954483342067917</v>
      </c>
      <c r="C20" s="86">
        <v>23.025133413220967</v>
      </c>
      <c r="F20" s="86" t="s">
        <v>26</v>
      </c>
      <c r="G20" s="86">
        <v>21.043045246622253</v>
      </c>
      <c r="H20" s="86">
        <v>13.834947715454179</v>
      </c>
    </row>
    <row r="33" spans="1:8" x14ac:dyDescent="0.25">
      <c r="A33" s="86" t="s">
        <v>443</v>
      </c>
      <c r="B33" s="86"/>
      <c r="C33" s="86"/>
      <c r="F33" s="86" t="s">
        <v>444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30.108730400418619</v>
      </c>
      <c r="C35" s="86">
        <v>23.172279263079535</v>
      </c>
      <c r="F35" s="86" t="s">
        <v>73</v>
      </c>
      <c r="G35" s="86">
        <v>8.3792117717559673</v>
      </c>
      <c r="H35" s="86">
        <v>7.2716721876848931</v>
      </c>
    </row>
    <row r="36" spans="1:8" x14ac:dyDescent="0.25">
      <c r="A36" s="86" t="s">
        <v>74</v>
      </c>
      <c r="B36" s="86">
        <v>33.265940852888839</v>
      </c>
      <c r="C36" s="86">
        <v>24.889414241527668</v>
      </c>
      <c r="F36" s="86" t="s">
        <v>74</v>
      </c>
      <c r="G36" s="86">
        <v>6.0086959286298001</v>
      </c>
      <c r="H36" s="86">
        <v>5.1843783810696289</v>
      </c>
    </row>
    <row r="37" spans="1:8" x14ac:dyDescent="0.25">
      <c r="A37" s="86" t="s">
        <v>75</v>
      </c>
      <c r="B37" s="86">
        <v>31.7616810675697</v>
      </c>
      <c r="C37" s="86">
        <v>23.86304452279467</v>
      </c>
      <c r="F37" s="86" t="s">
        <v>75</v>
      </c>
      <c r="G37" s="86">
        <v>4.2379764140181813</v>
      </c>
      <c r="H37" s="86">
        <v>3.99349674907437</v>
      </c>
    </row>
    <row r="38" spans="1:8" x14ac:dyDescent="0.25">
      <c r="A38" s="86" t="s">
        <v>76</v>
      </c>
      <c r="B38" s="86">
        <v>33.868818647398186</v>
      </c>
      <c r="C38" s="86">
        <v>25.079956654324935</v>
      </c>
      <c r="F38" s="86" t="s">
        <v>76</v>
      </c>
      <c r="G38" s="86">
        <v>3.8541541404837361</v>
      </c>
      <c r="H38" s="86">
        <v>3.4999124208613503</v>
      </c>
    </row>
    <row r="39" spans="1:8" x14ac:dyDescent="0.25">
      <c r="A39" s="86" t="s">
        <v>77</v>
      </c>
      <c r="B39" s="86">
        <v>32.265104252167134</v>
      </c>
      <c r="C39" s="86">
        <v>24.207792303873216</v>
      </c>
      <c r="F39" s="86" t="s">
        <v>77</v>
      </c>
      <c r="G39" s="86">
        <v>4.0751536983890437</v>
      </c>
      <c r="H39" s="86">
        <v>3.5485155435975151</v>
      </c>
    </row>
    <row r="40" spans="1:8" x14ac:dyDescent="0.25">
      <c r="A40" s="86" t="s">
        <v>78</v>
      </c>
      <c r="B40" s="86">
        <v>33.25851442186471</v>
      </c>
      <c r="C40" s="86">
        <v>24.895239853866808</v>
      </c>
      <c r="F40" s="86" t="s">
        <v>78</v>
      </c>
      <c r="G40" s="86">
        <v>2.0757372593848147</v>
      </c>
      <c r="H40" s="86">
        <v>1.9210581039596368</v>
      </c>
    </row>
    <row r="41" spans="1:8" x14ac:dyDescent="0.25">
      <c r="A41" s="86" t="s">
        <v>79</v>
      </c>
      <c r="B41" s="86">
        <v>33.94601745864135</v>
      </c>
      <c r="C41" s="86">
        <v>25.443898663338391</v>
      </c>
      <c r="F41" s="86" t="s">
        <v>79</v>
      </c>
      <c r="G41" s="86">
        <v>2.0187633305746573</v>
      </c>
      <c r="H41" s="86">
        <v>1.8722712249942062</v>
      </c>
    </row>
    <row r="42" spans="1:8" x14ac:dyDescent="0.25">
      <c r="A42" s="86" t="s">
        <v>80</v>
      </c>
      <c r="B42" s="86">
        <v>35.136435501063644</v>
      </c>
      <c r="C42" s="86">
        <v>25.966705330790205</v>
      </c>
      <c r="F42" s="86" t="s">
        <v>80</v>
      </c>
      <c r="G42" s="86">
        <v>2.3190923921921796</v>
      </c>
      <c r="H42" s="86">
        <v>2.0779252382082585</v>
      </c>
    </row>
    <row r="43" spans="1:8" x14ac:dyDescent="0.25">
      <c r="A43" s="86" t="s">
        <v>81</v>
      </c>
      <c r="B43" s="86">
        <v>36.217002609978302</v>
      </c>
      <c r="C43" s="86">
        <v>26.630716063433692</v>
      </c>
      <c r="F43" s="86" t="s">
        <v>81</v>
      </c>
      <c r="G43" s="86">
        <v>2.194551157914185</v>
      </c>
      <c r="H43" s="86">
        <v>1.9417254809904279</v>
      </c>
    </row>
    <row r="44" spans="1:8" x14ac:dyDescent="0.25">
      <c r="A44" s="86" t="s">
        <v>20</v>
      </c>
      <c r="B44" s="86">
        <v>37.651934209271346</v>
      </c>
      <c r="C44" s="86">
        <v>27.854915559113817</v>
      </c>
      <c r="F44" s="86" t="s">
        <v>20</v>
      </c>
      <c r="G44" s="86">
        <v>3.0263514230910191</v>
      </c>
      <c r="H44" s="86">
        <v>2.753095412672701</v>
      </c>
    </row>
    <row r="45" spans="1:8" x14ac:dyDescent="0.25">
      <c r="A45" s="86" t="s">
        <v>21</v>
      </c>
      <c r="B45" s="86">
        <v>38.81921166378168</v>
      </c>
      <c r="C45" s="86">
        <v>27.974810200210307</v>
      </c>
      <c r="F45" s="86" t="s">
        <v>21</v>
      </c>
      <c r="G45" s="86">
        <v>5.7646114695479529</v>
      </c>
      <c r="H45" s="86">
        <v>5.3320733001399061</v>
      </c>
    </row>
    <row r="46" spans="1:8" x14ac:dyDescent="0.25">
      <c r="A46" s="86" t="s">
        <v>22</v>
      </c>
      <c r="B46" s="86">
        <v>36.666770975153717</v>
      </c>
      <c r="C46" s="86">
        <v>27.239141436509822</v>
      </c>
      <c r="F46" s="86" t="s">
        <v>22</v>
      </c>
      <c r="G46" s="86">
        <v>5.5977154241859584</v>
      </c>
      <c r="H46" s="86">
        <v>4.9724441638001826</v>
      </c>
    </row>
    <row r="47" spans="1:8" x14ac:dyDescent="0.25">
      <c r="A47" s="86" t="s">
        <v>23</v>
      </c>
      <c r="B47" s="86">
        <v>39.570833527453757</v>
      </c>
      <c r="C47" s="86">
        <v>28.674722481104997</v>
      </c>
      <c r="F47" s="86" t="s">
        <v>23</v>
      </c>
      <c r="G47" s="86">
        <v>4.6484918292462734</v>
      </c>
      <c r="H47" s="86">
        <v>4.420763774069016</v>
      </c>
    </row>
    <row r="48" spans="1:8" x14ac:dyDescent="0.25">
      <c r="A48" s="86" t="s">
        <v>24</v>
      </c>
      <c r="B48" s="86">
        <v>42.936085924332822</v>
      </c>
      <c r="C48" s="86">
        <v>30.198675975382663</v>
      </c>
      <c r="F48" s="86" t="s">
        <v>24</v>
      </c>
      <c r="G48" s="86">
        <v>3.5852128023104894</v>
      </c>
      <c r="H48" s="86">
        <v>3.4910369350020822</v>
      </c>
    </row>
    <row r="49" spans="1:8" x14ac:dyDescent="0.25">
      <c r="A49" s="86" t="s">
        <v>25</v>
      </c>
      <c r="B49" s="86">
        <v>46.823713091541592</v>
      </c>
      <c r="C49" s="86">
        <v>32.272969578646368</v>
      </c>
      <c r="F49" s="86" t="s">
        <v>25</v>
      </c>
      <c r="G49" s="86">
        <v>1.7255078840220259</v>
      </c>
      <c r="H49" s="86">
        <v>1.7133125889413141</v>
      </c>
    </row>
    <row r="50" spans="1:8" x14ac:dyDescent="0.25">
      <c r="A50" s="86" t="s">
        <v>26</v>
      </c>
      <c r="B50" s="86">
        <v>39.206839630799941</v>
      </c>
      <c r="C50" s="86">
        <v>29.310137625217674</v>
      </c>
      <c r="F50" s="86" t="s">
        <v>26</v>
      </c>
      <c r="G50" s="86">
        <v>8.626783200241702</v>
      </c>
      <c r="H50" s="86">
        <v>7.2890630451826377</v>
      </c>
    </row>
    <row r="63" spans="1:8" x14ac:dyDescent="0.25">
      <c r="A63" s="86" t="s">
        <v>445</v>
      </c>
      <c r="B63" s="86"/>
      <c r="C63" s="86"/>
      <c r="F63" s="86" t="s">
        <v>446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31.715091965093912</v>
      </c>
      <c r="C65" s="86">
        <v>24.498897762552957</v>
      </c>
      <c r="F65" s="86" t="s">
        <v>73</v>
      </c>
      <c r="G65" s="86">
        <v>1.8674934630570996</v>
      </c>
      <c r="H65" s="86">
        <v>1.8674777667959492</v>
      </c>
    </row>
    <row r="66" spans="1:8" x14ac:dyDescent="0.25">
      <c r="A66" s="86" t="s">
        <v>74</v>
      </c>
      <c r="B66" s="86">
        <v>34.465972505349221</v>
      </c>
      <c r="C66" s="86">
        <v>25.850487513874192</v>
      </c>
      <c r="F66" s="86" t="s">
        <v>74</v>
      </c>
      <c r="G66" s="86">
        <v>1.7171103843064581</v>
      </c>
      <c r="H66" s="86">
        <v>1.7172523504901134</v>
      </c>
    </row>
    <row r="67" spans="1:8" x14ac:dyDescent="0.25">
      <c r="A67" s="86" t="s">
        <v>75</v>
      </c>
      <c r="B67" s="86">
        <v>32.393792398650639</v>
      </c>
      <c r="C67" s="86">
        <v>24.427795099207366</v>
      </c>
      <c r="F67" s="86" t="s">
        <v>75</v>
      </c>
      <c r="G67" s="86">
        <v>1.7104872619342071</v>
      </c>
      <c r="H67" s="86">
        <v>1.7106168310708387</v>
      </c>
    </row>
    <row r="68" spans="1:8" x14ac:dyDescent="0.25">
      <c r="A68" s="86" t="s">
        <v>76</v>
      </c>
      <c r="B68" s="86">
        <v>34.426656170500188</v>
      </c>
      <c r="C68" s="86">
        <v>25.546038133716547</v>
      </c>
      <c r="F68" s="86" t="s">
        <v>76</v>
      </c>
      <c r="G68" s="86">
        <v>1.6522159421625768</v>
      </c>
      <c r="H68" s="86">
        <v>1.6521104672866922</v>
      </c>
    </row>
    <row r="69" spans="1:8" x14ac:dyDescent="0.25">
      <c r="A69" s="86" t="s">
        <v>77</v>
      </c>
      <c r="B69" s="86">
        <v>32.900607575275572</v>
      </c>
      <c r="C69" s="86">
        <v>24.699628248551193</v>
      </c>
      <c r="F69" s="86" t="s">
        <v>77</v>
      </c>
      <c r="G69" s="86">
        <v>1.7105546458833505</v>
      </c>
      <c r="H69" s="86">
        <v>1.7104585687689191</v>
      </c>
    </row>
    <row r="70" spans="1:8" x14ac:dyDescent="0.25">
      <c r="A70" s="86" t="s">
        <v>78</v>
      </c>
      <c r="B70" s="86">
        <v>33.31728852187409</v>
      </c>
      <c r="C70" s="86">
        <v>24.91977281011663</v>
      </c>
      <c r="F70" s="86" t="s">
        <v>78</v>
      </c>
      <c r="G70" s="86">
        <v>1.5767503180742346</v>
      </c>
      <c r="H70" s="86">
        <v>1.5761162691046993</v>
      </c>
    </row>
    <row r="71" spans="1:8" x14ac:dyDescent="0.25">
      <c r="A71" s="86" t="s">
        <v>79</v>
      </c>
      <c r="B71" s="86">
        <v>34.008385602549474</v>
      </c>
      <c r="C71" s="86">
        <v>25.471013904487947</v>
      </c>
      <c r="F71" s="86" t="s">
        <v>79</v>
      </c>
      <c r="G71" s="86">
        <v>1.5567221887746336</v>
      </c>
      <c r="H71" s="86">
        <v>1.5563769710055062</v>
      </c>
    </row>
    <row r="72" spans="1:8" x14ac:dyDescent="0.25">
      <c r="A72" s="86" t="s">
        <v>80</v>
      </c>
      <c r="B72" s="86">
        <v>35.275780209154178</v>
      </c>
      <c r="C72" s="86">
        <v>26.036469912866757</v>
      </c>
      <c r="F72" s="86" t="s">
        <v>80</v>
      </c>
      <c r="G72" s="86">
        <v>1.5545067165001296</v>
      </c>
      <c r="H72" s="86">
        <v>1.5538304775802403</v>
      </c>
    </row>
    <row r="73" spans="1:8" x14ac:dyDescent="0.25">
      <c r="A73" s="86" t="s">
        <v>81</v>
      </c>
      <c r="B73" s="86">
        <v>36.331613309709624</v>
      </c>
      <c r="C73" s="86">
        <v>26.671197420774369</v>
      </c>
      <c r="F73" s="86" t="s">
        <v>81</v>
      </c>
      <c r="G73" s="86">
        <v>1.5331278089559064</v>
      </c>
      <c r="H73" s="86">
        <v>1.532062062816637</v>
      </c>
    </row>
    <row r="74" spans="1:8" x14ac:dyDescent="0.25">
      <c r="A74" s="86" t="s">
        <v>20</v>
      </c>
      <c r="B74" s="86">
        <v>38.073926390733725</v>
      </c>
      <c r="C74" s="86">
        <v>28.202464273010168</v>
      </c>
      <c r="F74" s="86" t="s">
        <v>20</v>
      </c>
      <c r="G74" s="86">
        <v>1.5209614069928541</v>
      </c>
      <c r="H74" s="86">
        <v>1.5199111571623638</v>
      </c>
    </row>
    <row r="75" spans="1:8" x14ac:dyDescent="0.25">
      <c r="A75" s="86" t="s">
        <v>21</v>
      </c>
      <c r="B75" s="86">
        <v>40.073491394349865</v>
      </c>
      <c r="C75" s="86">
        <v>29.110579959853563</v>
      </c>
      <c r="F75" s="86" t="s">
        <v>21</v>
      </c>
      <c r="G75" s="86">
        <v>1.5546216891136531</v>
      </c>
      <c r="H75" s="86">
        <v>1.5537588946312986</v>
      </c>
    </row>
    <row r="76" spans="1:8" x14ac:dyDescent="0.25">
      <c r="A76" s="86" t="s">
        <v>22</v>
      </c>
      <c r="B76" s="86">
        <v>37.830603250305778</v>
      </c>
      <c r="C76" s="86">
        <v>28.223983547119072</v>
      </c>
      <c r="F76" s="86" t="s">
        <v>22</v>
      </c>
      <c r="G76" s="86">
        <v>1.5980275498376286</v>
      </c>
      <c r="H76" s="86">
        <v>1.5971816513306529</v>
      </c>
    </row>
    <row r="77" spans="1:8" x14ac:dyDescent="0.25">
      <c r="A77" s="86" t="s">
        <v>23</v>
      </c>
      <c r="B77" s="86">
        <v>40.527507547702136</v>
      </c>
      <c r="C77" s="86">
        <v>29.565450209760034</v>
      </c>
      <c r="F77" s="86" t="s">
        <v>23</v>
      </c>
      <c r="G77" s="86">
        <v>1.509661798559583</v>
      </c>
      <c r="H77" s="86">
        <v>1.5082898253635983</v>
      </c>
    </row>
    <row r="78" spans="1:8" x14ac:dyDescent="0.25">
      <c r="A78" s="86" t="s">
        <v>24</v>
      </c>
      <c r="B78" s="86">
        <v>43.687093834248678</v>
      </c>
      <c r="C78" s="86">
        <v>30.951318595910454</v>
      </c>
      <c r="F78" s="86" t="s">
        <v>24</v>
      </c>
      <c r="G78" s="86">
        <v>1.4336353080696176</v>
      </c>
      <c r="H78" s="86">
        <v>1.4318522327981473</v>
      </c>
    </row>
    <row r="79" spans="1:8" x14ac:dyDescent="0.25">
      <c r="A79" s="86" t="s">
        <v>25</v>
      </c>
      <c r="B79" s="86">
        <v>47.046033934716753</v>
      </c>
      <c r="C79" s="86">
        <v>32.551648297375564</v>
      </c>
      <c r="F79" s="86" t="s">
        <v>25</v>
      </c>
      <c r="G79" s="86">
        <v>1.2742559722274154</v>
      </c>
      <c r="H79" s="86">
        <v>1.2722111593018541</v>
      </c>
    </row>
    <row r="80" spans="1:8" x14ac:dyDescent="0.25">
      <c r="A80" s="86" t="s">
        <v>26</v>
      </c>
      <c r="B80" s="86">
        <v>41.623995364304221</v>
      </c>
      <c r="C80" s="86">
        <v>31.255296888281208</v>
      </c>
      <c r="F80" s="86" t="s">
        <v>26</v>
      </c>
      <c r="G80" s="86">
        <v>1.6890651646777737</v>
      </c>
      <c r="H80" s="86">
        <v>1.6882233651944105</v>
      </c>
    </row>
    <row r="93" spans="1:8" x14ac:dyDescent="0.25">
      <c r="A93" s="86" t="s">
        <v>447</v>
      </c>
      <c r="B93" s="86"/>
      <c r="C93" s="86"/>
      <c r="F93" s="86" t="s">
        <v>448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30.256643267573661</v>
      </c>
      <c r="C95" s="86">
        <v>23.224059928924927</v>
      </c>
      <c r="F95" s="86" t="s">
        <v>73</v>
      </c>
      <c r="G95" s="86">
        <v>1.8674855649384317</v>
      </c>
      <c r="H95" s="86">
        <v>1.8675167575083613</v>
      </c>
    </row>
    <row r="96" spans="1:8" x14ac:dyDescent="0.25">
      <c r="A96" s="86" t="s">
        <v>74</v>
      </c>
      <c r="B96" s="86">
        <v>33.335945277834817</v>
      </c>
      <c r="C96" s="86">
        <v>24.91111187315181</v>
      </c>
      <c r="F96" s="86" t="s">
        <v>74</v>
      </c>
      <c r="G96" s="86">
        <v>1.7171236811391524</v>
      </c>
      <c r="H96" s="86">
        <v>1.7171984633260355</v>
      </c>
    </row>
    <row r="97" spans="1:8" x14ac:dyDescent="0.25">
      <c r="A97" s="86" t="s">
        <v>75</v>
      </c>
      <c r="B97" s="86">
        <v>31.782054614590798</v>
      </c>
      <c r="C97" s="86">
        <v>23.866932996560219</v>
      </c>
      <c r="F97" s="86" t="s">
        <v>75</v>
      </c>
      <c r="G97" s="86">
        <v>1.7104871619580213</v>
      </c>
      <c r="H97" s="86">
        <v>1.7105104564092832</v>
      </c>
    </row>
    <row r="98" spans="1:8" x14ac:dyDescent="0.25">
      <c r="A98" s="86" t="s">
        <v>76</v>
      </c>
      <c r="B98" s="86">
        <v>33.888253518012007</v>
      </c>
      <c r="C98" s="86">
        <v>25.080888332399219</v>
      </c>
      <c r="F98" s="86" t="s">
        <v>76</v>
      </c>
      <c r="G98" s="86">
        <v>1.6522199412100038</v>
      </c>
      <c r="H98" s="86">
        <v>1.6519255113431979</v>
      </c>
    </row>
    <row r="99" spans="1:8" x14ac:dyDescent="0.25">
      <c r="A99" s="86" t="s">
        <v>77</v>
      </c>
      <c r="B99" s="86">
        <v>32.256047109578496</v>
      </c>
      <c r="C99" s="86">
        <v>24.196904097443984</v>
      </c>
      <c r="F99" s="86" t="s">
        <v>77</v>
      </c>
      <c r="G99" s="86">
        <v>1.7105946363576194</v>
      </c>
      <c r="H99" s="86">
        <v>1.710523953194349</v>
      </c>
    </row>
    <row r="100" spans="1:8" x14ac:dyDescent="0.25">
      <c r="A100" s="86" t="s">
        <v>78</v>
      </c>
      <c r="B100" s="86">
        <v>33.255151023026315</v>
      </c>
      <c r="C100" s="86">
        <v>24.892447818929533</v>
      </c>
      <c r="F100" s="86" t="s">
        <v>78</v>
      </c>
      <c r="G100" s="86">
        <v>1.5767505180266057</v>
      </c>
      <c r="H100" s="86">
        <v>1.5761549598885545</v>
      </c>
    </row>
    <row r="101" spans="1:8" x14ac:dyDescent="0.25">
      <c r="A101" s="86" t="s">
        <v>79</v>
      </c>
      <c r="B101" s="86">
        <v>33.942789827463095</v>
      </c>
      <c r="C101" s="86">
        <v>25.441393760006367</v>
      </c>
      <c r="F101" s="86" t="s">
        <v>79</v>
      </c>
      <c r="G101" s="86">
        <v>1.5567202892271059</v>
      </c>
      <c r="H101" s="86">
        <v>1.5565359331407258</v>
      </c>
    </row>
    <row r="102" spans="1:8" x14ac:dyDescent="0.25">
      <c r="A102" s="86" t="s">
        <v>80</v>
      </c>
      <c r="B102" s="86">
        <v>35.128236554052826</v>
      </c>
      <c r="C102" s="86">
        <v>25.959838166548728</v>
      </c>
      <c r="F102" s="86" t="s">
        <v>80</v>
      </c>
      <c r="G102" s="86">
        <v>1.5545252120944788</v>
      </c>
      <c r="H102" s="86">
        <v>1.5537262024185838</v>
      </c>
    </row>
    <row r="103" spans="1:8" x14ac:dyDescent="0.25">
      <c r="A103" s="86" t="s">
        <v>81</v>
      </c>
      <c r="B103" s="86">
        <v>36.209164676973941</v>
      </c>
      <c r="C103" s="86">
        <v>26.62420701388929</v>
      </c>
      <c r="F103" s="86" t="s">
        <v>81</v>
      </c>
      <c r="G103" s="86">
        <v>1.533117611384968</v>
      </c>
      <c r="H103" s="86">
        <v>1.5319121985143136</v>
      </c>
    </row>
    <row r="104" spans="1:8" x14ac:dyDescent="0.25">
      <c r="A104" s="86" t="s">
        <v>20</v>
      </c>
      <c r="B104" s="86">
        <v>37.641180170883295</v>
      </c>
      <c r="C104" s="86">
        <v>27.832647663326597</v>
      </c>
      <c r="F104" s="86" t="s">
        <v>20</v>
      </c>
      <c r="G104" s="86">
        <v>1.5209481101601598</v>
      </c>
      <c r="H104" s="86">
        <v>1.5200038350864822</v>
      </c>
    </row>
    <row r="105" spans="1:8" x14ac:dyDescent="0.25">
      <c r="A105" s="86" t="s">
        <v>21</v>
      </c>
      <c r="B105" s="86">
        <v>38.93210817183347</v>
      </c>
      <c r="C105" s="86">
        <v>28.011759098982619</v>
      </c>
      <c r="F105" s="86" t="s">
        <v>21</v>
      </c>
      <c r="G105" s="86">
        <v>1.554613491066428</v>
      </c>
      <c r="H105" s="86">
        <v>1.5537560952980998</v>
      </c>
    </row>
    <row r="106" spans="1:8" x14ac:dyDescent="0.25">
      <c r="A106" s="86" t="s">
        <v>22</v>
      </c>
      <c r="B106" s="86">
        <v>36.784133819324232</v>
      </c>
      <c r="C106" s="86">
        <v>27.289557527396973</v>
      </c>
      <c r="F106" s="86" t="s">
        <v>22</v>
      </c>
      <c r="G106" s="86">
        <v>1.5980315488850554</v>
      </c>
      <c r="H106" s="86">
        <v>1.5974166953431692</v>
      </c>
    </row>
    <row r="107" spans="1:8" x14ac:dyDescent="0.25">
      <c r="A107" s="86" t="s">
        <v>23</v>
      </c>
      <c r="B107" s="86">
        <v>39.655507058218724</v>
      </c>
      <c r="C107" s="86">
        <v>28.704091985289104</v>
      </c>
      <c r="F107" s="86" t="s">
        <v>23</v>
      </c>
      <c r="G107" s="86">
        <v>1.5097247835565568</v>
      </c>
      <c r="H107" s="86">
        <v>1.5082918248873116</v>
      </c>
    </row>
    <row r="108" spans="1:8" x14ac:dyDescent="0.25">
      <c r="A108" s="86" t="s">
        <v>24</v>
      </c>
      <c r="B108" s="86">
        <v>42.968651667172871</v>
      </c>
      <c r="C108" s="86">
        <v>30.208037245528111</v>
      </c>
      <c r="F108" s="86" t="s">
        <v>24</v>
      </c>
      <c r="G108" s="86">
        <v>1.4336472052357128</v>
      </c>
      <c r="H108" s="86">
        <v>1.4317600547549572</v>
      </c>
    </row>
    <row r="109" spans="1:8" x14ac:dyDescent="0.25">
      <c r="A109" s="86" t="s">
        <v>25</v>
      </c>
      <c r="B109" s="86">
        <v>46.814918186487979</v>
      </c>
      <c r="C109" s="86">
        <v>32.259890993965236</v>
      </c>
      <c r="F109" s="86" t="s">
        <v>25</v>
      </c>
      <c r="G109" s="86">
        <v>1.27424477489462</v>
      </c>
      <c r="H109" s="86">
        <v>1.2721199810205208</v>
      </c>
    </row>
    <row r="110" spans="1:8" x14ac:dyDescent="0.25">
      <c r="A110" s="86" t="s">
        <v>26</v>
      </c>
      <c r="B110" s="86">
        <v>39.68831784268987</v>
      </c>
      <c r="C110" s="86">
        <v>29.524966053086153</v>
      </c>
      <c r="F110" s="86" t="s">
        <v>26</v>
      </c>
      <c r="G110" s="86">
        <v>1.6891271499128908</v>
      </c>
      <c r="H110" s="86">
        <v>1.6880688020113608</v>
      </c>
    </row>
    <row r="123" spans="1:8" x14ac:dyDescent="0.25">
      <c r="A123" s="86" t="s">
        <v>449</v>
      </c>
      <c r="B123" s="86"/>
      <c r="C123" s="86"/>
      <c r="F123" s="86" t="s">
        <v>450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21.948405889717066</v>
      </c>
      <c r="C125" s="86">
        <v>16.764754635445836</v>
      </c>
      <c r="F125" s="86" t="s">
        <v>73</v>
      </c>
      <c r="G125" s="86">
        <v>13.626268722790231</v>
      </c>
      <c r="H125" s="86">
        <v>11.626740610386605</v>
      </c>
    </row>
    <row r="126" spans="1:8" x14ac:dyDescent="0.25">
      <c r="A126" s="86" t="s">
        <v>74</v>
      </c>
      <c r="B126" s="86">
        <v>24.605565854213523</v>
      </c>
      <c r="C126" s="86">
        <v>18.459310392264562</v>
      </c>
      <c r="F126" s="86" t="s">
        <v>74</v>
      </c>
      <c r="G126" s="86">
        <v>9.1573729137719386</v>
      </c>
      <c r="H126" s="86">
        <v>7.5953968764640258</v>
      </c>
    </row>
    <row r="127" spans="1:8" x14ac:dyDescent="0.25">
      <c r="A127" s="86" t="s">
        <v>75</v>
      </c>
      <c r="B127" s="86">
        <v>23.213938539839809</v>
      </c>
      <c r="C127" s="86">
        <v>17.552990477668217</v>
      </c>
      <c r="F127" s="86" t="s">
        <v>75</v>
      </c>
      <c r="G127" s="86">
        <v>6.8544836619917131</v>
      </c>
      <c r="H127" s="86">
        <v>6.0013993666708592</v>
      </c>
    </row>
    <row r="128" spans="1:8" x14ac:dyDescent="0.25">
      <c r="A128" s="86" t="s">
        <v>76</v>
      </c>
      <c r="B128" s="86">
        <v>25.3925206015927</v>
      </c>
      <c r="C128" s="86">
        <v>19.094143075119504</v>
      </c>
      <c r="F128" s="86" t="s">
        <v>76</v>
      </c>
      <c r="G128" s="86">
        <v>6.1611601116614017</v>
      </c>
      <c r="H128" s="86">
        <v>5.1498973944406439</v>
      </c>
    </row>
    <row r="129" spans="1:8" x14ac:dyDescent="0.25">
      <c r="A129" s="86" t="s">
        <v>77</v>
      </c>
      <c r="B129" s="86">
        <v>23.6226766784152</v>
      </c>
      <c r="C129" s="86">
        <v>17.818898838296718</v>
      </c>
      <c r="F129" s="86" t="s">
        <v>77</v>
      </c>
      <c r="G129" s="86">
        <v>6.4881587205927547</v>
      </c>
      <c r="H129" s="86">
        <v>5.3362726998428975</v>
      </c>
    </row>
    <row r="130" spans="1:8" x14ac:dyDescent="0.25">
      <c r="A130" s="86" t="s">
        <v>78</v>
      </c>
      <c r="B130" s="86">
        <v>25.321130506713303</v>
      </c>
      <c r="C130" s="86">
        <v>18.900558187039845</v>
      </c>
      <c r="F130" s="86" t="s">
        <v>78</v>
      </c>
      <c r="G130" s="86">
        <v>2.9109435132551424</v>
      </c>
      <c r="H130" s="86">
        <v>2.5344621911060785</v>
      </c>
    </row>
    <row r="131" spans="1:8" x14ac:dyDescent="0.25">
      <c r="A131" s="86" t="s">
        <v>79</v>
      </c>
      <c r="B131" s="86">
        <v>25.900601576704425</v>
      </c>
      <c r="C131" s="86">
        <v>19.400488503638432</v>
      </c>
      <c r="F131" s="86" t="s">
        <v>79</v>
      </c>
      <c r="G131" s="86">
        <v>2.8187058842583692</v>
      </c>
      <c r="H131" s="86">
        <v>2.4314996167912803</v>
      </c>
    </row>
    <row r="132" spans="1:8" x14ac:dyDescent="0.25">
      <c r="A132" s="86" t="s">
        <v>80</v>
      </c>
      <c r="B132" s="86">
        <v>26.951775487078976</v>
      </c>
      <c r="C132" s="86">
        <v>20.08342462825355</v>
      </c>
      <c r="F132" s="86" t="s">
        <v>80</v>
      </c>
      <c r="G132" s="86">
        <v>3.3766317863085011</v>
      </c>
      <c r="H132" s="86">
        <v>2.8159828328892056</v>
      </c>
    </row>
    <row r="133" spans="1:8" x14ac:dyDescent="0.25">
      <c r="A133" s="86" t="s">
        <v>81</v>
      </c>
      <c r="B133" s="86">
        <v>28.222306046699671</v>
      </c>
      <c r="C133" s="86">
        <v>20.807656416241649</v>
      </c>
      <c r="F133" s="86" t="s">
        <v>81</v>
      </c>
      <c r="G133" s="86">
        <v>3.0991901729008151</v>
      </c>
      <c r="H133" s="86">
        <v>2.5572389656783754</v>
      </c>
    </row>
    <row r="134" spans="1:8" x14ac:dyDescent="0.25">
      <c r="A134" s="86" t="s">
        <v>20</v>
      </c>
      <c r="B134" s="86">
        <v>29.469527358583186</v>
      </c>
      <c r="C134" s="86">
        <v>22.188517495132654</v>
      </c>
      <c r="F134" s="86" t="s">
        <v>20</v>
      </c>
      <c r="G134" s="86">
        <v>4.4820743698850931</v>
      </c>
      <c r="H134" s="86">
        <v>3.7883116241711225</v>
      </c>
    </row>
    <row r="135" spans="1:8" x14ac:dyDescent="0.25">
      <c r="A135" s="86" t="s">
        <v>21</v>
      </c>
      <c r="B135" s="86">
        <v>30.360120719244673</v>
      </c>
      <c r="C135" s="86">
        <v>22.575643581698838</v>
      </c>
      <c r="F135" s="86" t="s">
        <v>21</v>
      </c>
      <c r="G135" s="86">
        <v>8.7002211073322329</v>
      </c>
      <c r="H135" s="86">
        <v>7.377593757167042</v>
      </c>
    </row>
    <row r="136" spans="1:8" x14ac:dyDescent="0.25">
      <c r="A136" s="86" t="s">
        <v>22</v>
      </c>
      <c r="B136" s="86">
        <v>28.394606204802013</v>
      </c>
      <c r="C136" s="86">
        <v>21.249422787492016</v>
      </c>
      <c r="F136" s="86" t="s">
        <v>22</v>
      </c>
      <c r="G136" s="86">
        <v>8.2591572687385852</v>
      </c>
      <c r="H136" s="86">
        <v>6.9799809685332947</v>
      </c>
    </row>
    <row r="137" spans="1:8" x14ac:dyDescent="0.25">
      <c r="A137" s="86" t="s">
        <v>23</v>
      </c>
      <c r="B137" s="86">
        <v>31.278129749493669</v>
      </c>
      <c r="C137" s="86">
        <v>23.326280280037295</v>
      </c>
      <c r="F137" s="86" t="s">
        <v>23</v>
      </c>
      <c r="G137" s="86">
        <v>6.9659917007768746</v>
      </c>
      <c r="H137" s="86">
        <v>6.0670455297548118</v>
      </c>
    </row>
    <row r="138" spans="1:8" x14ac:dyDescent="0.25">
      <c r="A138" s="86" t="s">
        <v>24</v>
      </c>
      <c r="B138" s="86">
        <v>34.188573981677564</v>
      </c>
      <c r="C138" s="86">
        <v>25.218030665095569</v>
      </c>
      <c r="F138" s="86" t="s">
        <v>24</v>
      </c>
      <c r="G138" s="86">
        <v>5.5431111309286125</v>
      </c>
      <c r="H138" s="86">
        <v>4.8485101848739625</v>
      </c>
    </row>
    <row r="139" spans="1:8" x14ac:dyDescent="0.25">
      <c r="A139" s="86" t="s">
        <v>25</v>
      </c>
      <c r="B139" s="86">
        <v>38.905498210326293</v>
      </c>
      <c r="C139" s="86">
        <v>28.077339277784031</v>
      </c>
      <c r="F139" s="86" t="s">
        <v>25</v>
      </c>
      <c r="G139" s="86">
        <v>2.3785383321692772</v>
      </c>
      <c r="H139" s="86">
        <v>2.1851744914361397</v>
      </c>
    </row>
    <row r="140" spans="1:8" x14ac:dyDescent="0.25">
      <c r="A140" s="86" t="s">
        <v>26</v>
      </c>
      <c r="B140" s="86">
        <v>29.715653531328837</v>
      </c>
      <c r="C140" s="86">
        <v>22.288105773204819</v>
      </c>
      <c r="F140" s="86" t="s">
        <v>26</v>
      </c>
      <c r="G140" s="86">
        <v>12.162639259328426</v>
      </c>
      <c r="H140" s="86">
        <v>10.137633815625117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2023526.25</v>
      </c>
      <c r="E2">
        <v>1917995.54</v>
      </c>
    </row>
    <row r="3" spans="1:5" x14ac:dyDescent="0.25">
      <c r="A3" t="s">
        <v>39</v>
      </c>
      <c r="B3" t="s">
        <v>74</v>
      </c>
      <c r="C3" t="s">
        <v>67</v>
      </c>
      <c r="D3">
        <v>2513865.59</v>
      </c>
      <c r="E3">
        <v>1427429.16</v>
      </c>
    </row>
    <row r="4" spans="1:5" x14ac:dyDescent="0.25">
      <c r="A4" t="s">
        <v>39</v>
      </c>
      <c r="B4" t="s">
        <v>75</v>
      </c>
      <c r="C4" t="s">
        <v>67</v>
      </c>
      <c r="D4">
        <v>2183695.83</v>
      </c>
      <c r="E4">
        <v>997236.57</v>
      </c>
    </row>
    <row r="5" spans="1:5" x14ac:dyDescent="0.25">
      <c r="A5" t="s">
        <v>39</v>
      </c>
      <c r="B5" t="s">
        <v>76</v>
      </c>
      <c r="C5" t="s">
        <v>67</v>
      </c>
      <c r="D5">
        <v>2512698.71</v>
      </c>
      <c r="E5">
        <v>935821.22</v>
      </c>
    </row>
    <row r="6" spans="1:5" x14ac:dyDescent="0.25">
      <c r="A6" t="s">
        <v>39</v>
      </c>
      <c r="B6" t="s">
        <v>77</v>
      </c>
      <c r="C6" t="s">
        <v>67</v>
      </c>
      <c r="D6">
        <v>2272146.73</v>
      </c>
      <c r="E6">
        <v>1000696.48</v>
      </c>
    </row>
    <row r="7" spans="1:5" x14ac:dyDescent="0.25">
      <c r="A7" t="s">
        <v>39</v>
      </c>
      <c r="B7" t="s">
        <v>78</v>
      </c>
      <c r="C7" t="s">
        <v>67</v>
      </c>
      <c r="D7">
        <v>2458836.91</v>
      </c>
      <c r="E7">
        <v>442504.16</v>
      </c>
    </row>
    <row r="8" spans="1:5" x14ac:dyDescent="0.25">
      <c r="A8" t="s">
        <v>39</v>
      </c>
      <c r="B8" t="s">
        <v>79</v>
      </c>
      <c r="C8" t="s">
        <v>67</v>
      </c>
      <c r="D8">
        <v>2620446.6</v>
      </c>
      <c r="E8">
        <v>518921.72</v>
      </c>
    </row>
    <row r="9" spans="1:5" x14ac:dyDescent="0.25">
      <c r="A9" t="s">
        <v>39</v>
      </c>
      <c r="B9" t="s">
        <v>80</v>
      </c>
      <c r="C9" t="s">
        <v>67</v>
      </c>
      <c r="D9">
        <v>2709111.73</v>
      </c>
      <c r="E9">
        <v>555451.07999999996</v>
      </c>
    </row>
    <row r="10" spans="1:5" x14ac:dyDescent="0.25">
      <c r="A10" t="s">
        <v>39</v>
      </c>
      <c r="B10" t="s">
        <v>81</v>
      </c>
      <c r="C10" t="s">
        <v>67</v>
      </c>
      <c r="D10">
        <v>2867095.37</v>
      </c>
      <c r="E10">
        <v>528146.38</v>
      </c>
    </row>
    <row r="11" spans="1:5" x14ac:dyDescent="0.25">
      <c r="A11" t="s">
        <v>39</v>
      </c>
      <c r="B11" t="s">
        <v>20</v>
      </c>
      <c r="C11" t="s">
        <v>67</v>
      </c>
      <c r="D11">
        <v>3018956.86</v>
      </c>
      <c r="E11">
        <v>744182.59</v>
      </c>
    </row>
    <row r="12" spans="1:5" x14ac:dyDescent="0.25">
      <c r="A12" t="s">
        <v>39</v>
      </c>
      <c r="B12" t="s">
        <v>21</v>
      </c>
      <c r="C12" t="s">
        <v>67</v>
      </c>
      <c r="D12">
        <v>3084730.77</v>
      </c>
      <c r="E12">
        <v>1379474.11</v>
      </c>
    </row>
    <row r="13" spans="1:5" x14ac:dyDescent="0.25">
      <c r="A13" t="s">
        <v>39</v>
      </c>
      <c r="B13" t="s">
        <v>22</v>
      </c>
      <c r="C13" t="s">
        <v>67</v>
      </c>
      <c r="D13">
        <v>2939474.69</v>
      </c>
      <c r="E13">
        <v>1271372.74</v>
      </c>
    </row>
    <row r="14" spans="1:5" x14ac:dyDescent="0.25">
      <c r="A14" t="s">
        <v>39</v>
      </c>
      <c r="B14" t="s">
        <v>23</v>
      </c>
      <c r="C14" t="s">
        <v>67</v>
      </c>
      <c r="D14">
        <v>3179007.83</v>
      </c>
      <c r="E14">
        <v>1048212.9</v>
      </c>
    </row>
    <row r="15" spans="1:5" x14ac:dyDescent="0.25">
      <c r="A15" t="s">
        <v>39</v>
      </c>
      <c r="B15" t="s">
        <v>24</v>
      </c>
      <c r="C15" t="s">
        <v>67</v>
      </c>
      <c r="D15">
        <v>3642785.66</v>
      </c>
      <c r="E15">
        <v>1010400.94</v>
      </c>
    </row>
    <row r="16" spans="1:5" x14ac:dyDescent="0.25">
      <c r="A16" t="s">
        <v>39</v>
      </c>
      <c r="B16" t="s">
        <v>25</v>
      </c>
      <c r="C16" t="s">
        <v>67</v>
      </c>
      <c r="D16">
        <v>4527895.1399999997</v>
      </c>
      <c r="E16">
        <v>890908.89</v>
      </c>
    </row>
    <row r="17" spans="1:5" x14ac:dyDescent="0.25">
      <c r="A17" t="s">
        <v>39</v>
      </c>
      <c r="B17" t="s">
        <v>26</v>
      </c>
      <c r="C17" t="s">
        <v>67</v>
      </c>
      <c r="D17">
        <v>3496280.95</v>
      </c>
      <c r="E17">
        <v>2104805.77</v>
      </c>
    </row>
    <row r="18" spans="1:5" x14ac:dyDescent="0.25">
      <c r="A18" t="s">
        <v>40</v>
      </c>
      <c r="B18" t="s">
        <v>73</v>
      </c>
      <c r="C18" t="s">
        <v>67</v>
      </c>
      <c r="D18">
        <v>1547945.11</v>
      </c>
      <c r="E18">
        <v>1577036.21</v>
      </c>
    </row>
    <row r="19" spans="1:5" x14ac:dyDescent="0.25">
      <c r="A19" t="s">
        <v>40</v>
      </c>
      <c r="B19" t="s">
        <v>74</v>
      </c>
      <c r="C19" t="s">
        <v>67</v>
      </c>
      <c r="D19">
        <v>1781466.07</v>
      </c>
      <c r="E19">
        <v>1089760.69</v>
      </c>
    </row>
    <row r="20" spans="1:5" x14ac:dyDescent="0.25">
      <c r="A20" t="s">
        <v>40</v>
      </c>
      <c r="B20" t="s">
        <v>75</v>
      </c>
      <c r="C20" t="s">
        <v>67</v>
      </c>
      <c r="D20">
        <v>1641920.96</v>
      </c>
      <c r="E20">
        <v>848531.2</v>
      </c>
    </row>
    <row r="21" spans="1:5" x14ac:dyDescent="0.25">
      <c r="A21" t="s">
        <v>40</v>
      </c>
      <c r="B21" t="s">
        <v>76</v>
      </c>
      <c r="C21" t="s">
        <v>67</v>
      </c>
      <c r="D21">
        <v>1833496.16</v>
      </c>
      <c r="E21">
        <v>746619.73</v>
      </c>
    </row>
    <row r="22" spans="1:5" x14ac:dyDescent="0.25">
      <c r="A22" t="s">
        <v>40</v>
      </c>
      <c r="B22" t="s">
        <v>77</v>
      </c>
      <c r="C22" t="s">
        <v>67</v>
      </c>
      <c r="D22">
        <v>1672657.37</v>
      </c>
      <c r="E22">
        <v>798408.89</v>
      </c>
    </row>
    <row r="23" spans="1:5" x14ac:dyDescent="0.25">
      <c r="A23" t="s">
        <v>40</v>
      </c>
      <c r="B23" t="s">
        <v>78</v>
      </c>
      <c r="C23" t="s">
        <v>67</v>
      </c>
      <c r="D23">
        <v>1858214.37</v>
      </c>
      <c r="E23">
        <v>393918.05</v>
      </c>
    </row>
    <row r="24" spans="1:5" x14ac:dyDescent="0.25">
      <c r="A24" t="s">
        <v>40</v>
      </c>
      <c r="B24" t="s">
        <v>79</v>
      </c>
      <c r="C24" t="s">
        <v>67</v>
      </c>
      <c r="D24">
        <v>1967385.74</v>
      </c>
      <c r="E24">
        <v>450824.97</v>
      </c>
    </row>
    <row r="25" spans="1:5" x14ac:dyDescent="0.25">
      <c r="A25" t="s">
        <v>40</v>
      </c>
      <c r="B25" t="s">
        <v>80</v>
      </c>
      <c r="C25" t="s">
        <v>67</v>
      </c>
      <c r="D25">
        <v>1995938.09</v>
      </c>
      <c r="E25">
        <v>474070.19</v>
      </c>
    </row>
    <row r="26" spans="1:5" x14ac:dyDescent="0.25">
      <c r="A26" t="s">
        <v>40</v>
      </c>
      <c r="B26" t="s">
        <v>81</v>
      </c>
      <c r="C26" t="s">
        <v>67</v>
      </c>
      <c r="D26">
        <v>2126447.2400000002</v>
      </c>
      <c r="E26">
        <v>436283.67</v>
      </c>
    </row>
    <row r="27" spans="1:5" x14ac:dyDescent="0.25">
      <c r="A27" t="s">
        <v>40</v>
      </c>
      <c r="B27" t="s">
        <v>20</v>
      </c>
      <c r="C27" t="s">
        <v>67</v>
      </c>
      <c r="D27">
        <v>2192025.58</v>
      </c>
      <c r="E27">
        <v>600459.6</v>
      </c>
    </row>
    <row r="28" spans="1:5" x14ac:dyDescent="0.25">
      <c r="A28" t="s">
        <v>40</v>
      </c>
      <c r="B28" t="s">
        <v>21</v>
      </c>
      <c r="C28" t="s">
        <v>67</v>
      </c>
      <c r="D28">
        <v>2286921.34</v>
      </c>
      <c r="E28">
        <v>1041165.76</v>
      </c>
    </row>
    <row r="29" spans="1:5" x14ac:dyDescent="0.25">
      <c r="A29" t="s">
        <v>40</v>
      </c>
      <c r="B29" t="s">
        <v>22</v>
      </c>
      <c r="C29" t="s">
        <v>67</v>
      </c>
      <c r="D29">
        <v>2067243.92</v>
      </c>
      <c r="E29">
        <v>964262.33</v>
      </c>
    </row>
    <row r="30" spans="1:5" x14ac:dyDescent="0.25">
      <c r="A30" t="s">
        <v>40</v>
      </c>
      <c r="B30" t="s">
        <v>23</v>
      </c>
      <c r="C30" t="s">
        <v>67</v>
      </c>
      <c r="D30">
        <v>2354002.38</v>
      </c>
      <c r="E30">
        <v>818062.77</v>
      </c>
    </row>
    <row r="31" spans="1:5" x14ac:dyDescent="0.25">
      <c r="A31" t="s">
        <v>40</v>
      </c>
      <c r="B31" t="s">
        <v>24</v>
      </c>
      <c r="C31" t="s">
        <v>67</v>
      </c>
      <c r="D31">
        <v>2608910.83</v>
      </c>
      <c r="E31">
        <v>709026.1</v>
      </c>
    </row>
    <row r="32" spans="1:5" x14ac:dyDescent="0.25">
      <c r="A32" t="s">
        <v>40</v>
      </c>
      <c r="B32" t="s">
        <v>25</v>
      </c>
      <c r="C32" t="s">
        <v>67</v>
      </c>
      <c r="D32">
        <v>3284173.63</v>
      </c>
      <c r="E32">
        <v>525081.79</v>
      </c>
    </row>
    <row r="33" spans="1:5" x14ac:dyDescent="0.25">
      <c r="A33" t="s">
        <v>40</v>
      </c>
      <c r="B33" t="s">
        <v>26</v>
      </c>
      <c r="C33" t="s">
        <v>67</v>
      </c>
      <c r="D33">
        <v>2303061.7999999998</v>
      </c>
      <c r="E33">
        <v>1383824.32</v>
      </c>
    </row>
    <row r="34" spans="1:5" x14ac:dyDescent="0.25">
      <c r="A34" t="s">
        <v>39</v>
      </c>
      <c r="B34" t="s">
        <v>73</v>
      </c>
      <c r="C34" t="s">
        <v>48</v>
      </c>
      <c r="D34">
        <v>3011590.23</v>
      </c>
      <c r="E34">
        <v>838120.77</v>
      </c>
    </row>
    <row r="35" spans="1:5" x14ac:dyDescent="0.25">
      <c r="A35" t="s">
        <v>39</v>
      </c>
      <c r="B35" t="s">
        <v>74</v>
      </c>
      <c r="C35" t="s">
        <v>48</v>
      </c>
      <c r="D35">
        <v>3327386.48</v>
      </c>
      <c r="E35">
        <v>601012.72</v>
      </c>
    </row>
    <row r="36" spans="1:5" x14ac:dyDescent="0.25">
      <c r="A36" t="s">
        <v>39</v>
      </c>
      <c r="B36" t="s">
        <v>75</v>
      </c>
      <c r="C36" t="s">
        <v>48</v>
      </c>
      <c r="D36">
        <v>3176924.67</v>
      </c>
      <c r="E36">
        <v>423898.59</v>
      </c>
    </row>
    <row r="37" spans="1:5" x14ac:dyDescent="0.25">
      <c r="A37" t="s">
        <v>39</v>
      </c>
      <c r="B37" t="s">
        <v>76</v>
      </c>
      <c r="C37" t="s">
        <v>48</v>
      </c>
      <c r="D37">
        <v>3387688.62</v>
      </c>
      <c r="E37">
        <v>385507.22</v>
      </c>
    </row>
    <row r="38" spans="1:5" x14ac:dyDescent="0.25">
      <c r="A38" t="s">
        <v>39</v>
      </c>
      <c r="B38" t="s">
        <v>77</v>
      </c>
      <c r="C38" t="s">
        <v>48</v>
      </c>
      <c r="D38">
        <v>3227278.98</v>
      </c>
      <c r="E38">
        <v>407612.44</v>
      </c>
    </row>
    <row r="39" spans="1:5" x14ac:dyDescent="0.25">
      <c r="A39" t="s">
        <v>39</v>
      </c>
      <c r="B39" t="s">
        <v>78</v>
      </c>
      <c r="C39" t="s">
        <v>48</v>
      </c>
      <c r="D39">
        <v>3326643.66</v>
      </c>
      <c r="E39">
        <v>207623.17</v>
      </c>
    </row>
    <row r="40" spans="1:5" x14ac:dyDescent="0.25">
      <c r="A40" t="s">
        <v>39</v>
      </c>
      <c r="B40" t="s">
        <v>79</v>
      </c>
      <c r="C40" t="s">
        <v>48</v>
      </c>
      <c r="D40">
        <v>3395410.34</v>
      </c>
      <c r="E40">
        <v>201924.42</v>
      </c>
    </row>
    <row r="41" spans="1:5" x14ac:dyDescent="0.25">
      <c r="A41" t="s">
        <v>39</v>
      </c>
      <c r="B41" t="s">
        <v>80</v>
      </c>
      <c r="C41" t="s">
        <v>48</v>
      </c>
      <c r="D41">
        <v>3514480.5</v>
      </c>
      <c r="E41">
        <v>231964.48</v>
      </c>
    </row>
    <row r="42" spans="1:5" x14ac:dyDescent="0.25">
      <c r="A42" t="s">
        <v>39</v>
      </c>
      <c r="B42" t="s">
        <v>81</v>
      </c>
      <c r="C42" t="s">
        <v>48</v>
      </c>
      <c r="D42">
        <v>3622562.95</v>
      </c>
      <c r="E42">
        <v>219507.39</v>
      </c>
    </row>
    <row r="43" spans="1:5" x14ac:dyDescent="0.25">
      <c r="A43" t="s">
        <v>39</v>
      </c>
      <c r="B43" t="s">
        <v>20</v>
      </c>
      <c r="C43" t="s">
        <v>48</v>
      </c>
      <c r="D43">
        <v>3766090.29</v>
      </c>
      <c r="E43">
        <v>302707.23</v>
      </c>
    </row>
    <row r="44" spans="1:5" x14ac:dyDescent="0.25">
      <c r="A44" t="s">
        <v>39</v>
      </c>
      <c r="B44" t="s">
        <v>21</v>
      </c>
      <c r="C44" t="s">
        <v>48</v>
      </c>
      <c r="D44">
        <v>3882845.84</v>
      </c>
      <c r="E44">
        <v>576598.46</v>
      </c>
    </row>
    <row r="45" spans="1:5" x14ac:dyDescent="0.25">
      <c r="A45" t="s">
        <v>39</v>
      </c>
      <c r="B45" t="s">
        <v>22</v>
      </c>
      <c r="C45" t="s">
        <v>48</v>
      </c>
      <c r="D45">
        <v>3667550.5</v>
      </c>
      <c r="E45">
        <v>559904.88</v>
      </c>
    </row>
    <row r="46" spans="1:5" x14ac:dyDescent="0.25">
      <c r="A46" t="s">
        <v>39</v>
      </c>
      <c r="B46" t="s">
        <v>23</v>
      </c>
      <c r="C46" t="s">
        <v>48</v>
      </c>
      <c r="D46">
        <v>3958025.93</v>
      </c>
      <c r="E46">
        <v>464959.91</v>
      </c>
    </row>
    <row r="47" spans="1:5" x14ac:dyDescent="0.25">
      <c r="A47" t="s">
        <v>39</v>
      </c>
      <c r="B47" t="s">
        <v>24</v>
      </c>
      <c r="C47" t="s">
        <v>48</v>
      </c>
      <c r="D47">
        <v>4294631.33</v>
      </c>
      <c r="E47">
        <v>358606.68</v>
      </c>
    </row>
    <row r="48" spans="1:5" x14ac:dyDescent="0.25">
      <c r="A48" t="s">
        <v>39</v>
      </c>
      <c r="B48" t="s">
        <v>25</v>
      </c>
      <c r="C48" t="s">
        <v>48</v>
      </c>
      <c r="D48">
        <v>4683486.6500000004</v>
      </c>
      <c r="E48">
        <v>172591.89</v>
      </c>
    </row>
    <row r="49" spans="1:5" x14ac:dyDescent="0.25">
      <c r="A49" t="s">
        <v>39</v>
      </c>
      <c r="B49" t="s">
        <v>26</v>
      </c>
      <c r="C49" t="s">
        <v>48</v>
      </c>
      <c r="D49">
        <v>3921617.87</v>
      </c>
      <c r="E49">
        <v>862883.81</v>
      </c>
    </row>
    <row r="50" spans="1:5" x14ac:dyDescent="0.25">
      <c r="A50" t="s">
        <v>40</v>
      </c>
      <c r="B50" t="s">
        <v>73</v>
      </c>
      <c r="C50" t="s">
        <v>48</v>
      </c>
      <c r="D50">
        <v>2317779.89</v>
      </c>
      <c r="E50">
        <v>727340.43</v>
      </c>
    </row>
    <row r="51" spans="1:5" x14ac:dyDescent="0.25">
      <c r="A51" t="s">
        <v>40</v>
      </c>
      <c r="B51" t="s">
        <v>74</v>
      </c>
      <c r="C51" t="s">
        <v>48</v>
      </c>
      <c r="D51">
        <v>2489534.29</v>
      </c>
      <c r="E51">
        <v>518561.33</v>
      </c>
    </row>
    <row r="52" spans="1:5" x14ac:dyDescent="0.25">
      <c r="A52" t="s">
        <v>40</v>
      </c>
      <c r="B52" t="s">
        <v>75</v>
      </c>
      <c r="C52" t="s">
        <v>48</v>
      </c>
      <c r="D52">
        <v>2386872.87</v>
      </c>
      <c r="E52">
        <v>399444.8</v>
      </c>
    </row>
    <row r="53" spans="1:5" x14ac:dyDescent="0.25">
      <c r="A53" t="s">
        <v>40</v>
      </c>
      <c r="B53" t="s">
        <v>76</v>
      </c>
      <c r="C53" t="s">
        <v>48</v>
      </c>
      <c r="D53">
        <v>2508593.0699999998</v>
      </c>
      <c r="E53">
        <v>350074.61</v>
      </c>
    </row>
    <row r="54" spans="1:5" x14ac:dyDescent="0.25">
      <c r="A54" t="s">
        <v>40</v>
      </c>
      <c r="B54" t="s">
        <v>77</v>
      </c>
      <c r="C54" t="s">
        <v>48</v>
      </c>
      <c r="D54">
        <v>2421355.86</v>
      </c>
      <c r="E54">
        <v>354936.08</v>
      </c>
    </row>
    <row r="55" spans="1:5" x14ac:dyDescent="0.25">
      <c r="A55" t="s">
        <v>40</v>
      </c>
      <c r="B55" t="s">
        <v>78</v>
      </c>
      <c r="C55" t="s">
        <v>48</v>
      </c>
      <c r="D55">
        <v>2490116.9900000002</v>
      </c>
      <c r="E55">
        <v>192151.57</v>
      </c>
    </row>
    <row r="56" spans="1:5" x14ac:dyDescent="0.25">
      <c r="A56" t="s">
        <v>40</v>
      </c>
      <c r="B56" t="s">
        <v>79</v>
      </c>
      <c r="C56" t="s">
        <v>48</v>
      </c>
      <c r="D56">
        <v>2544995.94</v>
      </c>
      <c r="E56">
        <v>187271.72</v>
      </c>
    </row>
    <row r="57" spans="1:5" x14ac:dyDescent="0.25">
      <c r="A57" t="s">
        <v>40</v>
      </c>
      <c r="B57" t="s">
        <v>80</v>
      </c>
      <c r="C57" t="s">
        <v>48</v>
      </c>
      <c r="D57">
        <v>2597289.06</v>
      </c>
      <c r="E57">
        <v>207842.02</v>
      </c>
    </row>
    <row r="58" spans="1:5" x14ac:dyDescent="0.25">
      <c r="A58" t="s">
        <v>40</v>
      </c>
      <c r="B58" t="s">
        <v>81</v>
      </c>
      <c r="C58" t="s">
        <v>48</v>
      </c>
      <c r="D58">
        <v>2663705.9500000002</v>
      </c>
      <c r="E58">
        <v>194218.8</v>
      </c>
    </row>
    <row r="59" spans="1:5" x14ac:dyDescent="0.25">
      <c r="A59" t="s">
        <v>40</v>
      </c>
      <c r="B59" t="s">
        <v>20</v>
      </c>
      <c r="C59" t="s">
        <v>48</v>
      </c>
      <c r="D59">
        <v>2786155.06</v>
      </c>
      <c r="E59">
        <v>275375.12</v>
      </c>
    </row>
    <row r="60" spans="1:5" x14ac:dyDescent="0.25">
      <c r="A60" t="s">
        <v>40</v>
      </c>
      <c r="B60" t="s">
        <v>21</v>
      </c>
      <c r="C60" t="s">
        <v>48</v>
      </c>
      <c r="D60">
        <v>2798147.38</v>
      </c>
      <c r="E60">
        <v>533334.34</v>
      </c>
    </row>
    <row r="61" spans="1:5" x14ac:dyDescent="0.25">
      <c r="A61" t="s">
        <v>40</v>
      </c>
      <c r="B61" t="s">
        <v>22</v>
      </c>
      <c r="C61" t="s">
        <v>48</v>
      </c>
      <c r="D61">
        <v>2724562.98</v>
      </c>
      <c r="E61">
        <v>497362.86</v>
      </c>
    </row>
    <row r="62" spans="1:5" x14ac:dyDescent="0.25">
      <c r="A62" t="s">
        <v>40</v>
      </c>
      <c r="B62" t="s">
        <v>23</v>
      </c>
      <c r="C62" t="s">
        <v>48</v>
      </c>
      <c r="D62">
        <v>2868155.28</v>
      </c>
      <c r="E62">
        <v>442181.68</v>
      </c>
    </row>
    <row r="63" spans="1:5" x14ac:dyDescent="0.25">
      <c r="A63" t="s">
        <v>40</v>
      </c>
      <c r="B63" t="s">
        <v>24</v>
      </c>
      <c r="C63" t="s">
        <v>48</v>
      </c>
      <c r="D63">
        <v>3020586.93</v>
      </c>
      <c r="E63">
        <v>349186.85</v>
      </c>
    </row>
    <row r="64" spans="1:5" x14ac:dyDescent="0.25">
      <c r="A64" t="s">
        <v>40</v>
      </c>
      <c r="B64" t="s">
        <v>25</v>
      </c>
      <c r="C64" t="s">
        <v>48</v>
      </c>
      <c r="D64">
        <v>3228065.7</v>
      </c>
      <c r="E64">
        <v>171372.07</v>
      </c>
    </row>
    <row r="65" spans="1:5" x14ac:dyDescent="0.25">
      <c r="A65" t="s">
        <v>40</v>
      </c>
      <c r="B65" t="s">
        <v>26</v>
      </c>
      <c r="C65" t="s">
        <v>48</v>
      </c>
      <c r="D65">
        <v>2931711.93</v>
      </c>
      <c r="E65">
        <v>729079.93</v>
      </c>
    </row>
    <row r="66" spans="1:5" x14ac:dyDescent="0.25">
      <c r="A66" t="s">
        <v>39</v>
      </c>
      <c r="B66" t="s">
        <v>73</v>
      </c>
      <c r="C66" t="s">
        <v>65</v>
      </c>
      <c r="D66">
        <v>3172264.65</v>
      </c>
      <c r="E66">
        <v>186793.83</v>
      </c>
    </row>
    <row r="67" spans="1:5" x14ac:dyDescent="0.25">
      <c r="A67" t="s">
        <v>39</v>
      </c>
      <c r="B67" t="s">
        <v>74</v>
      </c>
      <c r="C67" t="s">
        <v>65</v>
      </c>
      <c r="D67">
        <v>3447418.23</v>
      </c>
      <c r="E67">
        <v>171751.94</v>
      </c>
    </row>
    <row r="68" spans="1:5" x14ac:dyDescent="0.25">
      <c r="A68" t="s">
        <v>39</v>
      </c>
      <c r="B68" t="s">
        <v>75</v>
      </c>
      <c r="C68" t="s">
        <v>65</v>
      </c>
      <c r="D68">
        <v>3240150.86</v>
      </c>
      <c r="E68">
        <v>171089.47</v>
      </c>
    </row>
    <row r="69" spans="1:5" x14ac:dyDescent="0.25">
      <c r="A69" t="s">
        <v>39</v>
      </c>
      <c r="B69" t="s">
        <v>76</v>
      </c>
      <c r="C69" t="s">
        <v>65</v>
      </c>
      <c r="D69">
        <v>3443485.66</v>
      </c>
      <c r="E69">
        <v>165260.95000000001</v>
      </c>
    </row>
    <row r="70" spans="1:5" x14ac:dyDescent="0.25">
      <c r="A70" t="s">
        <v>39</v>
      </c>
      <c r="B70" t="s">
        <v>77</v>
      </c>
      <c r="C70" t="s">
        <v>65</v>
      </c>
      <c r="D70">
        <v>3290844.45</v>
      </c>
      <c r="E70">
        <v>171096.21</v>
      </c>
    </row>
    <row r="71" spans="1:5" x14ac:dyDescent="0.25">
      <c r="A71" t="s">
        <v>39</v>
      </c>
      <c r="B71" t="s">
        <v>78</v>
      </c>
      <c r="C71" t="s">
        <v>65</v>
      </c>
      <c r="D71">
        <v>3332522.47</v>
      </c>
      <c r="E71">
        <v>157712.59</v>
      </c>
    </row>
    <row r="72" spans="1:5" x14ac:dyDescent="0.25">
      <c r="A72" t="s">
        <v>39</v>
      </c>
      <c r="B72" t="s">
        <v>79</v>
      </c>
      <c r="C72" t="s">
        <v>65</v>
      </c>
      <c r="D72">
        <v>3401648.64</v>
      </c>
      <c r="E72">
        <v>155709.29999999999</v>
      </c>
    </row>
    <row r="73" spans="1:5" x14ac:dyDescent="0.25">
      <c r="A73" t="s">
        <v>39</v>
      </c>
      <c r="B73" t="s">
        <v>80</v>
      </c>
      <c r="C73" t="s">
        <v>65</v>
      </c>
      <c r="D73">
        <v>3528418.29</v>
      </c>
      <c r="E73">
        <v>155487.70000000001</v>
      </c>
    </row>
    <row r="74" spans="1:5" x14ac:dyDescent="0.25">
      <c r="A74" t="s">
        <v>39</v>
      </c>
      <c r="B74" t="s">
        <v>81</v>
      </c>
      <c r="C74" t="s">
        <v>65</v>
      </c>
      <c r="D74">
        <v>3634026.75</v>
      </c>
      <c r="E74">
        <v>153349.29999999999</v>
      </c>
    </row>
    <row r="75" spans="1:5" x14ac:dyDescent="0.25">
      <c r="A75" t="s">
        <v>39</v>
      </c>
      <c r="B75" t="s">
        <v>20</v>
      </c>
      <c r="C75" t="s">
        <v>65</v>
      </c>
      <c r="D75">
        <v>3808299.56</v>
      </c>
      <c r="E75">
        <v>152132.37</v>
      </c>
    </row>
    <row r="76" spans="1:5" x14ac:dyDescent="0.25">
      <c r="A76" t="s">
        <v>39</v>
      </c>
      <c r="B76" t="s">
        <v>21</v>
      </c>
      <c r="C76" t="s">
        <v>65</v>
      </c>
      <c r="D76">
        <v>4008303.69</v>
      </c>
      <c r="E76">
        <v>155499.20000000001</v>
      </c>
    </row>
    <row r="77" spans="1:5" x14ac:dyDescent="0.25">
      <c r="A77" t="s">
        <v>39</v>
      </c>
      <c r="B77" t="s">
        <v>22</v>
      </c>
      <c r="C77" t="s">
        <v>65</v>
      </c>
      <c r="D77">
        <v>3783961.45</v>
      </c>
      <c r="E77">
        <v>159840.82</v>
      </c>
    </row>
    <row r="78" spans="1:5" x14ac:dyDescent="0.25">
      <c r="A78" t="s">
        <v>39</v>
      </c>
      <c r="B78" t="s">
        <v>23</v>
      </c>
      <c r="C78" t="s">
        <v>65</v>
      </c>
      <c r="D78">
        <v>4053716.12</v>
      </c>
      <c r="E78">
        <v>151002.14000000001</v>
      </c>
    </row>
    <row r="79" spans="1:5" x14ac:dyDescent="0.25">
      <c r="A79" t="s">
        <v>39</v>
      </c>
      <c r="B79" t="s">
        <v>24</v>
      </c>
      <c r="C79" t="s">
        <v>65</v>
      </c>
      <c r="D79">
        <v>4369750.01</v>
      </c>
      <c r="E79">
        <v>143397.68</v>
      </c>
    </row>
    <row r="80" spans="1:5" x14ac:dyDescent="0.25">
      <c r="A80" t="s">
        <v>39</v>
      </c>
      <c r="B80" t="s">
        <v>25</v>
      </c>
      <c r="C80" t="s">
        <v>65</v>
      </c>
      <c r="D80">
        <v>4705724.03</v>
      </c>
      <c r="E80">
        <v>127455.95</v>
      </c>
    </row>
    <row r="81" spans="1:5" x14ac:dyDescent="0.25">
      <c r="A81" t="s">
        <v>39</v>
      </c>
      <c r="B81" t="s">
        <v>26</v>
      </c>
      <c r="C81" t="s">
        <v>65</v>
      </c>
      <c r="D81">
        <v>4163391.02</v>
      </c>
      <c r="E81">
        <v>168946.75</v>
      </c>
    </row>
    <row r="82" spans="1:5" x14ac:dyDescent="0.25">
      <c r="A82" t="s">
        <v>40</v>
      </c>
      <c r="B82" t="s">
        <v>73</v>
      </c>
      <c r="C82" t="s">
        <v>65</v>
      </c>
      <c r="D82">
        <v>2450473.34</v>
      </c>
      <c r="E82">
        <v>186792.26</v>
      </c>
    </row>
    <row r="83" spans="1:5" x14ac:dyDescent="0.25">
      <c r="A83" t="s">
        <v>40</v>
      </c>
      <c r="B83" t="s">
        <v>74</v>
      </c>
      <c r="C83" t="s">
        <v>65</v>
      </c>
      <c r="D83">
        <v>2585664.5099999998</v>
      </c>
      <c r="E83">
        <v>171766.14</v>
      </c>
    </row>
    <row r="84" spans="1:5" x14ac:dyDescent="0.25">
      <c r="A84" t="s">
        <v>40</v>
      </c>
      <c r="B84" t="s">
        <v>75</v>
      </c>
      <c r="C84" t="s">
        <v>65</v>
      </c>
      <c r="D84">
        <v>2443361.38</v>
      </c>
      <c r="E84">
        <v>171102.43</v>
      </c>
    </row>
    <row r="85" spans="1:5" x14ac:dyDescent="0.25">
      <c r="A85" t="s">
        <v>40</v>
      </c>
      <c r="B85" t="s">
        <v>76</v>
      </c>
      <c r="C85" t="s">
        <v>65</v>
      </c>
      <c r="D85">
        <v>2555212.3199999998</v>
      </c>
      <c r="E85">
        <v>165250.4</v>
      </c>
    </row>
    <row r="86" spans="1:5" x14ac:dyDescent="0.25">
      <c r="A86" t="s">
        <v>40</v>
      </c>
      <c r="B86" t="s">
        <v>77</v>
      </c>
      <c r="C86" t="s">
        <v>65</v>
      </c>
      <c r="D86">
        <v>2470551.17</v>
      </c>
      <c r="E86">
        <v>171086.6</v>
      </c>
    </row>
    <row r="87" spans="1:5" x14ac:dyDescent="0.25">
      <c r="A87" t="s">
        <v>40</v>
      </c>
      <c r="B87" t="s">
        <v>78</v>
      </c>
      <c r="C87" t="s">
        <v>65</v>
      </c>
      <c r="D87">
        <v>2492570.87</v>
      </c>
      <c r="E87">
        <v>157649.17000000001</v>
      </c>
    </row>
    <row r="88" spans="1:5" x14ac:dyDescent="0.25">
      <c r="A88" t="s">
        <v>40</v>
      </c>
      <c r="B88" t="s">
        <v>79</v>
      </c>
      <c r="C88" t="s">
        <v>65</v>
      </c>
      <c r="D88">
        <v>2547708.11</v>
      </c>
      <c r="E88">
        <v>155674.76999999999</v>
      </c>
    </row>
    <row r="89" spans="1:5" x14ac:dyDescent="0.25">
      <c r="A89" t="s">
        <v>40</v>
      </c>
      <c r="B89" t="s">
        <v>80</v>
      </c>
      <c r="C89" t="s">
        <v>65</v>
      </c>
      <c r="D89">
        <v>2604267.1800000002</v>
      </c>
      <c r="E89">
        <v>155420.06</v>
      </c>
    </row>
    <row r="90" spans="1:5" x14ac:dyDescent="0.25">
      <c r="A90" t="s">
        <v>40</v>
      </c>
      <c r="B90" t="s">
        <v>81</v>
      </c>
      <c r="C90" t="s">
        <v>65</v>
      </c>
      <c r="D90">
        <v>2667755.0499999998</v>
      </c>
      <c r="E90">
        <v>153242.70000000001</v>
      </c>
    </row>
    <row r="91" spans="1:5" x14ac:dyDescent="0.25">
      <c r="A91" t="s">
        <v>40</v>
      </c>
      <c r="B91" t="s">
        <v>20</v>
      </c>
      <c r="C91" t="s">
        <v>65</v>
      </c>
      <c r="D91">
        <v>2820918.21</v>
      </c>
      <c r="E91">
        <v>152027.32</v>
      </c>
    </row>
    <row r="92" spans="1:5" x14ac:dyDescent="0.25">
      <c r="A92" t="s">
        <v>40</v>
      </c>
      <c r="B92" t="s">
        <v>21</v>
      </c>
      <c r="C92" t="s">
        <v>65</v>
      </c>
      <c r="D92">
        <v>2911751.41</v>
      </c>
      <c r="E92">
        <v>155412.9</v>
      </c>
    </row>
    <row r="93" spans="1:5" x14ac:dyDescent="0.25">
      <c r="A93" t="s">
        <v>40</v>
      </c>
      <c r="B93" t="s">
        <v>22</v>
      </c>
      <c r="C93" t="s">
        <v>65</v>
      </c>
      <c r="D93">
        <v>2823070.65</v>
      </c>
      <c r="E93">
        <v>159756.21</v>
      </c>
    </row>
    <row r="94" spans="1:5" x14ac:dyDescent="0.25">
      <c r="A94" t="s">
        <v>40</v>
      </c>
      <c r="B94" t="s">
        <v>23</v>
      </c>
      <c r="C94" t="s">
        <v>65</v>
      </c>
      <c r="D94">
        <v>2957249.27</v>
      </c>
      <c r="E94">
        <v>150864.91</v>
      </c>
    </row>
    <row r="95" spans="1:5" x14ac:dyDescent="0.25">
      <c r="A95" t="s">
        <v>40</v>
      </c>
      <c r="B95" t="s">
        <v>24</v>
      </c>
      <c r="C95" t="s">
        <v>65</v>
      </c>
      <c r="D95">
        <v>3095869.12</v>
      </c>
      <c r="E95">
        <v>143219.32999999999</v>
      </c>
    </row>
    <row r="96" spans="1:5" x14ac:dyDescent="0.25">
      <c r="A96" t="s">
        <v>40</v>
      </c>
      <c r="B96" t="s">
        <v>25</v>
      </c>
      <c r="C96" t="s">
        <v>65</v>
      </c>
      <c r="D96">
        <v>3255940.21</v>
      </c>
      <c r="E96">
        <v>127251.42</v>
      </c>
    </row>
    <row r="97" spans="1:5" x14ac:dyDescent="0.25">
      <c r="A97" t="s">
        <v>40</v>
      </c>
      <c r="B97" t="s">
        <v>26</v>
      </c>
      <c r="C97" t="s">
        <v>65</v>
      </c>
      <c r="D97">
        <v>3126274.19</v>
      </c>
      <c r="E97">
        <v>168862.55</v>
      </c>
    </row>
    <row r="98" spans="1:5" x14ac:dyDescent="0.25">
      <c r="A98" t="s">
        <v>39</v>
      </c>
      <c r="B98" t="s">
        <v>73</v>
      </c>
      <c r="C98" t="s">
        <v>68</v>
      </c>
      <c r="D98">
        <v>3026385.04</v>
      </c>
      <c r="E98">
        <v>186793.04</v>
      </c>
    </row>
    <row r="99" spans="1:5" x14ac:dyDescent="0.25">
      <c r="A99" t="s">
        <v>39</v>
      </c>
      <c r="B99" t="s">
        <v>74</v>
      </c>
      <c r="C99" t="s">
        <v>68</v>
      </c>
      <c r="D99">
        <v>3334388.59</v>
      </c>
      <c r="E99">
        <v>171753.27</v>
      </c>
    </row>
    <row r="100" spans="1:5" x14ac:dyDescent="0.25">
      <c r="A100" t="s">
        <v>39</v>
      </c>
      <c r="B100" t="s">
        <v>75</v>
      </c>
      <c r="C100" t="s">
        <v>68</v>
      </c>
      <c r="D100">
        <v>3178962.51</v>
      </c>
      <c r="E100">
        <v>171089.46</v>
      </c>
    </row>
    <row r="101" spans="1:5" x14ac:dyDescent="0.25">
      <c r="A101" t="s">
        <v>39</v>
      </c>
      <c r="B101" t="s">
        <v>76</v>
      </c>
      <c r="C101" t="s">
        <v>68</v>
      </c>
      <c r="D101">
        <v>3389632.57</v>
      </c>
      <c r="E101">
        <v>165261.35</v>
      </c>
    </row>
    <row r="102" spans="1:5" x14ac:dyDescent="0.25">
      <c r="A102" t="s">
        <v>39</v>
      </c>
      <c r="B102" t="s">
        <v>77</v>
      </c>
      <c r="C102" t="s">
        <v>68</v>
      </c>
      <c r="D102">
        <v>3226373.05</v>
      </c>
      <c r="E102">
        <v>171100.21</v>
      </c>
    </row>
    <row r="103" spans="1:5" x14ac:dyDescent="0.25">
      <c r="A103" t="s">
        <v>39</v>
      </c>
      <c r="B103" t="s">
        <v>78</v>
      </c>
      <c r="C103" t="s">
        <v>68</v>
      </c>
      <c r="D103">
        <v>3326307.24</v>
      </c>
      <c r="E103">
        <v>157712.60999999999</v>
      </c>
    </row>
    <row r="104" spans="1:5" x14ac:dyDescent="0.25">
      <c r="A104" t="s">
        <v>39</v>
      </c>
      <c r="B104" t="s">
        <v>79</v>
      </c>
      <c r="C104" t="s">
        <v>68</v>
      </c>
      <c r="D104">
        <v>3395087.5</v>
      </c>
      <c r="E104">
        <v>155709.10999999999</v>
      </c>
    </row>
    <row r="105" spans="1:5" x14ac:dyDescent="0.25">
      <c r="A105" t="s">
        <v>39</v>
      </c>
      <c r="B105" t="s">
        <v>80</v>
      </c>
      <c r="C105" t="s">
        <v>68</v>
      </c>
      <c r="D105">
        <v>3513660.41</v>
      </c>
      <c r="E105">
        <v>155489.54999999999</v>
      </c>
    </row>
    <row r="106" spans="1:5" x14ac:dyDescent="0.25">
      <c r="A106" t="s">
        <v>39</v>
      </c>
      <c r="B106" t="s">
        <v>81</v>
      </c>
      <c r="C106" t="s">
        <v>68</v>
      </c>
      <c r="D106">
        <v>3621778.97</v>
      </c>
      <c r="E106">
        <v>153348.28</v>
      </c>
    </row>
    <row r="107" spans="1:5" x14ac:dyDescent="0.25">
      <c r="A107" t="s">
        <v>39</v>
      </c>
      <c r="B107" t="s">
        <v>20</v>
      </c>
      <c r="C107" t="s">
        <v>68</v>
      </c>
      <c r="D107">
        <v>3765014.63</v>
      </c>
      <c r="E107">
        <v>152131.04</v>
      </c>
    </row>
    <row r="108" spans="1:5" x14ac:dyDescent="0.25">
      <c r="A108" t="s">
        <v>39</v>
      </c>
      <c r="B108" t="s">
        <v>21</v>
      </c>
      <c r="C108" t="s">
        <v>68</v>
      </c>
      <c r="D108">
        <v>3894138.18</v>
      </c>
      <c r="E108">
        <v>155498.38</v>
      </c>
    </row>
    <row r="109" spans="1:5" x14ac:dyDescent="0.25">
      <c r="A109" t="s">
        <v>39</v>
      </c>
      <c r="B109" t="s">
        <v>22</v>
      </c>
      <c r="C109" t="s">
        <v>68</v>
      </c>
      <c r="D109">
        <v>3679289.58</v>
      </c>
      <c r="E109">
        <v>159841.22</v>
      </c>
    </row>
    <row r="110" spans="1:5" x14ac:dyDescent="0.25">
      <c r="A110" t="s">
        <v>39</v>
      </c>
      <c r="B110" t="s">
        <v>23</v>
      </c>
      <c r="C110" t="s">
        <v>68</v>
      </c>
      <c r="D110">
        <v>3966495.3</v>
      </c>
      <c r="E110">
        <v>151008.44</v>
      </c>
    </row>
    <row r="111" spans="1:5" x14ac:dyDescent="0.25">
      <c r="A111" t="s">
        <v>39</v>
      </c>
      <c r="B111" t="s">
        <v>24</v>
      </c>
      <c r="C111" t="s">
        <v>68</v>
      </c>
      <c r="D111">
        <v>4297888.68</v>
      </c>
      <c r="E111">
        <v>143398.87</v>
      </c>
    </row>
    <row r="112" spans="1:5" x14ac:dyDescent="0.25">
      <c r="A112" t="s">
        <v>39</v>
      </c>
      <c r="B112" t="s">
        <v>25</v>
      </c>
      <c r="C112" t="s">
        <v>68</v>
      </c>
      <c r="D112">
        <v>4682606.95</v>
      </c>
      <c r="E112">
        <v>127454.83</v>
      </c>
    </row>
    <row r="113" spans="1:5" x14ac:dyDescent="0.25">
      <c r="A113" t="s">
        <v>39</v>
      </c>
      <c r="B113" t="s">
        <v>26</v>
      </c>
      <c r="C113" t="s">
        <v>68</v>
      </c>
      <c r="D113">
        <v>3969777.16</v>
      </c>
      <c r="E113">
        <v>168952.95</v>
      </c>
    </row>
    <row r="114" spans="1:5" x14ac:dyDescent="0.25">
      <c r="A114" t="s">
        <v>40</v>
      </c>
      <c r="B114" t="s">
        <v>73</v>
      </c>
      <c r="C114" t="s">
        <v>68</v>
      </c>
      <c r="D114">
        <v>2322959.19</v>
      </c>
      <c r="E114">
        <v>186796.16</v>
      </c>
    </row>
    <row r="115" spans="1:5" x14ac:dyDescent="0.25">
      <c r="A115" t="s">
        <v>40</v>
      </c>
      <c r="B115" t="s">
        <v>74</v>
      </c>
      <c r="C115" t="s">
        <v>68</v>
      </c>
      <c r="D115">
        <v>2491704.5699999998</v>
      </c>
      <c r="E115">
        <v>171760.75</v>
      </c>
    </row>
    <row r="116" spans="1:5" x14ac:dyDescent="0.25">
      <c r="A116" t="s">
        <v>40</v>
      </c>
      <c r="B116" t="s">
        <v>75</v>
      </c>
      <c r="C116" t="s">
        <v>68</v>
      </c>
      <c r="D116">
        <v>2387261.81</v>
      </c>
      <c r="E116">
        <v>171091.79</v>
      </c>
    </row>
    <row r="117" spans="1:5" x14ac:dyDescent="0.25">
      <c r="A117" t="s">
        <v>40</v>
      </c>
      <c r="B117" t="s">
        <v>76</v>
      </c>
      <c r="C117" t="s">
        <v>68</v>
      </c>
      <c r="D117">
        <v>2508686.2599999998</v>
      </c>
      <c r="E117">
        <v>165231.9</v>
      </c>
    </row>
    <row r="118" spans="1:5" x14ac:dyDescent="0.25">
      <c r="A118" t="s">
        <v>40</v>
      </c>
      <c r="B118" t="s">
        <v>77</v>
      </c>
      <c r="C118" t="s">
        <v>68</v>
      </c>
      <c r="D118">
        <v>2420266.7799999998</v>
      </c>
      <c r="E118">
        <v>171093.14</v>
      </c>
    </row>
    <row r="119" spans="1:5" x14ac:dyDescent="0.25">
      <c r="A119" t="s">
        <v>40</v>
      </c>
      <c r="B119" t="s">
        <v>78</v>
      </c>
      <c r="C119" t="s">
        <v>68</v>
      </c>
      <c r="D119">
        <v>2489837.7200000002</v>
      </c>
      <c r="E119">
        <v>157653.04</v>
      </c>
    </row>
    <row r="120" spans="1:5" x14ac:dyDescent="0.25">
      <c r="A120" t="s">
        <v>40</v>
      </c>
      <c r="B120" t="s">
        <v>79</v>
      </c>
      <c r="C120" t="s">
        <v>68</v>
      </c>
      <c r="D120">
        <v>2544745.39</v>
      </c>
      <c r="E120">
        <v>155690.67000000001</v>
      </c>
    </row>
    <row r="121" spans="1:5" x14ac:dyDescent="0.25">
      <c r="A121" t="s">
        <v>40</v>
      </c>
      <c r="B121" t="s">
        <v>80</v>
      </c>
      <c r="C121" t="s">
        <v>68</v>
      </c>
      <c r="D121">
        <v>2596602.1800000002</v>
      </c>
      <c r="E121">
        <v>155409.63</v>
      </c>
    </row>
    <row r="122" spans="1:5" x14ac:dyDescent="0.25">
      <c r="A122" t="s">
        <v>40</v>
      </c>
      <c r="B122" t="s">
        <v>81</v>
      </c>
      <c r="C122" t="s">
        <v>68</v>
      </c>
      <c r="D122">
        <v>2663054.89</v>
      </c>
      <c r="E122">
        <v>153227.71</v>
      </c>
    </row>
    <row r="123" spans="1:5" x14ac:dyDescent="0.25">
      <c r="A123" t="s">
        <v>40</v>
      </c>
      <c r="B123" t="s">
        <v>20</v>
      </c>
      <c r="C123" t="s">
        <v>68</v>
      </c>
      <c r="D123">
        <v>2783927.74</v>
      </c>
      <c r="E123">
        <v>152036.59</v>
      </c>
    </row>
    <row r="124" spans="1:5" x14ac:dyDescent="0.25">
      <c r="A124" t="s">
        <v>40</v>
      </c>
      <c r="B124" t="s">
        <v>21</v>
      </c>
      <c r="C124" t="s">
        <v>68</v>
      </c>
      <c r="D124">
        <v>2801843.15</v>
      </c>
      <c r="E124">
        <v>155412.62</v>
      </c>
    </row>
    <row r="125" spans="1:5" x14ac:dyDescent="0.25">
      <c r="A125" t="s">
        <v>40</v>
      </c>
      <c r="B125" t="s">
        <v>22</v>
      </c>
      <c r="C125" t="s">
        <v>68</v>
      </c>
      <c r="D125">
        <v>2729605.79</v>
      </c>
      <c r="E125">
        <v>159779.72</v>
      </c>
    </row>
    <row r="126" spans="1:5" x14ac:dyDescent="0.25">
      <c r="A126" t="s">
        <v>40</v>
      </c>
      <c r="B126" t="s">
        <v>23</v>
      </c>
      <c r="C126" t="s">
        <v>68</v>
      </c>
      <c r="D126">
        <v>2871092.93</v>
      </c>
      <c r="E126">
        <v>150865.10999999999</v>
      </c>
    </row>
    <row r="127" spans="1:5" x14ac:dyDescent="0.25">
      <c r="A127" t="s">
        <v>40</v>
      </c>
      <c r="B127" t="s">
        <v>24</v>
      </c>
      <c r="C127" t="s">
        <v>68</v>
      </c>
      <c r="D127">
        <v>3021523.28</v>
      </c>
      <c r="E127">
        <v>143210.10999999999</v>
      </c>
    </row>
    <row r="128" spans="1:5" x14ac:dyDescent="0.25">
      <c r="A128" t="s">
        <v>40</v>
      </c>
      <c r="B128" t="s">
        <v>25</v>
      </c>
      <c r="C128" t="s">
        <v>68</v>
      </c>
      <c r="D128">
        <v>3226757.53</v>
      </c>
      <c r="E128">
        <v>127242.3</v>
      </c>
    </row>
    <row r="129" spans="1:5" x14ac:dyDescent="0.25">
      <c r="A129" t="s">
        <v>40</v>
      </c>
      <c r="B129" t="s">
        <v>26</v>
      </c>
      <c r="C129" t="s">
        <v>68</v>
      </c>
      <c r="D129">
        <v>2953199.89</v>
      </c>
      <c r="E129">
        <v>168847.09</v>
      </c>
    </row>
    <row r="130" spans="1:5" x14ac:dyDescent="0.25">
      <c r="A130" t="s">
        <v>39</v>
      </c>
      <c r="B130" t="s">
        <v>73</v>
      </c>
      <c r="C130" t="s">
        <v>69</v>
      </c>
      <c r="D130">
        <v>2195363.4</v>
      </c>
      <c r="E130">
        <v>1362951.45</v>
      </c>
    </row>
    <row r="131" spans="1:5" x14ac:dyDescent="0.25">
      <c r="A131" t="s">
        <v>39</v>
      </c>
      <c r="B131" t="s">
        <v>74</v>
      </c>
      <c r="C131" t="s">
        <v>69</v>
      </c>
      <c r="D131">
        <v>2461142.69</v>
      </c>
      <c r="E131">
        <v>915955.42</v>
      </c>
    </row>
    <row r="132" spans="1:5" x14ac:dyDescent="0.25">
      <c r="A132" t="s">
        <v>39</v>
      </c>
      <c r="B132" t="s">
        <v>75</v>
      </c>
      <c r="C132" t="s">
        <v>69</v>
      </c>
      <c r="D132">
        <v>2321946.81</v>
      </c>
      <c r="E132">
        <v>685611.64</v>
      </c>
    </row>
    <row r="133" spans="1:5" x14ac:dyDescent="0.25">
      <c r="A133" t="s">
        <v>39</v>
      </c>
      <c r="B133" t="s">
        <v>76</v>
      </c>
      <c r="C133" t="s">
        <v>69</v>
      </c>
      <c r="D133">
        <v>2539856.91</v>
      </c>
      <c r="E133">
        <v>616262.77</v>
      </c>
    </row>
    <row r="134" spans="1:5" x14ac:dyDescent="0.25">
      <c r="A134" t="s">
        <v>39</v>
      </c>
      <c r="B134" t="s">
        <v>77</v>
      </c>
      <c r="C134" t="s">
        <v>69</v>
      </c>
      <c r="D134">
        <v>2362830.36</v>
      </c>
      <c r="E134">
        <v>648970.42000000004</v>
      </c>
    </row>
    <row r="135" spans="1:5" x14ac:dyDescent="0.25">
      <c r="A135" t="s">
        <v>39</v>
      </c>
      <c r="B135" t="s">
        <v>78</v>
      </c>
      <c r="C135" t="s">
        <v>69</v>
      </c>
      <c r="D135">
        <v>2532716.2000000002</v>
      </c>
      <c r="E135">
        <v>291163.69</v>
      </c>
    </row>
    <row r="136" spans="1:5" x14ac:dyDescent="0.25">
      <c r="A136" t="s">
        <v>39</v>
      </c>
      <c r="B136" t="s">
        <v>79</v>
      </c>
      <c r="C136" t="s">
        <v>69</v>
      </c>
      <c r="D136">
        <v>2590677.11</v>
      </c>
      <c r="E136">
        <v>281937.73</v>
      </c>
    </row>
    <row r="137" spans="1:5" x14ac:dyDescent="0.25">
      <c r="A137" t="s">
        <v>39</v>
      </c>
      <c r="B137" t="s">
        <v>80</v>
      </c>
      <c r="C137" t="s">
        <v>69</v>
      </c>
      <c r="D137">
        <v>2695819.54</v>
      </c>
      <c r="E137">
        <v>337743.61</v>
      </c>
    </row>
    <row r="138" spans="1:5" x14ac:dyDescent="0.25">
      <c r="A138" t="s">
        <v>39</v>
      </c>
      <c r="B138" t="s">
        <v>81</v>
      </c>
      <c r="C138" t="s">
        <v>69</v>
      </c>
      <c r="D138">
        <v>2822902.86</v>
      </c>
      <c r="E138">
        <v>309992.84000000003</v>
      </c>
    </row>
    <row r="139" spans="1:5" x14ac:dyDescent="0.25">
      <c r="A139" t="s">
        <v>39</v>
      </c>
      <c r="B139" t="s">
        <v>20</v>
      </c>
      <c r="C139" t="s">
        <v>69</v>
      </c>
      <c r="D139">
        <v>2947654.7</v>
      </c>
      <c r="E139">
        <v>448314.2</v>
      </c>
    </row>
    <row r="140" spans="1:5" x14ac:dyDescent="0.25">
      <c r="A140" t="s">
        <v>39</v>
      </c>
      <c r="B140" t="s">
        <v>21</v>
      </c>
      <c r="C140" t="s">
        <v>69</v>
      </c>
      <c r="D140">
        <v>3036735.25</v>
      </c>
      <c r="E140">
        <v>870229.35</v>
      </c>
    </row>
    <row r="141" spans="1:5" x14ac:dyDescent="0.25">
      <c r="A141" t="s">
        <v>39</v>
      </c>
      <c r="B141" t="s">
        <v>22</v>
      </c>
      <c r="C141" t="s">
        <v>69</v>
      </c>
      <c r="D141">
        <v>2840136.98</v>
      </c>
      <c r="E141">
        <v>826112.46</v>
      </c>
    </row>
    <row r="142" spans="1:5" x14ac:dyDescent="0.25">
      <c r="A142" t="s">
        <v>39</v>
      </c>
      <c r="B142" t="s">
        <v>23</v>
      </c>
      <c r="C142" t="s">
        <v>69</v>
      </c>
      <c r="D142">
        <v>3128558.02</v>
      </c>
      <c r="E142">
        <v>696765.1</v>
      </c>
    </row>
    <row r="143" spans="1:5" x14ac:dyDescent="0.25">
      <c r="A143" t="s">
        <v>39</v>
      </c>
      <c r="B143" t="s">
        <v>24</v>
      </c>
      <c r="C143" t="s">
        <v>69</v>
      </c>
      <c r="D143">
        <v>3419671.77</v>
      </c>
      <c r="E143">
        <v>554443.15</v>
      </c>
    </row>
    <row r="144" spans="1:5" x14ac:dyDescent="0.25">
      <c r="A144" t="s">
        <v>39</v>
      </c>
      <c r="B144" t="s">
        <v>25</v>
      </c>
      <c r="C144" t="s">
        <v>69</v>
      </c>
      <c r="D144">
        <v>3891476.55</v>
      </c>
      <c r="E144">
        <v>237910.49</v>
      </c>
    </row>
    <row r="145" spans="1:5" x14ac:dyDescent="0.25">
      <c r="A145" t="s">
        <v>39</v>
      </c>
      <c r="B145" t="s">
        <v>26</v>
      </c>
      <c r="C145" t="s">
        <v>69</v>
      </c>
      <c r="D145">
        <v>2972273.18</v>
      </c>
      <c r="E145">
        <v>1216553.6399999999</v>
      </c>
    </row>
    <row r="146" spans="1:5" x14ac:dyDescent="0.25">
      <c r="A146" t="s">
        <v>40</v>
      </c>
      <c r="B146" t="s">
        <v>73</v>
      </c>
      <c r="C146" t="s">
        <v>69</v>
      </c>
      <c r="D146">
        <v>1676874.8</v>
      </c>
      <c r="E146">
        <v>1162951.01</v>
      </c>
    </row>
    <row r="147" spans="1:5" x14ac:dyDescent="0.25">
      <c r="A147" t="s">
        <v>40</v>
      </c>
      <c r="B147" t="s">
        <v>74</v>
      </c>
      <c r="C147" t="s">
        <v>69</v>
      </c>
      <c r="D147">
        <v>1846370.74</v>
      </c>
      <c r="E147">
        <v>759720.61</v>
      </c>
    </row>
    <row r="148" spans="1:5" x14ac:dyDescent="0.25">
      <c r="A148" t="s">
        <v>40</v>
      </c>
      <c r="B148" t="s">
        <v>75</v>
      </c>
      <c r="C148" t="s">
        <v>69</v>
      </c>
      <c r="D148">
        <v>1755717.16</v>
      </c>
      <c r="E148">
        <v>600282.89</v>
      </c>
    </row>
    <row r="149" spans="1:5" x14ac:dyDescent="0.25">
      <c r="A149" t="s">
        <v>40</v>
      </c>
      <c r="B149" t="s">
        <v>76</v>
      </c>
      <c r="C149" t="s">
        <v>69</v>
      </c>
      <c r="D149">
        <v>1909869.13</v>
      </c>
      <c r="E149">
        <v>515112.41</v>
      </c>
    </row>
    <row r="150" spans="1:5" x14ac:dyDescent="0.25">
      <c r="A150" t="s">
        <v>40</v>
      </c>
      <c r="B150" t="s">
        <v>77</v>
      </c>
      <c r="C150" t="s">
        <v>69</v>
      </c>
      <c r="D150">
        <v>1782314.33</v>
      </c>
      <c r="E150">
        <v>533754.38</v>
      </c>
    </row>
    <row r="151" spans="1:5" x14ac:dyDescent="0.25">
      <c r="A151" t="s">
        <v>40</v>
      </c>
      <c r="B151" t="s">
        <v>78</v>
      </c>
      <c r="C151" t="s">
        <v>69</v>
      </c>
      <c r="D151">
        <v>1890506.03</v>
      </c>
      <c r="E151">
        <v>253506.59</v>
      </c>
    </row>
    <row r="152" spans="1:5" x14ac:dyDescent="0.25">
      <c r="A152" t="s">
        <v>40</v>
      </c>
      <c r="B152" t="s">
        <v>79</v>
      </c>
      <c r="C152" t="s">
        <v>69</v>
      </c>
      <c r="D152">
        <v>1940510.97</v>
      </c>
      <c r="E152">
        <v>243207.88</v>
      </c>
    </row>
    <row r="153" spans="1:5" x14ac:dyDescent="0.25">
      <c r="A153" t="s">
        <v>40</v>
      </c>
      <c r="B153" t="s">
        <v>80</v>
      </c>
      <c r="C153" t="s">
        <v>69</v>
      </c>
      <c r="D153">
        <v>2008820.85</v>
      </c>
      <c r="E153">
        <v>281665.36</v>
      </c>
    </row>
    <row r="154" spans="1:5" x14ac:dyDescent="0.25">
      <c r="A154" t="s">
        <v>40</v>
      </c>
      <c r="B154" t="s">
        <v>81</v>
      </c>
      <c r="C154" t="s">
        <v>69</v>
      </c>
      <c r="D154">
        <v>2081261.28</v>
      </c>
      <c r="E154">
        <v>255784.81</v>
      </c>
    </row>
    <row r="155" spans="1:5" x14ac:dyDescent="0.25">
      <c r="A155" t="s">
        <v>40</v>
      </c>
      <c r="B155" t="s">
        <v>20</v>
      </c>
      <c r="C155" t="s">
        <v>69</v>
      </c>
      <c r="D155">
        <v>2219380.2799999998</v>
      </c>
      <c r="E155">
        <v>378921.4</v>
      </c>
    </row>
    <row r="156" spans="1:5" x14ac:dyDescent="0.25">
      <c r="A156" t="s">
        <v>40</v>
      </c>
      <c r="B156" t="s">
        <v>21</v>
      </c>
      <c r="C156" t="s">
        <v>69</v>
      </c>
      <c r="D156">
        <v>2258102.11</v>
      </c>
      <c r="E156">
        <v>737935.11</v>
      </c>
    </row>
    <row r="157" spans="1:5" x14ac:dyDescent="0.25">
      <c r="A157" t="s">
        <v>40</v>
      </c>
      <c r="B157" t="s">
        <v>22</v>
      </c>
      <c r="C157" t="s">
        <v>69</v>
      </c>
      <c r="D157">
        <v>2125448.44</v>
      </c>
      <c r="E157">
        <v>698164.36</v>
      </c>
    </row>
    <row r="158" spans="1:5" x14ac:dyDescent="0.25">
      <c r="A158" t="s">
        <v>40</v>
      </c>
      <c r="B158" t="s">
        <v>23</v>
      </c>
      <c r="C158" t="s">
        <v>69</v>
      </c>
      <c r="D158">
        <v>2333183.66</v>
      </c>
      <c r="E158">
        <v>606849.06999999995</v>
      </c>
    </row>
    <row r="159" spans="1:5" x14ac:dyDescent="0.25">
      <c r="A159" t="s">
        <v>40</v>
      </c>
      <c r="B159" t="s">
        <v>24</v>
      </c>
      <c r="C159" t="s">
        <v>69</v>
      </c>
      <c r="D159">
        <v>2522403.7599999998</v>
      </c>
      <c r="E159">
        <v>484966.51</v>
      </c>
    </row>
    <row r="160" spans="1:5" x14ac:dyDescent="0.25">
      <c r="A160" t="s">
        <v>40</v>
      </c>
      <c r="B160" t="s">
        <v>25</v>
      </c>
      <c r="C160" t="s">
        <v>69</v>
      </c>
      <c r="D160">
        <v>2808402.73</v>
      </c>
      <c r="E160">
        <v>218569.5</v>
      </c>
    </row>
    <row r="161" spans="1:5" x14ac:dyDescent="0.25">
      <c r="A161" t="s">
        <v>40</v>
      </c>
      <c r="B161" t="s">
        <v>26</v>
      </c>
      <c r="C161" t="s">
        <v>69</v>
      </c>
      <c r="D161">
        <v>2229341.48</v>
      </c>
      <c r="E161">
        <v>1014004.86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Manufacturing Light Industrial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1731201.18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21677.03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969345.99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821304.19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207876.94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3322.1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186794.36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2023526.25</v>
      </c>
      <c r="F17" s="65">
        <f>Raw_endusebreakdownannual!F16</f>
        <v>1917995.54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1255676.8999999999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377953.4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969345.99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821304.19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325866.09000000003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19395.91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171752.27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2513865.59</v>
      </c>
      <c r="F32" s="65">
        <f>Raw_endusebreakdownannual!F31</f>
        <v>1427429.16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826145.93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187369.23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969345.99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821304.19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192023.26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13653.17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171090.64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2183695.83</v>
      </c>
      <c r="F47" s="65">
        <f>Raw_endusebreakdownannual!F46</f>
        <v>997236.57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770566.27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421591.56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969345.99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821304.19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280051.64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20405.330000000002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165254.95000000001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2512698.71</v>
      </c>
      <c r="F62" s="65">
        <f>Raw_endusebreakdownannual!F61</f>
        <v>935821.22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829600.73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239099.73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969345.99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821304.19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228330.92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14065.9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171095.75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2272146.73</v>
      </c>
      <c r="F77" s="65">
        <f>Raw_endusebreakdownannual!F76</f>
        <v>1000696.48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284786.8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420630.38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969345.99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821304.19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224221.72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23334.63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157717.35999999999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2458836.91</v>
      </c>
      <c r="F92" s="65">
        <f>Raw_endusebreakdownannual!F91</f>
        <v>442504.16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363198.2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519683.11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969345.99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821304.19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283130.81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26982.5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155723.51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2620446.6</v>
      </c>
      <c r="F107" s="65">
        <f>Raw_endusebreakdownannual!F106</f>
        <v>518921.72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399950.19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597090.18999999994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969345.99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821304.19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293478.93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27892.44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155500.89000000001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2709111.73</v>
      </c>
      <c r="F122" s="65">
        <f>Raw_endusebreakdownannual!F121</f>
        <v>555451.07999999996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374790.8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704918.34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969345.99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821304.19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341275.4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30251.45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153355.57999999999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2867095.37</v>
      </c>
      <c r="F137" s="65">
        <f>Raw_endusebreakdownannual!F136</f>
        <v>528146.38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592028.38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820081.69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969345.99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821304.19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379120.64000000001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29104.35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152154.20000000001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3018956.86</v>
      </c>
      <c r="F152" s="65">
        <f>Raw_endusebreakdownannual!F151</f>
        <v>744182.59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1223962.82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841588.79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969345.99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821304.19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431006.88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21484.92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155511.29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3084730.77</v>
      </c>
      <c r="F167" s="65">
        <f>Raw_endusebreakdownannual!F166</f>
        <v>1379474.11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1111527.6100000001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707357.95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969345.99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821304.19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420928.48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20538.080000000002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159845.13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2939474.69</v>
      </c>
      <c r="F182" s="65">
        <f>Raw_endusebreakdownannual!F181</f>
        <v>1271372.74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897173.5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924023.32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969345.99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821304.19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440702.17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23632.17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151039.4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3179007.83</v>
      </c>
      <c r="F197" s="65">
        <f>Raw_endusebreakdownannual!F196</f>
        <v>1048212.9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866988.07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1227358.05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969345.99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821304.19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593258.34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31519.1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143412.87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3642785.66</v>
      </c>
      <c r="F212" s="65">
        <f>Raw_endusebreakdownannual!F211</f>
        <v>1010400.94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763436.62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1878796.3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969345.99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821304.19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823980.07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34468.6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127472.27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4527895.1399999997</v>
      </c>
      <c r="F227" s="65">
        <f>Raw_endusebreakdownannual!F226</f>
        <v>890908.89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1935856.74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886483.89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969345.99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821304.19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789826.46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29320.42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168949.03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3496280.95</v>
      </c>
      <c r="F242" s="65">
        <f>Raw_endusebreakdownannual!F241</f>
        <v>2104805.77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1390236.46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12811.53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525854.13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821304.19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185839.11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2136.14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186799.74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1547945.11</v>
      </c>
      <c r="F257" s="65">
        <f>Raw_endusebreakdownannual!F256</f>
        <v>1577036.21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917998.59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236298.59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525854.13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821304.19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185617.87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12391.28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171762.1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1781466.07</v>
      </c>
      <c r="F272" s="65">
        <f>Raw_endusebreakdownannual!F271</f>
        <v>1089760.69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677434.25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132949.43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525854.13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821304.19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151632.49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10180.709999999999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171096.95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1641920.96</v>
      </c>
      <c r="F287" s="65">
        <f>Raw_endusebreakdownannual!F286</f>
        <v>848531.2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581411.61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287206.64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525854.13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821304.19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184766.21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14364.98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165208.12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1833496.16</v>
      </c>
      <c r="F302" s="65">
        <f>Raw_endusebreakdownannual!F301</f>
        <v>746619.73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627304.61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161305.07999999999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525854.13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821304.19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153695.79999999999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10498.16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171104.29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1672657.37</v>
      </c>
      <c r="F317" s="65">
        <f>Raw_endusebreakdownannual!F316</f>
        <v>798408.89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236280.95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322553.90999999997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525854.13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821304.19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170397.58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18104.560000000001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157637.09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1858214.37</v>
      </c>
      <c r="F332" s="65">
        <f>Raw_endusebreakdownannual!F331</f>
        <v>393918.05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295129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393742.87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525854.13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821304.19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206037.58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20446.96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155695.97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1967385.74</v>
      </c>
      <c r="F347" s="65">
        <f>Raw_endusebreakdownannual!F346</f>
        <v>450824.97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318627.18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418048.46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525854.13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821304.19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213459.82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17271.490000000002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155443.01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1995938.09</v>
      </c>
      <c r="F362" s="65">
        <f>Raw_endusebreakdownannual!F361</f>
        <v>474070.19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283003.62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522689.23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525854.13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821304.19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234183.49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22416.2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153280.04999999999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2126447.2400000002</v>
      </c>
      <c r="F377" s="65">
        <f>Raw_endusebreakdownannual!F376</f>
        <v>436283.67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448463.84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576168.74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525854.13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821304.19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251386.79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17311.73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151995.75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2192025.58</v>
      </c>
      <c r="F392" s="65">
        <f>Raw_endusebreakdownannual!F391</f>
        <v>600459.6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885765.93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618772.68999999994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525854.13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821304.19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305994.82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14995.51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155399.82999999999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2286921.34</v>
      </c>
      <c r="F407" s="65">
        <f>Raw_endusebreakdownannual!F406</f>
        <v>1041165.76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804496.85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475018.19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525854.13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821304.19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230033.87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15033.54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159765.48000000001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2067243.92</v>
      </c>
      <c r="F422" s="65">
        <f>Raw_endusebreakdownannual!F421</f>
        <v>964262.33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667138.07999999996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682253.64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525854.13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821304.19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307606.62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16983.79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150924.69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2354002.38</v>
      </c>
      <c r="F437" s="65">
        <f>Raw_endusebreakdownannual!F436</f>
        <v>818062.77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565733.79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873343.23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525854.13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821304.19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372786.85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15622.41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143292.29999999999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2608910.83</v>
      </c>
      <c r="F452" s="65">
        <f>Raw_endusebreakdownannual!F451</f>
        <v>709026.1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397786.25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1391071.08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525854.13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821304.19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522262.96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23681.26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127295.54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3284173.63</v>
      </c>
      <c r="F467" s="65">
        <f>Raw_endusebreakdownannual!F466</f>
        <v>525081.79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1214945.6399999999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552651.38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525854.13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821304.19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386792.95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16459.150000000001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168878.68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2303061.7999999998</v>
      </c>
      <c r="F482" s="65">
        <f>Raw_endusebreakdownannual!F481</f>
        <v>1383824.32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651326.93000000005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3088.92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969345.99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821304.19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1217851.1299999999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186793.83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3011590.23</v>
      </c>
      <c r="F497" s="65">
        <f>Raw_endusebreakdownannual!F496</f>
        <v>838120.77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429260.9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229438.67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969345.99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821304.19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1307297.6299999999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171751.82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3327386.48</v>
      </c>
      <c r="F512" s="65">
        <f>Raw_endusebreakdownannual!F511</f>
        <v>601012.72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252808.83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107509.26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969345.99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821304.19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1278765.22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171089.77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3176924.67</v>
      </c>
      <c r="F527" s="65">
        <f>Raw_endusebreakdownannual!F526</f>
        <v>423898.59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220246.26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294307.12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969345.99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821304.19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1302731.32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165260.96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3387688.62</v>
      </c>
      <c r="F542" s="65">
        <f>Raw_endusebreakdownannual!F541</f>
        <v>385507.22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236515.87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151939.01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969345.99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821304.19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1284689.79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171096.57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3227278.98</v>
      </c>
      <c r="F557" s="65">
        <f>Raw_endusebreakdownannual!F556</f>
        <v>407612.44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49910.58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275843.34000000003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969345.99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821304.19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1260150.1399999999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157712.59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3326643.66</v>
      </c>
      <c r="F572" s="65">
        <f>Raw_endusebreakdownannual!F571</f>
        <v>207623.17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46215.12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353380.18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969345.99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821304.19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1251379.98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155709.29999999999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3395410.34</v>
      </c>
      <c r="F587" s="65">
        <f>Raw_endusebreakdownannual!F586</f>
        <v>201924.42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76476.78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428031.72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969345.99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821304.19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1295798.6000000001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155487.70000000001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3514480.5</v>
      </c>
      <c r="F602" s="65">
        <f>Raw_endusebreakdownannual!F601</f>
        <v>231964.48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66158.100000000006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520103.53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969345.99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821304.19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1311809.24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153349.29999999999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3622562.95</v>
      </c>
      <c r="F617" s="65">
        <f>Raw_endusebreakdownannual!F616</f>
        <v>219507.39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150574.9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645901.56000000006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969345.99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821304.19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1329538.55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152132.34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3766090.29</v>
      </c>
      <c r="F632" s="65">
        <f>Raw_endusebreakdownannual!F631</f>
        <v>302707.23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421099.34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683069.2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969345.99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821304.19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1409126.46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155499.12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3882845.84</v>
      </c>
      <c r="F647" s="65">
        <f>Raw_endusebreakdownannual!F646</f>
        <v>576598.46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400064.1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549702.65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969345.99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821304.19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1327197.6599999999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159840.78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3667550.5</v>
      </c>
      <c r="F662" s="65">
        <f>Raw_endusebreakdownannual!F661</f>
        <v>559904.88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313957.84000000003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777093.71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969345.99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821304.19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1390282.05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151002.07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3958025.93</v>
      </c>
      <c r="F677" s="65">
        <f>Raw_endusebreakdownannual!F676</f>
        <v>464959.91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215207.85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983640.97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969345.99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821304.19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1520340.18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143398.82999999999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4294631.33</v>
      </c>
      <c r="F692" s="65">
        <f>Raw_endusebreakdownannual!F691</f>
        <v>358606.68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45137.61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1393068.54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969345.99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821304.19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1499767.93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127454.28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4683486.6500000004</v>
      </c>
      <c r="F707" s="65">
        <f>Raw_endusebreakdownannual!F706</f>
        <v>172591.89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693937.39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620799.34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969345.99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821304.19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1510168.35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168946.42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3921617.87</v>
      </c>
      <c r="F722" s="65">
        <f>Raw_endusebreakdownannual!F721</f>
        <v>862883.81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540548.17000000004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1986.07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525854.13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821304.19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968635.49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186792.26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2317779.89</v>
      </c>
      <c r="F737" s="65">
        <f>Raw_endusebreakdownannual!F736</f>
        <v>727340.43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346795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165903.76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525854.13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821304.19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976472.21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171766.33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2489534.29</v>
      </c>
      <c r="F752" s="65">
        <f>Raw_endusebreakdownannual!F751</f>
        <v>518561.33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228342.32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75531.61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525854.13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821304.19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964182.93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171102.47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2386872.87</v>
      </c>
      <c r="F767" s="65">
        <f>Raw_endusebreakdownannual!F766</f>
        <v>399444.8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184824.25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211235.85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525854.13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821304.19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950198.89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165250.37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2508593.0699999998</v>
      </c>
      <c r="F782" s="65">
        <f>Raw_endusebreakdownannual!F781</f>
        <v>350074.61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183849.48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104603.29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525854.13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821304.19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969594.25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171086.6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2421355.86</v>
      </c>
      <c r="F797" s="65">
        <f>Raw_endusebreakdownannual!F796</f>
        <v>354936.08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34502.400000000001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190613.81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525854.13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821304.19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952344.85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157649.17000000001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2490116.9900000002</v>
      </c>
      <c r="F812" s="65">
        <f>Raw_endusebreakdownannual!F811</f>
        <v>192151.57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31596.95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250753.7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525854.13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821304.19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947083.91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155674.76999999999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2544995.94</v>
      </c>
      <c r="F827" s="65">
        <f>Raw_endusebreakdownannual!F826</f>
        <v>187271.72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52421.96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304194.69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525854.13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821304.19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945936.05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155420.06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2597289.06</v>
      </c>
      <c r="F842" s="65">
        <f>Raw_endusebreakdownannual!F841</f>
        <v>207842.02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40976.1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364873.25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525854.13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821304.19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951674.37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153242.70000000001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2663705.9500000002</v>
      </c>
      <c r="F857" s="65">
        <f>Raw_endusebreakdownannual!F856</f>
        <v>194218.8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123347.77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479429.39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525854.13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821304.19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959567.35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152027.35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2786155.06</v>
      </c>
      <c r="F872" s="65">
        <f>Raw_endusebreakdownannual!F871</f>
        <v>275375.12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377908.7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502493.21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525854.13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821304.19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948495.85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155425.64000000001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2798147.38</v>
      </c>
      <c r="F887" s="65">
        <f>Raw_endusebreakdownannual!F886</f>
        <v>533334.34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337581.57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408090.46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525854.13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821304.19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969314.19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159781.29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2724562.98</v>
      </c>
      <c r="F902" s="65">
        <f>Raw_endusebreakdownannual!F901</f>
        <v>497362.86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291307.83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572373.31000000006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525854.13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821304.19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948623.65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150873.85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2868155.28</v>
      </c>
      <c r="F917" s="65">
        <f>Raw_endusebreakdownannual!F916</f>
        <v>442181.68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205965.05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721282.48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525854.13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821304.19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952146.13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143221.79999999999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3020586.93</v>
      </c>
      <c r="F932" s="65">
        <f>Raw_endusebreakdownannual!F931</f>
        <v>349186.85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44117.94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1017931.81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525854.13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821304.19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862975.57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127254.13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3228065.7</v>
      </c>
      <c r="F947" s="65">
        <f>Raw_endusebreakdownannual!F946</f>
        <v>171372.07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560217.72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469672.74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525854.13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821304.19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1114880.8600000001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168862.22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2931711.93</v>
      </c>
      <c r="F962" s="65">
        <f>Raw_endusebreakdownannual!F961</f>
        <v>729079.93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160795.19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2968.15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969345.99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821304.19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1217851.1299999999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186793.83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3172264.65</v>
      </c>
      <c r="F977" s="65">
        <f>Raw_endusebreakdownannual!F976</f>
        <v>186793.83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120700.33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228770.09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969345.99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821304.19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1307297.6299999999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171751.94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3447418.23</v>
      </c>
      <c r="F992" s="65">
        <f>Raw_endusebreakdownannual!F991</f>
        <v>171751.94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63919.12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106816.33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969345.99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821304.19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1278765.22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171089.47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3240150.86</v>
      </c>
      <c r="F1007" s="65">
        <f>Raw_endusebreakdownannual!F1006</f>
        <v>171089.47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55988.54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294115.62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969345.99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821304.19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1302731.32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165260.95000000001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3443485.66</v>
      </c>
      <c r="F1022" s="65">
        <f>Raw_endusebreakdownannual!F1021</f>
        <v>165260.95000000001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63084.34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152420.14000000001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969345.99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821304.19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1284689.79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171096.21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3290844.45</v>
      </c>
      <c r="F1037" s="65">
        <f>Raw_endusebreakdownannual!F1036</f>
        <v>171096.21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11828.89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269893.26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969345.99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821304.19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1260150.1399999999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157712.59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3332522.47</v>
      </c>
      <c r="F1052" s="65">
        <f>Raw_endusebreakdownannual!F1051</f>
        <v>157712.59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11001.78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348616.71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969345.99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821304.19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1251379.98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155709.29999999999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3401648.64</v>
      </c>
      <c r="F1067" s="65">
        <f>Raw_endusebreakdownannual!F1066</f>
        <v>155709.29999999999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18595.080000000002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423374.43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969345.99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821304.19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1295798.6000000001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155487.70000000001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3528418.29</v>
      </c>
      <c r="F1082" s="65">
        <f>Raw_endusebreakdownannual!F1081</f>
        <v>155487.70000000001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15973.21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515594.12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969345.99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821304.19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1311809.24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153349.29999999999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3634026.75</v>
      </c>
      <c r="F1097" s="65">
        <f>Raw_endusebreakdownannual!F1096</f>
        <v>153349.29999999999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41311.46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646799.38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969345.99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821304.19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1329538.55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152132.37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3808299.56</v>
      </c>
      <c r="F1112" s="65">
        <f>Raw_endusebreakdownannual!F1111</f>
        <v>152132.37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114091.27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694435.78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969345.99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821304.19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1409126.46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155499.20000000001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4008303.69</v>
      </c>
      <c r="F1127" s="65">
        <f>Raw_endusebreakdownannual!F1126</f>
        <v>155499.20000000001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111027.07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555086.53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969345.99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821304.19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1327197.6599999999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159840.82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3783961.45</v>
      </c>
      <c r="F1142" s="65">
        <f>Raw_endusebreakdownannual!F1141</f>
        <v>159840.82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86719.2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786064.69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969345.99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821304.19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1390282.05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151002.14000000001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4053716.12</v>
      </c>
      <c r="F1157" s="65">
        <f>Raw_endusebreakdownannual!F1156</f>
        <v>151002.14000000001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59681.55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999078.11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969345.99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821304.19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1520340.18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143397.68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4369750.01</v>
      </c>
      <c r="F1172" s="65">
        <f>Raw_endusebreakdownannual!F1171</f>
        <v>143397.68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12015.09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1403290.83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969345.99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821304.19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1499767.93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127455.95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4705724.03</v>
      </c>
      <c r="F1187" s="65">
        <f>Raw_endusebreakdownannual!F1186</f>
        <v>127455.95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234521.25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627943.48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969345.99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821304.19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1510276.11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168946.75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4163391.02</v>
      </c>
      <c r="F1202" s="65">
        <f>Raw_endusebreakdownannual!F1201</f>
        <v>168946.75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132823.78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1855.74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525854.13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821304.19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968635.49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186792.26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2450473.34</v>
      </c>
      <c r="F1217" s="65">
        <f>Raw_endusebreakdownannual!F1216</f>
        <v>186792.26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96186.35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165847.63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525854.13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821304.19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976472.21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171766.14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2585664.5099999998</v>
      </c>
      <c r="F1232" s="65">
        <f>Raw_endusebreakdownannual!F1231</f>
        <v>171766.14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56933.15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75086.98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525854.13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821304.19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964182.93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171102.43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2443361.38</v>
      </c>
      <c r="F1247" s="65">
        <f>Raw_endusebreakdownannual!F1246</f>
        <v>171102.43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46251.19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211603.91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525854.13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821304.19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950198.89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165250.4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2555212.3199999998</v>
      </c>
      <c r="F1262" s="65">
        <f>Raw_endusebreakdownannual!F1261</f>
        <v>165250.4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48387.42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105411.18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525854.13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821304.19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969594.25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171086.6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2470551.17</v>
      </c>
      <c r="F1277" s="65">
        <f>Raw_endusebreakdownannual!F1276</f>
        <v>171086.6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8154.73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184912.97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525854.13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821304.19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952344.85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157649.17000000001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2492570.87</v>
      </c>
      <c r="F1292" s="65">
        <f>Raw_endusebreakdownannual!F1291</f>
        <v>157649.17000000001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7497.04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245968.84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525854.13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821304.19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947083.91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155674.76999999999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2547708.11</v>
      </c>
      <c r="F1307" s="65">
        <f>Raw_endusebreakdownannual!F1306</f>
        <v>155674.76999999999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12692.78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298480.03000000003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525854.13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821304.19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945936.05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155420.06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2604267.1800000002</v>
      </c>
      <c r="F1322" s="65">
        <f>Raw_endusebreakdownannual!F1321</f>
        <v>155420.06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9883.43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359038.93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525854.13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821304.19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951674.37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153242.70000000001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2667755.0499999998</v>
      </c>
      <c r="F1337" s="65">
        <f>Raw_endusebreakdownannual!F1336</f>
        <v>153242.70000000001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33097.71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481094.82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525854.13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821304.19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959567.35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152027.32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2820918.21</v>
      </c>
      <c r="F1352" s="65">
        <f>Raw_endusebreakdownannual!F1351</f>
        <v>152027.32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100741.92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515355.32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525854.13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821304.19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948495.85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155412.9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2911751.41</v>
      </c>
      <c r="F1367" s="65">
        <f>Raw_endusebreakdownannual!F1366</f>
        <v>155412.9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92231.99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414366.15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525854.13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821304.19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969314.19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159756.21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2823070.65</v>
      </c>
      <c r="F1382" s="65">
        <f>Raw_endusebreakdownannual!F1381</f>
        <v>159756.21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78346.880000000005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583120.41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525854.13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821304.19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948623.65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150864.91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2957249.27</v>
      </c>
      <c r="F1397" s="65">
        <f>Raw_endusebreakdownannual!F1396</f>
        <v>150864.91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55721.35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740843.31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525854.13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821304.19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952146.13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143219.32999999999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3095869.12</v>
      </c>
      <c r="F1412" s="65">
        <f>Raw_endusebreakdownannual!F1411</f>
        <v>143219.32999999999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11614.53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1034191.79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525854.13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821304.19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862975.57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127251.42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3255940.21</v>
      </c>
      <c r="F1427" s="65">
        <f>Raw_endusebreakdownannual!F1426</f>
        <v>127251.42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186241.77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477993.24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525854.13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821304.19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1114880.8600000001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168862.55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3126274.19</v>
      </c>
      <c r="F1442" s="65">
        <f>Raw_endusebreakdownannual!F1441</f>
        <v>168862.55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3052.86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969345.99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821304.19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1232682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186793.04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3026385.04</v>
      </c>
      <c r="F1457" s="65">
        <f>Raw_endusebreakdownannual!F1456</f>
        <v>186793.04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228150.87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969345.99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821304.19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1315587.54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171753.27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3334388.59</v>
      </c>
      <c r="F1472" s="65">
        <f>Raw_endusebreakdownannual!F1471</f>
        <v>171753.27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107343.51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969345.99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821304.19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1280968.82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171089.46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3178962.51</v>
      </c>
      <c r="F1487" s="65">
        <f>Raw_endusebreakdownannual!F1486</f>
        <v>171089.46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293856.23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969345.99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821304.19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1305126.1599999999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165261.35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3389632.57</v>
      </c>
      <c r="F1502" s="65">
        <f>Raw_endusebreakdownannual!F1501</f>
        <v>165261.35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150559.97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969345.99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821304.19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1285162.9099999999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171100.21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3226373.05</v>
      </c>
      <c r="F1517" s="65">
        <f>Raw_endusebreakdownannual!F1516</f>
        <v>171100.21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275506.92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969345.99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821304.19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1260150.1399999999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157712.60999999999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3326307.24</v>
      </c>
      <c r="F1532" s="65">
        <f>Raw_endusebreakdownannual!F1531</f>
        <v>157712.60999999999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353057.35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969345.99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821304.19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1251379.98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155709.10999999999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3395087.5</v>
      </c>
      <c r="F1547" s="65">
        <f>Raw_endusebreakdownannual!F1546</f>
        <v>155709.10999999999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427202.33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969345.99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821304.19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1295807.8999999999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155489.54999999999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3513660.41</v>
      </c>
      <c r="F1562" s="65">
        <f>Raw_endusebreakdownannual!F1561</f>
        <v>155489.54999999999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519276.66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969345.99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821304.19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1311852.1200000001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153348.28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3621778.97</v>
      </c>
      <c r="F1577" s="65">
        <f>Raw_endusebreakdownannual!F1576</f>
        <v>153348.28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643666.18999999994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969345.99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821304.19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1330698.26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152131.04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3765014.63</v>
      </c>
      <c r="F1592" s="65">
        <f>Raw_endusebreakdownannual!F1591</f>
        <v>152131.04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682007.55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969345.99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821304.19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1421480.46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155498.38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3894138.18</v>
      </c>
      <c r="F1607" s="65">
        <f>Raw_endusebreakdownannual!F1606</f>
        <v>155498.38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548836.68000000005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969345.99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821304.19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1339802.73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159841.22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3679289.58</v>
      </c>
      <c r="F1622" s="65">
        <f>Raw_endusebreakdownannual!F1621</f>
        <v>159841.22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776747.8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969345.99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821304.19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1399097.31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151008.44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3966495.3</v>
      </c>
      <c r="F1637" s="65">
        <f>Raw_endusebreakdownannual!F1636</f>
        <v>151008.44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982807.57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969345.99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821304.19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1524430.93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143398.87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4297888.68</v>
      </c>
      <c r="F1652" s="65">
        <f>Raw_endusebreakdownannual!F1651</f>
        <v>143398.87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1392178.28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969345.99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821304.19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1499778.49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127454.83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4682606.95</v>
      </c>
      <c r="F1667" s="65">
        <f>Raw_endusebreakdownannual!F1666</f>
        <v>127454.83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618178.32999999996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969345.99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821304.19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1560948.65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168952.95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3969777.16</v>
      </c>
      <c r="F1682" s="65">
        <f>Raw_endusebreakdownannual!F1681</f>
        <v>168952.95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1948.82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525854.13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821304.19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973852.05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186796.16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2322959.19</v>
      </c>
      <c r="F1697" s="65">
        <f>Raw_endusebreakdownannual!F1696</f>
        <v>186796.16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164927.01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525854.13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821304.19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979619.24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171760.75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2491704.5699999998</v>
      </c>
      <c r="F1712" s="65">
        <f>Raw_endusebreakdownannual!F1711</f>
        <v>171760.75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75315.5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525854.13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821304.19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964787.98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171091.79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2387261.81</v>
      </c>
      <c r="F1727" s="65">
        <f>Raw_endusebreakdownannual!F1726</f>
        <v>171091.79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210797.65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525854.13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821304.19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950730.29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165231.9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2508686.2599999998</v>
      </c>
      <c r="F1742" s="65">
        <f>Raw_endusebreakdownannual!F1741</f>
        <v>165231.9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103481.81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525854.13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821304.19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969626.65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171093.14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2420266.7799999998</v>
      </c>
      <c r="F1757" s="65">
        <f>Raw_endusebreakdownannual!F1756</f>
        <v>171093.14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190334.54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525854.13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821304.19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952344.85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157653.04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2489837.7200000002</v>
      </c>
      <c r="F1772" s="65">
        <f>Raw_endusebreakdownannual!F1771</f>
        <v>157653.04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250503.16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525854.13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821304.19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947083.91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155690.67000000001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2544745.39</v>
      </c>
      <c r="F1787" s="65">
        <f>Raw_endusebreakdownannual!F1786</f>
        <v>155690.67000000001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303507.81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525854.13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821304.19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945936.05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155409.63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2596602.1800000002</v>
      </c>
      <c r="F1802" s="65">
        <f>Raw_endusebreakdownannual!F1801</f>
        <v>155409.63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364222.2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525854.13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821304.19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951674.37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153227.71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2663054.89</v>
      </c>
      <c r="F1817" s="65">
        <f>Raw_endusebreakdownannual!F1816</f>
        <v>153227.71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477085.68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525854.13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821304.19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959683.74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152036.59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2783927.74</v>
      </c>
      <c r="F1832" s="65">
        <f>Raw_endusebreakdownannual!F1831</f>
        <v>152036.59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501443.62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525854.13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821304.19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953241.2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155412.62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2801843.15</v>
      </c>
      <c r="F1847" s="65">
        <f>Raw_endusebreakdownannual!F1846</f>
        <v>155412.62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407367.32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525854.13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821304.19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975080.15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159779.72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2729605.79</v>
      </c>
      <c r="F1862" s="65">
        <f>Raw_endusebreakdownannual!F1861</f>
        <v>159779.72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572009.59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525854.13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821304.19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951925.01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150865.10999999999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2871092.93</v>
      </c>
      <c r="F1877" s="65">
        <f>Raw_endusebreakdownannual!F1876</f>
        <v>150865.10999999999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720293.45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525854.13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821304.19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954071.51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143210.10999999999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3021523.28</v>
      </c>
      <c r="F1892" s="65">
        <f>Raw_endusebreakdownannual!F1891</f>
        <v>143210.10999999999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1016623.64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525854.13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821304.19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862975.57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127242.3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3226757.53</v>
      </c>
      <c r="F1907" s="65">
        <f>Raw_endusebreakdownannual!F1906</f>
        <v>127242.3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467512.7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525854.13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821304.19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1138528.8700000001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168847.09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2953199.89</v>
      </c>
      <c r="F1922" s="65">
        <f>Raw_endusebreakdownannual!F1921</f>
        <v>168847.09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1176158.6399999999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3118.91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969345.99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821304.19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401594.31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186792.81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2195363.4</v>
      </c>
      <c r="F1937" s="65">
        <f>Raw_endusebreakdownannual!F1936</f>
        <v>1362951.45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744201.32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198142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969345.99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821304.19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472350.51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171754.11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2461142.69</v>
      </c>
      <c r="F1952" s="65">
        <f>Raw_endusebreakdownannual!F1951</f>
        <v>915955.42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514522.21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97801.7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969345.99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821304.19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433494.94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171089.43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2321946.81</v>
      </c>
      <c r="F1967" s="65">
        <f>Raw_endusebreakdownannual!F1966</f>
        <v>685611.64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451000.78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262012.14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969345.99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821304.19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487194.59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165261.99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2539856.91</v>
      </c>
      <c r="F1982" s="65">
        <f>Raw_endusebreakdownannual!F1981</f>
        <v>616262.77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477874.76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131946.70000000001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969345.99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821304.19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440233.48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171095.66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2362830.36</v>
      </c>
      <c r="F1997" s="65">
        <f>Raw_endusebreakdownannual!F1996</f>
        <v>648970.42000000004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133457.84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251440.25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969345.99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821304.19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490625.77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157705.85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2532716.2000000002</v>
      </c>
      <c r="F2012" s="65">
        <f>Raw_endusebreakdownannual!F2011</f>
        <v>291163.69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126228.23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307754.52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969345.99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821304.19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492272.4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155709.5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2590677.11</v>
      </c>
      <c r="F2027" s="65">
        <f>Raw_endusebreakdownannual!F2026</f>
        <v>281937.73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182257.86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381701.61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969345.99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821304.19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523467.75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155485.76000000001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2695819.54</v>
      </c>
      <c r="F2042" s="65">
        <f>Raw_endusebreakdownannual!F2041</f>
        <v>337743.61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156654.01999999999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469633.53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969345.99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821304.19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562619.15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153338.82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2822902.86</v>
      </c>
      <c r="F2057" s="65">
        <f>Raw_endusebreakdownannual!F2056</f>
        <v>309992.84000000003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296181.53999999998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580348.13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969345.99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821304.19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576656.4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152132.65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2947654.7</v>
      </c>
      <c r="F2072" s="65">
        <f>Raw_endusebreakdownannual!F2071</f>
        <v>448314.2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714730.34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623857.86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969345.99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821304.19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622227.19999999995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155499.01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3036735.25</v>
      </c>
      <c r="F2087" s="65">
        <f>Raw_endusebreakdownannual!F2086</f>
        <v>870229.35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666271.81000000006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496045.07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969345.99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821304.19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553441.74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159840.66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2840136.98</v>
      </c>
      <c r="F2102" s="65">
        <f>Raw_endusebreakdownannual!F2101</f>
        <v>826112.46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545763.15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713694.41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969345.99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821304.19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624213.43999999994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151001.95000000001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3128558.02</v>
      </c>
      <c r="F2117" s="65">
        <f>Raw_endusebreakdownannual!F2116</f>
        <v>696765.1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411045.58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902192.84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969345.99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821304.19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726828.74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143397.57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3419671.77</v>
      </c>
      <c r="F2132" s="65">
        <f>Raw_endusebreakdownannual!F2131</f>
        <v>554443.15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110455.95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1289764.57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969345.99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821304.19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811061.81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127454.54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3891476.55</v>
      </c>
      <c r="F2147" s="65">
        <f>Raw_endusebreakdownannual!F2146</f>
        <v>237910.49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1047612.87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549745.18000000005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969345.99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821304.19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631877.81999999995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168940.78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2972273.18</v>
      </c>
      <c r="F2162" s="65">
        <f>Raw_endusebreakdownannual!F2161</f>
        <v>1216553.6399999999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976151.34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1659.12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525854.13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821304.19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328057.34999999998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186799.67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1676874.8</v>
      </c>
      <c r="F2177" s="65">
        <f>Raw_endusebreakdownannual!F2176</f>
        <v>1162951.01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587952.99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138690.57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525854.13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821304.19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360521.85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171767.62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1846370.74</v>
      </c>
      <c r="F2192" s="65">
        <f>Raw_endusebreakdownannual!F2191</f>
        <v>759720.61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429201.54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64779.63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525854.13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821304.19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343779.21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171081.35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1755717.16</v>
      </c>
      <c r="F2207" s="65">
        <f>Raw_endusebreakdownannual!F2206</f>
        <v>600282.89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349865.98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184950.56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525854.13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821304.19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377760.25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165246.43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1909869.13</v>
      </c>
      <c r="F2222" s="65">
        <f>Raw_endusebreakdownannual!F2221</f>
        <v>515112.41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362669.99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86348.01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525854.13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821304.19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348807.99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171084.39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1782314.33</v>
      </c>
      <c r="F2237" s="65">
        <f>Raw_endusebreakdownannual!F2236</f>
        <v>533754.38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95856.84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167747.35999999999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525854.13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821304.19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375600.34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157649.76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1890506.03</v>
      </c>
      <c r="F2252" s="65">
        <f>Raw_endusebreakdownannual!F2251</f>
        <v>253506.59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87522.99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212076.98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525854.13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821304.19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381275.66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155684.89000000001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1940510.97</v>
      </c>
      <c r="F2267" s="65">
        <f>Raw_endusebreakdownannual!F2266</f>
        <v>243207.88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126223.66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266806.49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525854.13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821304.19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394856.03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155441.70000000001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2008820.85</v>
      </c>
      <c r="F2282" s="65">
        <f>Raw_endusebreakdownannual!F2281</f>
        <v>281665.36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102523.12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324012.87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525854.13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821304.19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410090.08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153261.70000000001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2081261.28</v>
      </c>
      <c r="F2297" s="65">
        <f>Raw_endusebreakdownannual!F2296</f>
        <v>255784.81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226873.63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432051.61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525854.13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821304.19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440170.34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152047.76999999999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2219380.2799999998</v>
      </c>
      <c r="F2312" s="65">
        <f>Raw_endusebreakdownannual!F2311</f>
        <v>378921.4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582542.77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466046.49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525854.13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821304.19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444897.29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155392.34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2258102.11</v>
      </c>
      <c r="F2327" s="65">
        <f>Raw_endusebreakdownannual!F2326</f>
        <v>737935.11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538425.47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366325.5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525854.13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821304.19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411964.61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159738.88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2125448.44</v>
      </c>
      <c r="F2342" s="65">
        <f>Raw_endusebreakdownannual!F2341</f>
        <v>698164.36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455978.61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532310.72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525854.13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821304.19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453714.61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150870.47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2333183.66</v>
      </c>
      <c r="F2357" s="65">
        <f>Raw_endusebreakdownannual!F2356</f>
        <v>606849.06999999995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341721.64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678537.81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525854.13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821304.19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496707.63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143244.87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2522403.7599999998</v>
      </c>
      <c r="F2372" s="65">
        <f>Raw_endusebreakdownannual!F2371</f>
        <v>484966.51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91334.63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963940.37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525854.13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821304.19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497304.04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127234.87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2808402.73</v>
      </c>
      <c r="F2387" s="65">
        <f>Raw_endusebreakdownannual!F2386</f>
        <v>218569.5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845107.38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415046.63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525854.13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821304.19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467136.52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168897.48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2229341.48</v>
      </c>
      <c r="F2402" s="65">
        <f>Raw_endusebreakdownannual!F2401</f>
        <v>1014004.86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400</v>
      </c>
      <c r="E2">
        <v>0</v>
      </c>
      <c r="F2">
        <v>1731201.18</v>
      </c>
    </row>
    <row r="3" spans="1:6" x14ac:dyDescent="0.25">
      <c r="A3" t="s">
        <v>39</v>
      </c>
      <c r="B3" t="s">
        <v>73</v>
      </c>
      <c r="C3" t="s">
        <v>67</v>
      </c>
      <c r="D3" t="s">
        <v>401</v>
      </c>
      <c r="E3">
        <v>21677.03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402</v>
      </c>
      <c r="E4">
        <v>969345.99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403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404</v>
      </c>
      <c r="E6">
        <v>821304.19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405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406</v>
      </c>
      <c r="E8">
        <v>207876.94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407</v>
      </c>
      <c r="E9">
        <v>3322.1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408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409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410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411</v>
      </c>
      <c r="E13">
        <v>0</v>
      </c>
      <c r="F13">
        <v>186794.36</v>
      </c>
    </row>
    <row r="14" spans="1:6" x14ac:dyDescent="0.25">
      <c r="A14" t="s">
        <v>39</v>
      </c>
      <c r="B14" t="s">
        <v>73</v>
      </c>
      <c r="C14" t="s">
        <v>67</v>
      </c>
      <c r="D14" t="s">
        <v>412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413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414</v>
      </c>
      <c r="E16">
        <v>2023526.25</v>
      </c>
      <c r="F16">
        <v>1917995.54</v>
      </c>
    </row>
    <row r="17" spans="1:6" x14ac:dyDescent="0.25">
      <c r="A17" t="s">
        <v>39</v>
      </c>
      <c r="B17" t="s">
        <v>74</v>
      </c>
      <c r="C17" t="s">
        <v>67</v>
      </c>
      <c r="D17" t="s">
        <v>400</v>
      </c>
      <c r="E17">
        <v>0</v>
      </c>
      <c r="F17">
        <v>1255676.8999999999</v>
      </c>
    </row>
    <row r="18" spans="1:6" x14ac:dyDescent="0.25">
      <c r="A18" t="s">
        <v>39</v>
      </c>
      <c r="B18" t="s">
        <v>74</v>
      </c>
      <c r="C18" t="s">
        <v>67</v>
      </c>
      <c r="D18" t="s">
        <v>401</v>
      </c>
      <c r="E18">
        <v>377953.4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402</v>
      </c>
      <c r="E19">
        <v>969345.99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403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404</v>
      </c>
      <c r="E21">
        <v>821304.19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405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406</v>
      </c>
      <c r="E23">
        <v>325866.09000000003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407</v>
      </c>
      <c r="E24">
        <v>19395.91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408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409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410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411</v>
      </c>
      <c r="E28">
        <v>0</v>
      </c>
      <c r="F28">
        <v>171752.27</v>
      </c>
    </row>
    <row r="29" spans="1:6" x14ac:dyDescent="0.25">
      <c r="A29" t="s">
        <v>39</v>
      </c>
      <c r="B29" t="s">
        <v>74</v>
      </c>
      <c r="C29" t="s">
        <v>67</v>
      </c>
      <c r="D29" t="s">
        <v>412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413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414</v>
      </c>
      <c r="E31">
        <v>2513865.59</v>
      </c>
      <c r="F31">
        <v>1427429.16</v>
      </c>
    </row>
    <row r="32" spans="1:6" x14ac:dyDescent="0.25">
      <c r="A32" t="s">
        <v>39</v>
      </c>
      <c r="B32" t="s">
        <v>75</v>
      </c>
      <c r="C32" t="s">
        <v>67</v>
      </c>
      <c r="D32" t="s">
        <v>400</v>
      </c>
      <c r="E32">
        <v>0</v>
      </c>
      <c r="F32">
        <v>826145.93</v>
      </c>
    </row>
    <row r="33" spans="1:6" x14ac:dyDescent="0.25">
      <c r="A33" t="s">
        <v>39</v>
      </c>
      <c r="B33" t="s">
        <v>75</v>
      </c>
      <c r="C33" t="s">
        <v>67</v>
      </c>
      <c r="D33" t="s">
        <v>401</v>
      </c>
      <c r="E33">
        <v>187369.23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402</v>
      </c>
      <c r="E34">
        <v>969345.99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403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404</v>
      </c>
      <c r="E36">
        <v>821304.19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405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406</v>
      </c>
      <c r="E38">
        <v>192023.26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407</v>
      </c>
      <c r="E39">
        <v>13653.17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408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409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410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411</v>
      </c>
      <c r="E43">
        <v>0</v>
      </c>
      <c r="F43">
        <v>171090.64</v>
      </c>
    </row>
    <row r="44" spans="1:6" x14ac:dyDescent="0.25">
      <c r="A44" t="s">
        <v>39</v>
      </c>
      <c r="B44" t="s">
        <v>75</v>
      </c>
      <c r="C44" t="s">
        <v>67</v>
      </c>
      <c r="D44" t="s">
        <v>412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413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414</v>
      </c>
      <c r="E46">
        <v>2183695.83</v>
      </c>
      <c r="F46">
        <v>997236.57</v>
      </c>
    </row>
    <row r="47" spans="1:6" x14ac:dyDescent="0.25">
      <c r="A47" t="s">
        <v>39</v>
      </c>
      <c r="B47" t="s">
        <v>76</v>
      </c>
      <c r="C47" t="s">
        <v>67</v>
      </c>
      <c r="D47" t="s">
        <v>400</v>
      </c>
      <c r="E47">
        <v>0</v>
      </c>
      <c r="F47">
        <v>770566.27</v>
      </c>
    </row>
    <row r="48" spans="1:6" x14ac:dyDescent="0.25">
      <c r="A48" t="s">
        <v>39</v>
      </c>
      <c r="B48" t="s">
        <v>76</v>
      </c>
      <c r="C48" t="s">
        <v>67</v>
      </c>
      <c r="D48" t="s">
        <v>401</v>
      </c>
      <c r="E48">
        <v>421591.56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402</v>
      </c>
      <c r="E49">
        <v>969345.99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403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404</v>
      </c>
      <c r="E51">
        <v>821304.19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405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406</v>
      </c>
      <c r="E53">
        <v>280051.64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407</v>
      </c>
      <c r="E54">
        <v>20405.330000000002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408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409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410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411</v>
      </c>
      <c r="E58">
        <v>0</v>
      </c>
      <c r="F58">
        <v>165254.95000000001</v>
      </c>
    </row>
    <row r="59" spans="1:6" x14ac:dyDescent="0.25">
      <c r="A59" t="s">
        <v>39</v>
      </c>
      <c r="B59" t="s">
        <v>76</v>
      </c>
      <c r="C59" t="s">
        <v>67</v>
      </c>
      <c r="D59" t="s">
        <v>412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413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414</v>
      </c>
      <c r="E61">
        <v>2512698.71</v>
      </c>
      <c r="F61">
        <v>935821.22</v>
      </c>
    </row>
    <row r="62" spans="1:6" x14ac:dyDescent="0.25">
      <c r="A62" t="s">
        <v>39</v>
      </c>
      <c r="B62" t="s">
        <v>77</v>
      </c>
      <c r="C62" t="s">
        <v>67</v>
      </c>
      <c r="D62" t="s">
        <v>400</v>
      </c>
      <c r="E62">
        <v>0</v>
      </c>
      <c r="F62">
        <v>829600.73</v>
      </c>
    </row>
    <row r="63" spans="1:6" x14ac:dyDescent="0.25">
      <c r="A63" t="s">
        <v>39</v>
      </c>
      <c r="B63" t="s">
        <v>77</v>
      </c>
      <c r="C63" t="s">
        <v>67</v>
      </c>
      <c r="D63" t="s">
        <v>401</v>
      </c>
      <c r="E63">
        <v>239099.73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402</v>
      </c>
      <c r="E64">
        <v>969345.99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403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404</v>
      </c>
      <c r="E66">
        <v>821304.19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405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406</v>
      </c>
      <c r="E68">
        <v>228330.92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407</v>
      </c>
      <c r="E69">
        <v>14065.9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408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409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410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411</v>
      </c>
      <c r="E73">
        <v>0</v>
      </c>
      <c r="F73">
        <v>171095.75</v>
      </c>
    </row>
    <row r="74" spans="1:6" x14ac:dyDescent="0.25">
      <c r="A74" t="s">
        <v>39</v>
      </c>
      <c r="B74" t="s">
        <v>77</v>
      </c>
      <c r="C74" t="s">
        <v>67</v>
      </c>
      <c r="D74" t="s">
        <v>412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413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414</v>
      </c>
      <c r="E76">
        <v>2272146.73</v>
      </c>
      <c r="F76">
        <v>1000696.48</v>
      </c>
    </row>
    <row r="77" spans="1:6" x14ac:dyDescent="0.25">
      <c r="A77" t="s">
        <v>39</v>
      </c>
      <c r="B77" t="s">
        <v>78</v>
      </c>
      <c r="C77" t="s">
        <v>67</v>
      </c>
      <c r="D77" t="s">
        <v>400</v>
      </c>
      <c r="E77">
        <v>0</v>
      </c>
      <c r="F77">
        <v>284786.8</v>
      </c>
    </row>
    <row r="78" spans="1:6" x14ac:dyDescent="0.25">
      <c r="A78" t="s">
        <v>39</v>
      </c>
      <c r="B78" t="s">
        <v>78</v>
      </c>
      <c r="C78" t="s">
        <v>67</v>
      </c>
      <c r="D78" t="s">
        <v>401</v>
      </c>
      <c r="E78">
        <v>420630.38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402</v>
      </c>
      <c r="E79">
        <v>969345.99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403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404</v>
      </c>
      <c r="E81">
        <v>821304.19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405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406</v>
      </c>
      <c r="E83">
        <v>224221.72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407</v>
      </c>
      <c r="E84">
        <v>23334.63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408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409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410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411</v>
      </c>
      <c r="E88">
        <v>0</v>
      </c>
      <c r="F88">
        <v>157717.35999999999</v>
      </c>
    </row>
    <row r="89" spans="1:6" x14ac:dyDescent="0.25">
      <c r="A89" t="s">
        <v>39</v>
      </c>
      <c r="B89" t="s">
        <v>78</v>
      </c>
      <c r="C89" t="s">
        <v>67</v>
      </c>
      <c r="D89" t="s">
        <v>412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413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414</v>
      </c>
      <c r="E91">
        <v>2458836.91</v>
      </c>
      <c r="F91">
        <v>442504.16</v>
      </c>
    </row>
    <row r="92" spans="1:6" x14ac:dyDescent="0.25">
      <c r="A92" t="s">
        <v>39</v>
      </c>
      <c r="B92" t="s">
        <v>79</v>
      </c>
      <c r="C92" t="s">
        <v>67</v>
      </c>
      <c r="D92" t="s">
        <v>400</v>
      </c>
      <c r="E92">
        <v>0</v>
      </c>
      <c r="F92">
        <v>363198.2</v>
      </c>
    </row>
    <row r="93" spans="1:6" x14ac:dyDescent="0.25">
      <c r="A93" t="s">
        <v>39</v>
      </c>
      <c r="B93" t="s">
        <v>79</v>
      </c>
      <c r="C93" t="s">
        <v>67</v>
      </c>
      <c r="D93" t="s">
        <v>401</v>
      </c>
      <c r="E93">
        <v>519683.11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402</v>
      </c>
      <c r="E94">
        <v>969345.99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403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404</v>
      </c>
      <c r="E96">
        <v>821304.19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405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406</v>
      </c>
      <c r="E98">
        <v>283130.81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407</v>
      </c>
      <c r="E99">
        <v>26982.5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408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409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410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411</v>
      </c>
      <c r="E103">
        <v>0</v>
      </c>
      <c r="F103">
        <v>155723.51</v>
      </c>
    </row>
    <row r="104" spans="1:6" x14ac:dyDescent="0.25">
      <c r="A104" t="s">
        <v>39</v>
      </c>
      <c r="B104" t="s">
        <v>79</v>
      </c>
      <c r="C104" t="s">
        <v>67</v>
      </c>
      <c r="D104" t="s">
        <v>412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413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414</v>
      </c>
      <c r="E106">
        <v>2620446.6</v>
      </c>
      <c r="F106">
        <v>518921.72</v>
      </c>
    </row>
    <row r="107" spans="1:6" x14ac:dyDescent="0.25">
      <c r="A107" t="s">
        <v>39</v>
      </c>
      <c r="B107" t="s">
        <v>80</v>
      </c>
      <c r="C107" t="s">
        <v>67</v>
      </c>
      <c r="D107" t="s">
        <v>400</v>
      </c>
      <c r="E107">
        <v>0</v>
      </c>
      <c r="F107">
        <v>399950.19</v>
      </c>
    </row>
    <row r="108" spans="1:6" x14ac:dyDescent="0.25">
      <c r="A108" t="s">
        <v>39</v>
      </c>
      <c r="B108" t="s">
        <v>80</v>
      </c>
      <c r="C108" t="s">
        <v>67</v>
      </c>
      <c r="D108" t="s">
        <v>401</v>
      </c>
      <c r="E108">
        <v>597090.18999999994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402</v>
      </c>
      <c r="E109">
        <v>969345.99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403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404</v>
      </c>
      <c r="E111">
        <v>821304.19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405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406</v>
      </c>
      <c r="E113">
        <v>293478.93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407</v>
      </c>
      <c r="E114">
        <v>27892.44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408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409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410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411</v>
      </c>
      <c r="E118">
        <v>0</v>
      </c>
      <c r="F118">
        <v>155500.89000000001</v>
      </c>
    </row>
    <row r="119" spans="1:6" x14ac:dyDescent="0.25">
      <c r="A119" t="s">
        <v>39</v>
      </c>
      <c r="B119" t="s">
        <v>80</v>
      </c>
      <c r="C119" t="s">
        <v>67</v>
      </c>
      <c r="D119" t="s">
        <v>412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413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414</v>
      </c>
      <c r="E121">
        <v>2709111.73</v>
      </c>
      <c r="F121">
        <v>555451.07999999996</v>
      </c>
    </row>
    <row r="122" spans="1:6" x14ac:dyDescent="0.25">
      <c r="A122" t="s">
        <v>39</v>
      </c>
      <c r="B122" t="s">
        <v>81</v>
      </c>
      <c r="C122" t="s">
        <v>67</v>
      </c>
      <c r="D122" t="s">
        <v>400</v>
      </c>
      <c r="E122">
        <v>0</v>
      </c>
      <c r="F122">
        <v>374790.8</v>
      </c>
    </row>
    <row r="123" spans="1:6" x14ac:dyDescent="0.25">
      <c r="A123" t="s">
        <v>39</v>
      </c>
      <c r="B123" t="s">
        <v>81</v>
      </c>
      <c r="C123" t="s">
        <v>67</v>
      </c>
      <c r="D123" t="s">
        <v>401</v>
      </c>
      <c r="E123">
        <v>704918.34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402</v>
      </c>
      <c r="E124">
        <v>969345.99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403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404</v>
      </c>
      <c r="E126">
        <v>821304.19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405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406</v>
      </c>
      <c r="E128">
        <v>341275.4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407</v>
      </c>
      <c r="E129">
        <v>30251.45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408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409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410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411</v>
      </c>
      <c r="E133">
        <v>0</v>
      </c>
      <c r="F133">
        <v>153355.57999999999</v>
      </c>
    </row>
    <row r="134" spans="1:6" x14ac:dyDescent="0.25">
      <c r="A134" t="s">
        <v>39</v>
      </c>
      <c r="B134" t="s">
        <v>81</v>
      </c>
      <c r="C134" t="s">
        <v>67</v>
      </c>
      <c r="D134" t="s">
        <v>412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413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414</v>
      </c>
      <c r="E136">
        <v>2867095.37</v>
      </c>
      <c r="F136">
        <v>528146.38</v>
      </c>
    </row>
    <row r="137" spans="1:6" x14ac:dyDescent="0.25">
      <c r="A137" t="s">
        <v>39</v>
      </c>
      <c r="B137" t="s">
        <v>20</v>
      </c>
      <c r="C137" t="s">
        <v>67</v>
      </c>
      <c r="D137" t="s">
        <v>400</v>
      </c>
      <c r="E137">
        <v>0</v>
      </c>
      <c r="F137">
        <v>592028.38</v>
      </c>
    </row>
    <row r="138" spans="1:6" x14ac:dyDescent="0.25">
      <c r="A138" t="s">
        <v>39</v>
      </c>
      <c r="B138" t="s">
        <v>20</v>
      </c>
      <c r="C138" t="s">
        <v>67</v>
      </c>
      <c r="D138" t="s">
        <v>401</v>
      </c>
      <c r="E138">
        <v>820081.69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402</v>
      </c>
      <c r="E139">
        <v>969345.99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403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404</v>
      </c>
      <c r="E141">
        <v>821304.19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405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406</v>
      </c>
      <c r="E143">
        <v>379120.64000000001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407</v>
      </c>
      <c r="E144">
        <v>29104.35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408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409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410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411</v>
      </c>
      <c r="E148">
        <v>0</v>
      </c>
      <c r="F148">
        <v>152154.20000000001</v>
      </c>
    </row>
    <row r="149" spans="1:6" x14ac:dyDescent="0.25">
      <c r="A149" t="s">
        <v>39</v>
      </c>
      <c r="B149" t="s">
        <v>20</v>
      </c>
      <c r="C149" t="s">
        <v>67</v>
      </c>
      <c r="D149" t="s">
        <v>412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413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414</v>
      </c>
      <c r="E151">
        <v>3018956.86</v>
      </c>
      <c r="F151">
        <v>744182.59</v>
      </c>
    </row>
    <row r="152" spans="1:6" x14ac:dyDescent="0.25">
      <c r="A152" t="s">
        <v>39</v>
      </c>
      <c r="B152" t="s">
        <v>21</v>
      </c>
      <c r="C152" t="s">
        <v>67</v>
      </c>
      <c r="D152" t="s">
        <v>400</v>
      </c>
      <c r="E152">
        <v>0</v>
      </c>
      <c r="F152">
        <v>1223962.82</v>
      </c>
    </row>
    <row r="153" spans="1:6" x14ac:dyDescent="0.25">
      <c r="A153" t="s">
        <v>39</v>
      </c>
      <c r="B153" t="s">
        <v>21</v>
      </c>
      <c r="C153" t="s">
        <v>67</v>
      </c>
      <c r="D153" t="s">
        <v>401</v>
      </c>
      <c r="E153">
        <v>841588.79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402</v>
      </c>
      <c r="E154">
        <v>969345.99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403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404</v>
      </c>
      <c r="E156">
        <v>821304.19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405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406</v>
      </c>
      <c r="E158">
        <v>431006.88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407</v>
      </c>
      <c r="E159">
        <v>21484.92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408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409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410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411</v>
      </c>
      <c r="E163">
        <v>0</v>
      </c>
      <c r="F163">
        <v>155511.29</v>
      </c>
    </row>
    <row r="164" spans="1:6" x14ac:dyDescent="0.25">
      <c r="A164" t="s">
        <v>39</v>
      </c>
      <c r="B164" t="s">
        <v>21</v>
      </c>
      <c r="C164" t="s">
        <v>67</v>
      </c>
      <c r="D164" t="s">
        <v>412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413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414</v>
      </c>
      <c r="E166">
        <v>3084730.77</v>
      </c>
      <c r="F166">
        <v>1379474.11</v>
      </c>
    </row>
    <row r="167" spans="1:6" x14ac:dyDescent="0.25">
      <c r="A167" t="s">
        <v>39</v>
      </c>
      <c r="B167" t="s">
        <v>22</v>
      </c>
      <c r="C167" t="s">
        <v>67</v>
      </c>
      <c r="D167" t="s">
        <v>400</v>
      </c>
      <c r="E167">
        <v>0</v>
      </c>
      <c r="F167">
        <v>1111527.6100000001</v>
      </c>
    </row>
    <row r="168" spans="1:6" x14ac:dyDescent="0.25">
      <c r="A168" t="s">
        <v>39</v>
      </c>
      <c r="B168" t="s">
        <v>22</v>
      </c>
      <c r="C168" t="s">
        <v>67</v>
      </c>
      <c r="D168" t="s">
        <v>401</v>
      </c>
      <c r="E168">
        <v>707357.95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402</v>
      </c>
      <c r="E169">
        <v>969345.99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403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404</v>
      </c>
      <c r="E171">
        <v>821304.19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405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406</v>
      </c>
      <c r="E173">
        <v>420928.48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407</v>
      </c>
      <c r="E174">
        <v>20538.080000000002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408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409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410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411</v>
      </c>
      <c r="E178">
        <v>0</v>
      </c>
      <c r="F178">
        <v>159845.13</v>
      </c>
    </row>
    <row r="179" spans="1:6" x14ac:dyDescent="0.25">
      <c r="A179" t="s">
        <v>39</v>
      </c>
      <c r="B179" t="s">
        <v>22</v>
      </c>
      <c r="C179" t="s">
        <v>67</v>
      </c>
      <c r="D179" t="s">
        <v>412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413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414</v>
      </c>
      <c r="E181">
        <v>2939474.69</v>
      </c>
      <c r="F181">
        <v>1271372.74</v>
      </c>
    </row>
    <row r="182" spans="1:6" x14ac:dyDescent="0.25">
      <c r="A182" t="s">
        <v>39</v>
      </c>
      <c r="B182" t="s">
        <v>23</v>
      </c>
      <c r="C182" t="s">
        <v>67</v>
      </c>
      <c r="D182" t="s">
        <v>400</v>
      </c>
      <c r="E182">
        <v>0</v>
      </c>
      <c r="F182">
        <v>897173.5</v>
      </c>
    </row>
    <row r="183" spans="1:6" x14ac:dyDescent="0.25">
      <c r="A183" t="s">
        <v>39</v>
      </c>
      <c r="B183" t="s">
        <v>23</v>
      </c>
      <c r="C183" t="s">
        <v>67</v>
      </c>
      <c r="D183" t="s">
        <v>401</v>
      </c>
      <c r="E183">
        <v>924023.32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402</v>
      </c>
      <c r="E184">
        <v>969345.99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403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404</v>
      </c>
      <c r="E186">
        <v>821304.19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405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406</v>
      </c>
      <c r="E188">
        <v>440702.17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407</v>
      </c>
      <c r="E189">
        <v>23632.17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408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409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410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411</v>
      </c>
      <c r="E193">
        <v>0</v>
      </c>
      <c r="F193">
        <v>151039.4</v>
      </c>
    </row>
    <row r="194" spans="1:6" x14ac:dyDescent="0.25">
      <c r="A194" t="s">
        <v>39</v>
      </c>
      <c r="B194" t="s">
        <v>23</v>
      </c>
      <c r="C194" t="s">
        <v>67</v>
      </c>
      <c r="D194" t="s">
        <v>412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413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414</v>
      </c>
      <c r="E196">
        <v>3179007.83</v>
      </c>
      <c r="F196">
        <v>1048212.9</v>
      </c>
    </row>
    <row r="197" spans="1:6" x14ac:dyDescent="0.25">
      <c r="A197" t="s">
        <v>39</v>
      </c>
      <c r="B197" t="s">
        <v>24</v>
      </c>
      <c r="C197" t="s">
        <v>67</v>
      </c>
      <c r="D197" t="s">
        <v>400</v>
      </c>
      <c r="E197">
        <v>0</v>
      </c>
      <c r="F197">
        <v>866988.07</v>
      </c>
    </row>
    <row r="198" spans="1:6" x14ac:dyDescent="0.25">
      <c r="A198" t="s">
        <v>39</v>
      </c>
      <c r="B198" t="s">
        <v>24</v>
      </c>
      <c r="C198" t="s">
        <v>67</v>
      </c>
      <c r="D198" t="s">
        <v>401</v>
      </c>
      <c r="E198">
        <v>1227358.05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402</v>
      </c>
      <c r="E199">
        <v>969345.99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403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404</v>
      </c>
      <c r="E201">
        <v>821304.19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405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406</v>
      </c>
      <c r="E203">
        <v>593258.34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407</v>
      </c>
      <c r="E204">
        <v>31519.1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408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409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410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411</v>
      </c>
      <c r="E208">
        <v>0</v>
      </c>
      <c r="F208">
        <v>143412.87</v>
      </c>
    </row>
    <row r="209" spans="1:6" x14ac:dyDescent="0.25">
      <c r="A209" t="s">
        <v>39</v>
      </c>
      <c r="B209" t="s">
        <v>24</v>
      </c>
      <c r="C209" t="s">
        <v>67</v>
      </c>
      <c r="D209" t="s">
        <v>412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413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414</v>
      </c>
      <c r="E211">
        <v>3642785.66</v>
      </c>
      <c r="F211">
        <v>1010400.94</v>
      </c>
    </row>
    <row r="212" spans="1:6" x14ac:dyDescent="0.25">
      <c r="A212" t="s">
        <v>39</v>
      </c>
      <c r="B212" t="s">
        <v>25</v>
      </c>
      <c r="C212" t="s">
        <v>67</v>
      </c>
      <c r="D212" t="s">
        <v>400</v>
      </c>
      <c r="E212">
        <v>0</v>
      </c>
      <c r="F212">
        <v>763436.62</v>
      </c>
    </row>
    <row r="213" spans="1:6" x14ac:dyDescent="0.25">
      <c r="A213" t="s">
        <v>39</v>
      </c>
      <c r="B213" t="s">
        <v>25</v>
      </c>
      <c r="C213" t="s">
        <v>67</v>
      </c>
      <c r="D213" t="s">
        <v>401</v>
      </c>
      <c r="E213">
        <v>1878796.3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402</v>
      </c>
      <c r="E214">
        <v>969345.99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403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404</v>
      </c>
      <c r="E216">
        <v>821304.19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405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406</v>
      </c>
      <c r="E218">
        <v>823980.07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407</v>
      </c>
      <c r="E219">
        <v>34468.6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408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409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410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411</v>
      </c>
      <c r="E223">
        <v>0</v>
      </c>
      <c r="F223">
        <v>127472.27</v>
      </c>
    </row>
    <row r="224" spans="1:6" x14ac:dyDescent="0.25">
      <c r="A224" t="s">
        <v>39</v>
      </c>
      <c r="B224" t="s">
        <v>25</v>
      </c>
      <c r="C224" t="s">
        <v>67</v>
      </c>
      <c r="D224" t="s">
        <v>412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413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414</v>
      </c>
      <c r="E226">
        <v>4527895.1399999997</v>
      </c>
      <c r="F226">
        <v>890908.89</v>
      </c>
    </row>
    <row r="227" spans="1:6" x14ac:dyDescent="0.25">
      <c r="A227" t="s">
        <v>39</v>
      </c>
      <c r="B227" t="s">
        <v>26</v>
      </c>
      <c r="C227" t="s">
        <v>67</v>
      </c>
      <c r="D227" t="s">
        <v>400</v>
      </c>
      <c r="E227">
        <v>0</v>
      </c>
      <c r="F227">
        <v>1935856.74</v>
      </c>
    </row>
    <row r="228" spans="1:6" x14ac:dyDescent="0.25">
      <c r="A228" t="s">
        <v>39</v>
      </c>
      <c r="B228" t="s">
        <v>26</v>
      </c>
      <c r="C228" t="s">
        <v>67</v>
      </c>
      <c r="D228" t="s">
        <v>401</v>
      </c>
      <c r="E228">
        <v>886483.89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402</v>
      </c>
      <c r="E229">
        <v>969345.99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403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404</v>
      </c>
      <c r="E231">
        <v>821304.19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405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406</v>
      </c>
      <c r="E233">
        <v>789826.46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407</v>
      </c>
      <c r="E234">
        <v>29320.42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408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409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410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411</v>
      </c>
      <c r="E238">
        <v>0</v>
      </c>
      <c r="F238">
        <v>168949.03</v>
      </c>
    </row>
    <row r="239" spans="1:6" x14ac:dyDescent="0.25">
      <c r="A239" t="s">
        <v>39</v>
      </c>
      <c r="B239" t="s">
        <v>26</v>
      </c>
      <c r="C239" t="s">
        <v>67</v>
      </c>
      <c r="D239" t="s">
        <v>412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413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414</v>
      </c>
      <c r="E241">
        <v>3496280.95</v>
      </c>
      <c r="F241">
        <v>2104805.77</v>
      </c>
    </row>
    <row r="242" spans="1:6" x14ac:dyDescent="0.25">
      <c r="A242" t="s">
        <v>40</v>
      </c>
      <c r="B242" t="s">
        <v>73</v>
      </c>
      <c r="C242" t="s">
        <v>67</v>
      </c>
      <c r="D242" t="s">
        <v>400</v>
      </c>
      <c r="E242">
        <v>0</v>
      </c>
      <c r="F242">
        <v>1390236.46</v>
      </c>
    </row>
    <row r="243" spans="1:6" x14ac:dyDescent="0.25">
      <c r="A243" t="s">
        <v>40</v>
      </c>
      <c r="B243" t="s">
        <v>73</v>
      </c>
      <c r="C243" t="s">
        <v>67</v>
      </c>
      <c r="D243" t="s">
        <v>401</v>
      </c>
      <c r="E243">
        <v>12811.53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402</v>
      </c>
      <c r="E244">
        <v>525854.13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403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404</v>
      </c>
      <c r="E246">
        <v>821304.19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405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406</v>
      </c>
      <c r="E248">
        <v>185839.11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407</v>
      </c>
      <c r="E249">
        <v>2136.14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408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409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410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411</v>
      </c>
      <c r="E253">
        <v>0</v>
      </c>
      <c r="F253">
        <v>186799.74</v>
      </c>
    </row>
    <row r="254" spans="1:6" x14ac:dyDescent="0.25">
      <c r="A254" t="s">
        <v>40</v>
      </c>
      <c r="B254" t="s">
        <v>73</v>
      </c>
      <c r="C254" t="s">
        <v>67</v>
      </c>
      <c r="D254" t="s">
        <v>412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413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414</v>
      </c>
      <c r="E256">
        <v>1547945.11</v>
      </c>
      <c r="F256">
        <v>1577036.21</v>
      </c>
    </row>
    <row r="257" spans="1:6" x14ac:dyDescent="0.25">
      <c r="A257" t="s">
        <v>40</v>
      </c>
      <c r="B257" t="s">
        <v>74</v>
      </c>
      <c r="C257" t="s">
        <v>67</v>
      </c>
      <c r="D257" t="s">
        <v>400</v>
      </c>
      <c r="E257">
        <v>0</v>
      </c>
      <c r="F257">
        <v>917998.59</v>
      </c>
    </row>
    <row r="258" spans="1:6" x14ac:dyDescent="0.25">
      <c r="A258" t="s">
        <v>40</v>
      </c>
      <c r="B258" t="s">
        <v>74</v>
      </c>
      <c r="C258" t="s">
        <v>67</v>
      </c>
      <c r="D258" t="s">
        <v>401</v>
      </c>
      <c r="E258">
        <v>236298.59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402</v>
      </c>
      <c r="E259">
        <v>525854.13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403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404</v>
      </c>
      <c r="E261">
        <v>821304.19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405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406</v>
      </c>
      <c r="E263">
        <v>185617.87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407</v>
      </c>
      <c r="E264">
        <v>12391.28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408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409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410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411</v>
      </c>
      <c r="E268">
        <v>0</v>
      </c>
      <c r="F268">
        <v>171762.1</v>
      </c>
    </row>
    <row r="269" spans="1:6" x14ac:dyDescent="0.25">
      <c r="A269" t="s">
        <v>40</v>
      </c>
      <c r="B269" t="s">
        <v>74</v>
      </c>
      <c r="C269" t="s">
        <v>67</v>
      </c>
      <c r="D269" t="s">
        <v>412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413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414</v>
      </c>
      <c r="E271">
        <v>1781466.07</v>
      </c>
      <c r="F271">
        <v>1089760.69</v>
      </c>
    </row>
    <row r="272" spans="1:6" x14ac:dyDescent="0.25">
      <c r="A272" t="s">
        <v>40</v>
      </c>
      <c r="B272" t="s">
        <v>75</v>
      </c>
      <c r="C272" t="s">
        <v>67</v>
      </c>
      <c r="D272" t="s">
        <v>400</v>
      </c>
      <c r="E272">
        <v>0</v>
      </c>
      <c r="F272">
        <v>677434.25</v>
      </c>
    </row>
    <row r="273" spans="1:6" x14ac:dyDescent="0.25">
      <c r="A273" t="s">
        <v>40</v>
      </c>
      <c r="B273" t="s">
        <v>75</v>
      </c>
      <c r="C273" t="s">
        <v>67</v>
      </c>
      <c r="D273" t="s">
        <v>401</v>
      </c>
      <c r="E273">
        <v>132949.43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402</v>
      </c>
      <c r="E274">
        <v>525854.13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403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404</v>
      </c>
      <c r="E276">
        <v>821304.19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405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406</v>
      </c>
      <c r="E278">
        <v>151632.49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407</v>
      </c>
      <c r="E279">
        <v>10180.709999999999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408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409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410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411</v>
      </c>
      <c r="E283">
        <v>0</v>
      </c>
      <c r="F283">
        <v>171096.95</v>
      </c>
    </row>
    <row r="284" spans="1:6" x14ac:dyDescent="0.25">
      <c r="A284" t="s">
        <v>40</v>
      </c>
      <c r="B284" t="s">
        <v>75</v>
      </c>
      <c r="C284" t="s">
        <v>67</v>
      </c>
      <c r="D284" t="s">
        <v>412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413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414</v>
      </c>
      <c r="E286">
        <v>1641920.96</v>
      </c>
      <c r="F286">
        <v>848531.2</v>
      </c>
    </row>
    <row r="287" spans="1:6" x14ac:dyDescent="0.25">
      <c r="A287" t="s">
        <v>40</v>
      </c>
      <c r="B287" t="s">
        <v>76</v>
      </c>
      <c r="C287" t="s">
        <v>67</v>
      </c>
      <c r="D287" t="s">
        <v>400</v>
      </c>
      <c r="E287">
        <v>0</v>
      </c>
      <c r="F287">
        <v>581411.61</v>
      </c>
    </row>
    <row r="288" spans="1:6" x14ac:dyDescent="0.25">
      <c r="A288" t="s">
        <v>40</v>
      </c>
      <c r="B288" t="s">
        <v>76</v>
      </c>
      <c r="C288" t="s">
        <v>67</v>
      </c>
      <c r="D288" t="s">
        <v>401</v>
      </c>
      <c r="E288">
        <v>287206.64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402</v>
      </c>
      <c r="E289">
        <v>525854.13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403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404</v>
      </c>
      <c r="E291">
        <v>821304.19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405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406</v>
      </c>
      <c r="E293">
        <v>184766.21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407</v>
      </c>
      <c r="E294">
        <v>14364.98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408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409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410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411</v>
      </c>
      <c r="E298">
        <v>0</v>
      </c>
      <c r="F298">
        <v>165208.12</v>
      </c>
    </row>
    <row r="299" spans="1:6" x14ac:dyDescent="0.25">
      <c r="A299" t="s">
        <v>40</v>
      </c>
      <c r="B299" t="s">
        <v>76</v>
      </c>
      <c r="C299" t="s">
        <v>67</v>
      </c>
      <c r="D299" t="s">
        <v>412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413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414</v>
      </c>
      <c r="E301">
        <v>1833496.16</v>
      </c>
      <c r="F301">
        <v>746619.73</v>
      </c>
    </row>
    <row r="302" spans="1:6" x14ac:dyDescent="0.25">
      <c r="A302" t="s">
        <v>40</v>
      </c>
      <c r="B302" t="s">
        <v>77</v>
      </c>
      <c r="C302" t="s">
        <v>67</v>
      </c>
      <c r="D302" t="s">
        <v>400</v>
      </c>
      <c r="E302">
        <v>0</v>
      </c>
      <c r="F302">
        <v>627304.61</v>
      </c>
    </row>
    <row r="303" spans="1:6" x14ac:dyDescent="0.25">
      <c r="A303" t="s">
        <v>40</v>
      </c>
      <c r="B303" t="s">
        <v>77</v>
      </c>
      <c r="C303" t="s">
        <v>67</v>
      </c>
      <c r="D303" t="s">
        <v>401</v>
      </c>
      <c r="E303">
        <v>161305.07999999999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402</v>
      </c>
      <c r="E304">
        <v>525854.13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403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404</v>
      </c>
      <c r="E306">
        <v>821304.19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405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406</v>
      </c>
      <c r="E308">
        <v>153695.79999999999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407</v>
      </c>
      <c r="E309">
        <v>10498.16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408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409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410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411</v>
      </c>
      <c r="E313">
        <v>0</v>
      </c>
      <c r="F313">
        <v>171104.29</v>
      </c>
    </row>
    <row r="314" spans="1:6" x14ac:dyDescent="0.25">
      <c r="A314" t="s">
        <v>40</v>
      </c>
      <c r="B314" t="s">
        <v>77</v>
      </c>
      <c r="C314" t="s">
        <v>67</v>
      </c>
      <c r="D314" t="s">
        <v>412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413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414</v>
      </c>
      <c r="E316">
        <v>1672657.37</v>
      </c>
      <c r="F316">
        <v>798408.89</v>
      </c>
    </row>
    <row r="317" spans="1:6" x14ac:dyDescent="0.25">
      <c r="A317" t="s">
        <v>40</v>
      </c>
      <c r="B317" t="s">
        <v>78</v>
      </c>
      <c r="C317" t="s">
        <v>67</v>
      </c>
      <c r="D317" t="s">
        <v>400</v>
      </c>
      <c r="E317">
        <v>0</v>
      </c>
      <c r="F317">
        <v>236280.95</v>
      </c>
    </row>
    <row r="318" spans="1:6" x14ac:dyDescent="0.25">
      <c r="A318" t="s">
        <v>40</v>
      </c>
      <c r="B318" t="s">
        <v>78</v>
      </c>
      <c r="C318" t="s">
        <v>67</v>
      </c>
      <c r="D318" t="s">
        <v>401</v>
      </c>
      <c r="E318">
        <v>322553.90999999997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402</v>
      </c>
      <c r="E319">
        <v>525854.13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403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404</v>
      </c>
      <c r="E321">
        <v>821304.19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405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406</v>
      </c>
      <c r="E323">
        <v>170397.58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407</v>
      </c>
      <c r="E324">
        <v>18104.560000000001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408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409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410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411</v>
      </c>
      <c r="E328">
        <v>0</v>
      </c>
      <c r="F328">
        <v>157637.09</v>
      </c>
    </row>
    <row r="329" spans="1:6" x14ac:dyDescent="0.25">
      <c r="A329" t="s">
        <v>40</v>
      </c>
      <c r="B329" t="s">
        <v>78</v>
      </c>
      <c r="C329" t="s">
        <v>67</v>
      </c>
      <c r="D329" t="s">
        <v>412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413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414</v>
      </c>
      <c r="E331">
        <v>1858214.37</v>
      </c>
      <c r="F331">
        <v>393918.05</v>
      </c>
    </row>
    <row r="332" spans="1:6" x14ac:dyDescent="0.25">
      <c r="A332" t="s">
        <v>40</v>
      </c>
      <c r="B332" t="s">
        <v>79</v>
      </c>
      <c r="C332" t="s">
        <v>67</v>
      </c>
      <c r="D332" t="s">
        <v>400</v>
      </c>
      <c r="E332">
        <v>0</v>
      </c>
      <c r="F332">
        <v>295129</v>
      </c>
    </row>
    <row r="333" spans="1:6" x14ac:dyDescent="0.25">
      <c r="A333" t="s">
        <v>40</v>
      </c>
      <c r="B333" t="s">
        <v>79</v>
      </c>
      <c r="C333" t="s">
        <v>67</v>
      </c>
      <c r="D333" t="s">
        <v>401</v>
      </c>
      <c r="E333">
        <v>393742.87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402</v>
      </c>
      <c r="E334">
        <v>525854.13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403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404</v>
      </c>
      <c r="E336">
        <v>821304.19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405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406</v>
      </c>
      <c r="E338">
        <v>206037.58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407</v>
      </c>
      <c r="E339">
        <v>20446.96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408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409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410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411</v>
      </c>
      <c r="E343">
        <v>0</v>
      </c>
      <c r="F343">
        <v>155695.97</v>
      </c>
    </row>
    <row r="344" spans="1:6" x14ac:dyDescent="0.25">
      <c r="A344" t="s">
        <v>40</v>
      </c>
      <c r="B344" t="s">
        <v>79</v>
      </c>
      <c r="C344" t="s">
        <v>67</v>
      </c>
      <c r="D344" t="s">
        <v>412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413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414</v>
      </c>
      <c r="E346">
        <v>1967385.74</v>
      </c>
      <c r="F346">
        <v>450824.97</v>
      </c>
    </row>
    <row r="347" spans="1:6" x14ac:dyDescent="0.25">
      <c r="A347" t="s">
        <v>40</v>
      </c>
      <c r="B347" t="s">
        <v>80</v>
      </c>
      <c r="C347" t="s">
        <v>67</v>
      </c>
      <c r="D347" t="s">
        <v>400</v>
      </c>
      <c r="E347">
        <v>0</v>
      </c>
      <c r="F347">
        <v>318627.18</v>
      </c>
    </row>
    <row r="348" spans="1:6" x14ac:dyDescent="0.25">
      <c r="A348" t="s">
        <v>40</v>
      </c>
      <c r="B348" t="s">
        <v>80</v>
      </c>
      <c r="C348" t="s">
        <v>67</v>
      </c>
      <c r="D348" t="s">
        <v>401</v>
      </c>
      <c r="E348">
        <v>418048.46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402</v>
      </c>
      <c r="E349">
        <v>525854.13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403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404</v>
      </c>
      <c r="E351">
        <v>821304.19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405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406</v>
      </c>
      <c r="E353">
        <v>213459.82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407</v>
      </c>
      <c r="E354">
        <v>17271.490000000002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408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409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410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411</v>
      </c>
      <c r="E358">
        <v>0</v>
      </c>
      <c r="F358">
        <v>155443.01</v>
      </c>
    </row>
    <row r="359" spans="1:6" x14ac:dyDescent="0.25">
      <c r="A359" t="s">
        <v>40</v>
      </c>
      <c r="B359" t="s">
        <v>80</v>
      </c>
      <c r="C359" t="s">
        <v>67</v>
      </c>
      <c r="D359" t="s">
        <v>412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413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414</v>
      </c>
      <c r="E361">
        <v>1995938.09</v>
      </c>
      <c r="F361">
        <v>474070.19</v>
      </c>
    </row>
    <row r="362" spans="1:6" x14ac:dyDescent="0.25">
      <c r="A362" t="s">
        <v>40</v>
      </c>
      <c r="B362" t="s">
        <v>81</v>
      </c>
      <c r="C362" t="s">
        <v>67</v>
      </c>
      <c r="D362" t="s">
        <v>400</v>
      </c>
      <c r="E362">
        <v>0</v>
      </c>
      <c r="F362">
        <v>283003.62</v>
      </c>
    </row>
    <row r="363" spans="1:6" x14ac:dyDescent="0.25">
      <c r="A363" t="s">
        <v>40</v>
      </c>
      <c r="B363" t="s">
        <v>81</v>
      </c>
      <c r="C363" t="s">
        <v>67</v>
      </c>
      <c r="D363" t="s">
        <v>401</v>
      </c>
      <c r="E363">
        <v>522689.23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402</v>
      </c>
      <c r="E364">
        <v>525854.13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403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404</v>
      </c>
      <c r="E366">
        <v>821304.19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405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406</v>
      </c>
      <c r="E368">
        <v>234183.49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407</v>
      </c>
      <c r="E369">
        <v>22416.2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408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409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410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411</v>
      </c>
      <c r="E373">
        <v>0</v>
      </c>
      <c r="F373">
        <v>153280.04999999999</v>
      </c>
    </row>
    <row r="374" spans="1:6" x14ac:dyDescent="0.25">
      <c r="A374" t="s">
        <v>40</v>
      </c>
      <c r="B374" t="s">
        <v>81</v>
      </c>
      <c r="C374" t="s">
        <v>67</v>
      </c>
      <c r="D374" t="s">
        <v>412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413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414</v>
      </c>
      <c r="E376">
        <v>2126447.2400000002</v>
      </c>
      <c r="F376">
        <v>436283.67</v>
      </c>
    </row>
    <row r="377" spans="1:6" x14ac:dyDescent="0.25">
      <c r="A377" t="s">
        <v>40</v>
      </c>
      <c r="B377" t="s">
        <v>20</v>
      </c>
      <c r="C377" t="s">
        <v>67</v>
      </c>
      <c r="D377" t="s">
        <v>400</v>
      </c>
      <c r="E377">
        <v>0</v>
      </c>
      <c r="F377">
        <v>448463.84</v>
      </c>
    </row>
    <row r="378" spans="1:6" x14ac:dyDescent="0.25">
      <c r="A378" t="s">
        <v>40</v>
      </c>
      <c r="B378" t="s">
        <v>20</v>
      </c>
      <c r="C378" t="s">
        <v>67</v>
      </c>
      <c r="D378" t="s">
        <v>401</v>
      </c>
      <c r="E378">
        <v>576168.74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402</v>
      </c>
      <c r="E379">
        <v>525854.13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403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404</v>
      </c>
      <c r="E381">
        <v>821304.19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405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406</v>
      </c>
      <c r="E383">
        <v>251386.79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407</v>
      </c>
      <c r="E384">
        <v>17311.73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408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409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410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411</v>
      </c>
      <c r="E388">
        <v>0</v>
      </c>
      <c r="F388">
        <v>151995.75</v>
      </c>
    </row>
    <row r="389" spans="1:6" x14ac:dyDescent="0.25">
      <c r="A389" t="s">
        <v>40</v>
      </c>
      <c r="B389" t="s">
        <v>20</v>
      </c>
      <c r="C389" t="s">
        <v>67</v>
      </c>
      <c r="D389" t="s">
        <v>412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413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414</v>
      </c>
      <c r="E391">
        <v>2192025.58</v>
      </c>
      <c r="F391">
        <v>600459.6</v>
      </c>
    </row>
    <row r="392" spans="1:6" x14ac:dyDescent="0.25">
      <c r="A392" t="s">
        <v>40</v>
      </c>
      <c r="B392" t="s">
        <v>21</v>
      </c>
      <c r="C392" t="s">
        <v>67</v>
      </c>
      <c r="D392" t="s">
        <v>400</v>
      </c>
      <c r="E392">
        <v>0</v>
      </c>
      <c r="F392">
        <v>885765.93</v>
      </c>
    </row>
    <row r="393" spans="1:6" x14ac:dyDescent="0.25">
      <c r="A393" t="s">
        <v>40</v>
      </c>
      <c r="B393" t="s">
        <v>21</v>
      </c>
      <c r="C393" t="s">
        <v>67</v>
      </c>
      <c r="D393" t="s">
        <v>401</v>
      </c>
      <c r="E393">
        <v>618772.68999999994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402</v>
      </c>
      <c r="E394">
        <v>525854.13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403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404</v>
      </c>
      <c r="E396">
        <v>821304.19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405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406</v>
      </c>
      <c r="E398">
        <v>305994.82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407</v>
      </c>
      <c r="E399">
        <v>14995.51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408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409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410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411</v>
      </c>
      <c r="E403">
        <v>0</v>
      </c>
      <c r="F403">
        <v>155399.82999999999</v>
      </c>
    </row>
    <row r="404" spans="1:6" x14ac:dyDescent="0.25">
      <c r="A404" t="s">
        <v>40</v>
      </c>
      <c r="B404" t="s">
        <v>21</v>
      </c>
      <c r="C404" t="s">
        <v>67</v>
      </c>
      <c r="D404" t="s">
        <v>412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413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414</v>
      </c>
      <c r="E406">
        <v>2286921.34</v>
      </c>
      <c r="F406">
        <v>1041165.76</v>
      </c>
    </row>
    <row r="407" spans="1:6" x14ac:dyDescent="0.25">
      <c r="A407" t="s">
        <v>40</v>
      </c>
      <c r="B407" t="s">
        <v>22</v>
      </c>
      <c r="C407" t="s">
        <v>67</v>
      </c>
      <c r="D407" t="s">
        <v>400</v>
      </c>
      <c r="E407">
        <v>0</v>
      </c>
      <c r="F407">
        <v>804496.85</v>
      </c>
    </row>
    <row r="408" spans="1:6" x14ac:dyDescent="0.25">
      <c r="A408" t="s">
        <v>40</v>
      </c>
      <c r="B408" t="s">
        <v>22</v>
      </c>
      <c r="C408" t="s">
        <v>67</v>
      </c>
      <c r="D408" t="s">
        <v>401</v>
      </c>
      <c r="E408">
        <v>475018.19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402</v>
      </c>
      <c r="E409">
        <v>525854.13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403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404</v>
      </c>
      <c r="E411">
        <v>821304.19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405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406</v>
      </c>
      <c r="E413">
        <v>230033.87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407</v>
      </c>
      <c r="E414">
        <v>15033.54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408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409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410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411</v>
      </c>
      <c r="E418">
        <v>0</v>
      </c>
      <c r="F418">
        <v>159765.48000000001</v>
      </c>
    </row>
    <row r="419" spans="1:6" x14ac:dyDescent="0.25">
      <c r="A419" t="s">
        <v>40</v>
      </c>
      <c r="B419" t="s">
        <v>22</v>
      </c>
      <c r="C419" t="s">
        <v>67</v>
      </c>
      <c r="D419" t="s">
        <v>412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413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414</v>
      </c>
      <c r="E421">
        <v>2067243.92</v>
      </c>
      <c r="F421">
        <v>964262.33</v>
      </c>
    </row>
    <row r="422" spans="1:6" x14ac:dyDescent="0.25">
      <c r="A422" t="s">
        <v>40</v>
      </c>
      <c r="B422" t="s">
        <v>23</v>
      </c>
      <c r="C422" t="s">
        <v>67</v>
      </c>
      <c r="D422" t="s">
        <v>400</v>
      </c>
      <c r="E422">
        <v>0</v>
      </c>
      <c r="F422">
        <v>667138.07999999996</v>
      </c>
    </row>
    <row r="423" spans="1:6" x14ac:dyDescent="0.25">
      <c r="A423" t="s">
        <v>40</v>
      </c>
      <c r="B423" t="s">
        <v>23</v>
      </c>
      <c r="C423" t="s">
        <v>67</v>
      </c>
      <c r="D423" t="s">
        <v>401</v>
      </c>
      <c r="E423">
        <v>682253.64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402</v>
      </c>
      <c r="E424">
        <v>525854.13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403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404</v>
      </c>
      <c r="E426">
        <v>821304.19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405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406</v>
      </c>
      <c r="E428">
        <v>307606.62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407</v>
      </c>
      <c r="E429">
        <v>16983.79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408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409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410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411</v>
      </c>
      <c r="E433">
        <v>0</v>
      </c>
      <c r="F433">
        <v>150924.69</v>
      </c>
    </row>
    <row r="434" spans="1:6" x14ac:dyDescent="0.25">
      <c r="A434" t="s">
        <v>40</v>
      </c>
      <c r="B434" t="s">
        <v>23</v>
      </c>
      <c r="C434" t="s">
        <v>67</v>
      </c>
      <c r="D434" t="s">
        <v>412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413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414</v>
      </c>
      <c r="E436">
        <v>2354002.38</v>
      </c>
      <c r="F436">
        <v>818062.77</v>
      </c>
    </row>
    <row r="437" spans="1:6" x14ac:dyDescent="0.25">
      <c r="A437" t="s">
        <v>40</v>
      </c>
      <c r="B437" t="s">
        <v>24</v>
      </c>
      <c r="C437" t="s">
        <v>67</v>
      </c>
      <c r="D437" t="s">
        <v>400</v>
      </c>
      <c r="E437">
        <v>0</v>
      </c>
      <c r="F437">
        <v>565733.79</v>
      </c>
    </row>
    <row r="438" spans="1:6" x14ac:dyDescent="0.25">
      <c r="A438" t="s">
        <v>40</v>
      </c>
      <c r="B438" t="s">
        <v>24</v>
      </c>
      <c r="C438" t="s">
        <v>67</v>
      </c>
      <c r="D438" t="s">
        <v>401</v>
      </c>
      <c r="E438">
        <v>873343.23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402</v>
      </c>
      <c r="E439">
        <v>525854.13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403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404</v>
      </c>
      <c r="E441">
        <v>821304.19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405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406</v>
      </c>
      <c r="E443">
        <v>372786.85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407</v>
      </c>
      <c r="E444">
        <v>15622.41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408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409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410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411</v>
      </c>
      <c r="E448">
        <v>0</v>
      </c>
      <c r="F448">
        <v>143292.29999999999</v>
      </c>
    </row>
    <row r="449" spans="1:6" x14ac:dyDescent="0.25">
      <c r="A449" t="s">
        <v>40</v>
      </c>
      <c r="B449" t="s">
        <v>24</v>
      </c>
      <c r="C449" t="s">
        <v>67</v>
      </c>
      <c r="D449" t="s">
        <v>412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413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414</v>
      </c>
      <c r="E451">
        <v>2608910.83</v>
      </c>
      <c r="F451">
        <v>709026.1</v>
      </c>
    </row>
    <row r="452" spans="1:6" x14ac:dyDescent="0.25">
      <c r="A452" t="s">
        <v>40</v>
      </c>
      <c r="B452" t="s">
        <v>25</v>
      </c>
      <c r="C452" t="s">
        <v>67</v>
      </c>
      <c r="D452" t="s">
        <v>400</v>
      </c>
      <c r="E452">
        <v>0</v>
      </c>
      <c r="F452">
        <v>397786.25</v>
      </c>
    </row>
    <row r="453" spans="1:6" x14ac:dyDescent="0.25">
      <c r="A453" t="s">
        <v>40</v>
      </c>
      <c r="B453" t="s">
        <v>25</v>
      </c>
      <c r="C453" t="s">
        <v>67</v>
      </c>
      <c r="D453" t="s">
        <v>401</v>
      </c>
      <c r="E453">
        <v>1391071.08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402</v>
      </c>
      <c r="E454">
        <v>525854.13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403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404</v>
      </c>
      <c r="E456">
        <v>821304.19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405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406</v>
      </c>
      <c r="E458">
        <v>522262.96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407</v>
      </c>
      <c r="E459">
        <v>23681.26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408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409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410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411</v>
      </c>
      <c r="E463">
        <v>0</v>
      </c>
      <c r="F463">
        <v>127295.54</v>
      </c>
    </row>
    <row r="464" spans="1:6" x14ac:dyDescent="0.25">
      <c r="A464" t="s">
        <v>40</v>
      </c>
      <c r="B464" t="s">
        <v>25</v>
      </c>
      <c r="C464" t="s">
        <v>67</v>
      </c>
      <c r="D464" t="s">
        <v>412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413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414</v>
      </c>
      <c r="E466">
        <v>3284173.63</v>
      </c>
      <c r="F466">
        <v>525081.79</v>
      </c>
    </row>
    <row r="467" spans="1:6" x14ac:dyDescent="0.25">
      <c r="A467" t="s">
        <v>40</v>
      </c>
      <c r="B467" t="s">
        <v>26</v>
      </c>
      <c r="C467" t="s">
        <v>67</v>
      </c>
      <c r="D467" t="s">
        <v>400</v>
      </c>
      <c r="E467">
        <v>0</v>
      </c>
      <c r="F467">
        <v>1214945.6399999999</v>
      </c>
    </row>
    <row r="468" spans="1:6" x14ac:dyDescent="0.25">
      <c r="A468" t="s">
        <v>40</v>
      </c>
      <c r="B468" t="s">
        <v>26</v>
      </c>
      <c r="C468" t="s">
        <v>67</v>
      </c>
      <c r="D468" t="s">
        <v>401</v>
      </c>
      <c r="E468">
        <v>552651.38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402</v>
      </c>
      <c r="E469">
        <v>525854.13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403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404</v>
      </c>
      <c r="E471">
        <v>821304.19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405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406</v>
      </c>
      <c r="E473">
        <v>386792.95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407</v>
      </c>
      <c r="E474">
        <v>16459.150000000001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408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409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410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411</v>
      </c>
      <c r="E478">
        <v>0</v>
      </c>
      <c r="F478">
        <v>168878.68</v>
      </c>
    </row>
    <row r="479" spans="1:6" x14ac:dyDescent="0.25">
      <c r="A479" t="s">
        <v>40</v>
      </c>
      <c r="B479" t="s">
        <v>26</v>
      </c>
      <c r="C479" t="s">
        <v>67</v>
      </c>
      <c r="D479" t="s">
        <v>412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413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414</v>
      </c>
      <c r="E481">
        <v>2303061.7999999998</v>
      </c>
      <c r="F481">
        <v>1383824.32</v>
      </c>
    </row>
    <row r="482" spans="1:6" x14ac:dyDescent="0.25">
      <c r="A482" t="s">
        <v>39</v>
      </c>
      <c r="B482" t="s">
        <v>73</v>
      </c>
      <c r="C482" t="s">
        <v>48</v>
      </c>
      <c r="D482" t="s">
        <v>400</v>
      </c>
      <c r="E482">
        <v>0</v>
      </c>
      <c r="F482">
        <v>651326.93000000005</v>
      </c>
    </row>
    <row r="483" spans="1:6" x14ac:dyDescent="0.25">
      <c r="A483" t="s">
        <v>39</v>
      </c>
      <c r="B483" t="s">
        <v>73</v>
      </c>
      <c r="C483" t="s">
        <v>48</v>
      </c>
      <c r="D483" t="s">
        <v>401</v>
      </c>
      <c r="E483">
        <v>3088.92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402</v>
      </c>
      <c r="E484">
        <v>969345.99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403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404</v>
      </c>
      <c r="E486">
        <v>821304.19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405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406</v>
      </c>
      <c r="E488">
        <v>1217851.1299999999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407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408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409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410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411</v>
      </c>
      <c r="E493">
        <v>0</v>
      </c>
      <c r="F493">
        <v>186793.83</v>
      </c>
    </row>
    <row r="494" spans="1:6" x14ac:dyDescent="0.25">
      <c r="A494" t="s">
        <v>39</v>
      </c>
      <c r="B494" t="s">
        <v>73</v>
      </c>
      <c r="C494" t="s">
        <v>48</v>
      </c>
      <c r="D494" t="s">
        <v>412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413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414</v>
      </c>
      <c r="E496">
        <v>3011590.23</v>
      </c>
      <c r="F496">
        <v>838120.77</v>
      </c>
    </row>
    <row r="497" spans="1:6" x14ac:dyDescent="0.25">
      <c r="A497" t="s">
        <v>39</v>
      </c>
      <c r="B497" t="s">
        <v>74</v>
      </c>
      <c r="C497" t="s">
        <v>48</v>
      </c>
      <c r="D497" t="s">
        <v>400</v>
      </c>
      <c r="E497">
        <v>0</v>
      </c>
      <c r="F497">
        <v>429260.9</v>
      </c>
    </row>
    <row r="498" spans="1:6" x14ac:dyDescent="0.25">
      <c r="A498" t="s">
        <v>39</v>
      </c>
      <c r="B498" t="s">
        <v>74</v>
      </c>
      <c r="C498" t="s">
        <v>48</v>
      </c>
      <c r="D498" t="s">
        <v>401</v>
      </c>
      <c r="E498">
        <v>229438.67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402</v>
      </c>
      <c r="E499">
        <v>969345.99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403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404</v>
      </c>
      <c r="E501">
        <v>821304.19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405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406</v>
      </c>
      <c r="E503">
        <v>1307297.6299999999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407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408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409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410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411</v>
      </c>
      <c r="E508">
        <v>0</v>
      </c>
      <c r="F508">
        <v>171751.82</v>
      </c>
    </row>
    <row r="509" spans="1:6" x14ac:dyDescent="0.25">
      <c r="A509" t="s">
        <v>39</v>
      </c>
      <c r="B509" t="s">
        <v>74</v>
      </c>
      <c r="C509" t="s">
        <v>48</v>
      </c>
      <c r="D509" t="s">
        <v>412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413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414</v>
      </c>
      <c r="E511">
        <v>3327386.48</v>
      </c>
      <c r="F511">
        <v>601012.72</v>
      </c>
    </row>
    <row r="512" spans="1:6" x14ac:dyDescent="0.25">
      <c r="A512" t="s">
        <v>39</v>
      </c>
      <c r="B512" t="s">
        <v>75</v>
      </c>
      <c r="C512" t="s">
        <v>48</v>
      </c>
      <c r="D512" t="s">
        <v>400</v>
      </c>
      <c r="E512">
        <v>0</v>
      </c>
      <c r="F512">
        <v>252808.83</v>
      </c>
    </row>
    <row r="513" spans="1:6" x14ac:dyDescent="0.25">
      <c r="A513" t="s">
        <v>39</v>
      </c>
      <c r="B513" t="s">
        <v>75</v>
      </c>
      <c r="C513" t="s">
        <v>48</v>
      </c>
      <c r="D513" t="s">
        <v>401</v>
      </c>
      <c r="E513">
        <v>107509.26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402</v>
      </c>
      <c r="E514">
        <v>969345.99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403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404</v>
      </c>
      <c r="E516">
        <v>821304.19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405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406</v>
      </c>
      <c r="E518">
        <v>1278765.22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407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408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409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410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411</v>
      </c>
      <c r="E523">
        <v>0</v>
      </c>
      <c r="F523">
        <v>171089.77</v>
      </c>
    </row>
    <row r="524" spans="1:6" x14ac:dyDescent="0.25">
      <c r="A524" t="s">
        <v>39</v>
      </c>
      <c r="B524" t="s">
        <v>75</v>
      </c>
      <c r="C524" t="s">
        <v>48</v>
      </c>
      <c r="D524" t="s">
        <v>412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413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414</v>
      </c>
      <c r="E526">
        <v>3176924.67</v>
      </c>
      <c r="F526">
        <v>423898.59</v>
      </c>
    </row>
    <row r="527" spans="1:6" x14ac:dyDescent="0.25">
      <c r="A527" t="s">
        <v>39</v>
      </c>
      <c r="B527" t="s">
        <v>76</v>
      </c>
      <c r="C527" t="s">
        <v>48</v>
      </c>
      <c r="D527" t="s">
        <v>400</v>
      </c>
      <c r="E527">
        <v>0</v>
      </c>
      <c r="F527">
        <v>220246.26</v>
      </c>
    </row>
    <row r="528" spans="1:6" x14ac:dyDescent="0.25">
      <c r="A528" t="s">
        <v>39</v>
      </c>
      <c r="B528" t="s">
        <v>76</v>
      </c>
      <c r="C528" t="s">
        <v>48</v>
      </c>
      <c r="D528" t="s">
        <v>401</v>
      </c>
      <c r="E528">
        <v>294307.12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402</v>
      </c>
      <c r="E529">
        <v>969345.99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403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404</v>
      </c>
      <c r="E531">
        <v>821304.19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405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406</v>
      </c>
      <c r="E533">
        <v>1302731.32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407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408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409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410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411</v>
      </c>
      <c r="E538">
        <v>0</v>
      </c>
      <c r="F538">
        <v>165260.96</v>
      </c>
    </row>
    <row r="539" spans="1:6" x14ac:dyDescent="0.25">
      <c r="A539" t="s">
        <v>39</v>
      </c>
      <c r="B539" t="s">
        <v>76</v>
      </c>
      <c r="C539" t="s">
        <v>48</v>
      </c>
      <c r="D539" t="s">
        <v>412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413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414</v>
      </c>
      <c r="E541">
        <v>3387688.62</v>
      </c>
      <c r="F541">
        <v>385507.22</v>
      </c>
    </row>
    <row r="542" spans="1:6" x14ac:dyDescent="0.25">
      <c r="A542" t="s">
        <v>39</v>
      </c>
      <c r="B542" t="s">
        <v>77</v>
      </c>
      <c r="C542" t="s">
        <v>48</v>
      </c>
      <c r="D542" t="s">
        <v>400</v>
      </c>
      <c r="E542">
        <v>0</v>
      </c>
      <c r="F542">
        <v>236515.87</v>
      </c>
    </row>
    <row r="543" spans="1:6" x14ac:dyDescent="0.25">
      <c r="A543" t="s">
        <v>39</v>
      </c>
      <c r="B543" t="s">
        <v>77</v>
      </c>
      <c r="C543" t="s">
        <v>48</v>
      </c>
      <c r="D543" t="s">
        <v>401</v>
      </c>
      <c r="E543">
        <v>151939.01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402</v>
      </c>
      <c r="E544">
        <v>969345.99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403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404</v>
      </c>
      <c r="E546">
        <v>821304.19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405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406</v>
      </c>
      <c r="E548">
        <v>1284689.79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407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408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409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410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411</v>
      </c>
      <c r="E553">
        <v>0</v>
      </c>
      <c r="F553">
        <v>171096.57</v>
      </c>
    </row>
    <row r="554" spans="1:6" x14ac:dyDescent="0.25">
      <c r="A554" t="s">
        <v>39</v>
      </c>
      <c r="B554" t="s">
        <v>77</v>
      </c>
      <c r="C554" t="s">
        <v>48</v>
      </c>
      <c r="D554" t="s">
        <v>412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413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414</v>
      </c>
      <c r="E556">
        <v>3227278.98</v>
      </c>
      <c r="F556">
        <v>407612.44</v>
      </c>
    </row>
    <row r="557" spans="1:6" x14ac:dyDescent="0.25">
      <c r="A557" t="s">
        <v>39</v>
      </c>
      <c r="B557" t="s">
        <v>78</v>
      </c>
      <c r="C557" t="s">
        <v>48</v>
      </c>
      <c r="D557" t="s">
        <v>400</v>
      </c>
      <c r="E557">
        <v>0</v>
      </c>
      <c r="F557">
        <v>49910.58</v>
      </c>
    </row>
    <row r="558" spans="1:6" x14ac:dyDescent="0.25">
      <c r="A558" t="s">
        <v>39</v>
      </c>
      <c r="B558" t="s">
        <v>78</v>
      </c>
      <c r="C558" t="s">
        <v>48</v>
      </c>
      <c r="D558" t="s">
        <v>401</v>
      </c>
      <c r="E558">
        <v>275843.34000000003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402</v>
      </c>
      <c r="E559">
        <v>969345.99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403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404</v>
      </c>
      <c r="E561">
        <v>821304.19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405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406</v>
      </c>
      <c r="E563">
        <v>1260150.1399999999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407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408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409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410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411</v>
      </c>
      <c r="E568">
        <v>0</v>
      </c>
      <c r="F568">
        <v>157712.59</v>
      </c>
    </row>
    <row r="569" spans="1:6" x14ac:dyDescent="0.25">
      <c r="A569" t="s">
        <v>39</v>
      </c>
      <c r="B569" t="s">
        <v>78</v>
      </c>
      <c r="C569" t="s">
        <v>48</v>
      </c>
      <c r="D569" t="s">
        <v>412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413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414</v>
      </c>
      <c r="E571">
        <v>3326643.66</v>
      </c>
      <c r="F571">
        <v>207623.17</v>
      </c>
    </row>
    <row r="572" spans="1:6" x14ac:dyDescent="0.25">
      <c r="A572" t="s">
        <v>39</v>
      </c>
      <c r="B572" t="s">
        <v>79</v>
      </c>
      <c r="C572" t="s">
        <v>48</v>
      </c>
      <c r="D572" t="s">
        <v>400</v>
      </c>
      <c r="E572">
        <v>0</v>
      </c>
      <c r="F572">
        <v>46215.12</v>
      </c>
    </row>
    <row r="573" spans="1:6" x14ac:dyDescent="0.25">
      <c r="A573" t="s">
        <v>39</v>
      </c>
      <c r="B573" t="s">
        <v>79</v>
      </c>
      <c r="C573" t="s">
        <v>48</v>
      </c>
      <c r="D573" t="s">
        <v>401</v>
      </c>
      <c r="E573">
        <v>353380.18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402</v>
      </c>
      <c r="E574">
        <v>969345.99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403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404</v>
      </c>
      <c r="E576">
        <v>821304.19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405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406</v>
      </c>
      <c r="E578">
        <v>1251379.98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407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408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409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410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411</v>
      </c>
      <c r="E583">
        <v>0</v>
      </c>
      <c r="F583">
        <v>155709.29999999999</v>
      </c>
    </row>
    <row r="584" spans="1:6" x14ac:dyDescent="0.25">
      <c r="A584" t="s">
        <v>39</v>
      </c>
      <c r="B584" t="s">
        <v>79</v>
      </c>
      <c r="C584" t="s">
        <v>48</v>
      </c>
      <c r="D584" t="s">
        <v>412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413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414</v>
      </c>
      <c r="E586">
        <v>3395410.34</v>
      </c>
      <c r="F586">
        <v>201924.42</v>
      </c>
    </row>
    <row r="587" spans="1:6" x14ac:dyDescent="0.25">
      <c r="A587" t="s">
        <v>39</v>
      </c>
      <c r="B587" t="s">
        <v>80</v>
      </c>
      <c r="C587" t="s">
        <v>48</v>
      </c>
      <c r="D587" t="s">
        <v>400</v>
      </c>
      <c r="E587">
        <v>0</v>
      </c>
      <c r="F587">
        <v>76476.78</v>
      </c>
    </row>
    <row r="588" spans="1:6" x14ac:dyDescent="0.25">
      <c r="A588" t="s">
        <v>39</v>
      </c>
      <c r="B588" t="s">
        <v>80</v>
      </c>
      <c r="C588" t="s">
        <v>48</v>
      </c>
      <c r="D588" t="s">
        <v>401</v>
      </c>
      <c r="E588">
        <v>428031.72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402</v>
      </c>
      <c r="E589">
        <v>969345.99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403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404</v>
      </c>
      <c r="E591">
        <v>821304.19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405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406</v>
      </c>
      <c r="E593">
        <v>1295798.6000000001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407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408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409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410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411</v>
      </c>
      <c r="E598">
        <v>0</v>
      </c>
      <c r="F598">
        <v>155487.70000000001</v>
      </c>
    </row>
    <row r="599" spans="1:6" x14ac:dyDescent="0.25">
      <c r="A599" t="s">
        <v>39</v>
      </c>
      <c r="B599" t="s">
        <v>80</v>
      </c>
      <c r="C599" t="s">
        <v>48</v>
      </c>
      <c r="D599" t="s">
        <v>412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413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414</v>
      </c>
      <c r="E601">
        <v>3514480.5</v>
      </c>
      <c r="F601">
        <v>231964.48</v>
      </c>
    </row>
    <row r="602" spans="1:6" x14ac:dyDescent="0.25">
      <c r="A602" t="s">
        <v>39</v>
      </c>
      <c r="B602" t="s">
        <v>81</v>
      </c>
      <c r="C602" t="s">
        <v>48</v>
      </c>
      <c r="D602" t="s">
        <v>400</v>
      </c>
      <c r="E602">
        <v>0</v>
      </c>
      <c r="F602">
        <v>66158.100000000006</v>
      </c>
    </row>
    <row r="603" spans="1:6" x14ac:dyDescent="0.25">
      <c r="A603" t="s">
        <v>39</v>
      </c>
      <c r="B603" t="s">
        <v>81</v>
      </c>
      <c r="C603" t="s">
        <v>48</v>
      </c>
      <c r="D603" t="s">
        <v>401</v>
      </c>
      <c r="E603">
        <v>520103.53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402</v>
      </c>
      <c r="E604">
        <v>969345.99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403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404</v>
      </c>
      <c r="E606">
        <v>821304.19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405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406</v>
      </c>
      <c r="E608">
        <v>1311809.24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407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408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409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410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411</v>
      </c>
      <c r="E613">
        <v>0</v>
      </c>
      <c r="F613">
        <v>153349.29999999999</v>
      </c>
    </row>
    <row r="614" spans="1:6" x14ac:dyDescent="0.25">
      <c r="A614" t="s">
        <v>39</v>
      </c>
      <c r="B614" t="s">
        <v>81</v>
      </c>
      <c r="C614" t="s">
        <v>48</v>
      </c>
      <c r="D614" t="s">
        <v>412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413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414</v>
      </c>
      <c r="E616">
        <v>3622562.95</v>
      </c>
      <c r="F616">
        <v>219507.39</v>
      </c>
    </row>
    <row r="617" spans="1:6" x14ac:dyDescent="0.25">
      <c r="A617" t="s">
        <v>39</v>
      </c>
      <c r="B617" t="s">
        <v>20</v>
      </c>
      <c r="C617" t="s">
        <v>48</v>
      </c>
      <c r="D617" t="s">
        <v>400</v>
      </c>
      <c r="E617">
        <v>0</v>
      </c>
      <c r="F617">
        <v>150574.9</v>
      </c>
    </row>
    <row r="618" spans="1:6" x14ac:dyDescent="0.25">
      <c r="A618" t="s">
        <v>39</v>
      </c>
      <c r="B618" t="s">
        <v>20</v>
      </c>
      <c r="C618" t="s">
        <v>48</v>
      </c>
      <c r="D618" t="s">
        <v>401</v>
      </c>
      <c r="E618">
        <v>645901.56000000006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402</v>
      </c>
      <c r="E619">
        <v>969345.99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403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404</v>
      </c>
      <c r="E621">
        <v>821304.19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405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406</v>
      </c>
      <c r="E623">
        <v>1329538.55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407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408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409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410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411</v>
      </c>
      <c r="E628">
        <v>0</v>
      </c>
      <c r="F628">
        <v>152132.34</v>
      </c>
    </row>
    <row r="629" spans="1:6" x14ac:dyDescent="0.25">
      <c r="A629" t="s">
        <v>39</v>
      </c>
      <c r="B629" t="s">
        <v>20</v>
      </c>
      <c r="C629" t="s">
        <v>48</v>
      </c>
      <c r="D629" t="s">
        <v>412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413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414</v>
      </c>
      <c r="E631">
        <v>3766090.29</v>
      </c>
      <c r="F631">
        <v>302707.23</v>
      </c>
    </row>
    <row r="632" spans="1:6" x14ac:dyDescent="0.25">
      <c r="A632" t="s">
        <v>39</v>
      </c>
      <c r="B632" t="s">
        <v>21</v>
      </c>
      <c r="C632" t="s">
        <v>48</v>
      </c>
      <c r="D632" t="s">
        <v>400</v>
      </c>
      <c r="E632">
        <v>0</v>
      </c>
      <c r="F632">
        <v>421099.34</v>
      </c>
    </row>
    <row r="633" spans="1:6" x14ac:dyDescent="0.25">
      <c r="A633" t="s">
        <v>39</v>
      </c>
      <c r="B633" t="s">
        <v>21</v>
      </c>
      <c r="C633" t="s">
        <v>48</v>
      </c>
      <c r="D633" t="s">
        <v>401</v>
      </c>
      <c r="E633">
        <v>683069.2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402</v>
      </c>
      <c r="E634">
        <v>969345.99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403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404</v>
      </c>
      <c r="E636">
        <v>821304.19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405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406</v>
      </c>
      <c r="E638">
        <v>1409126.46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407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408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409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410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411</v>
      </c>
      <c r="E643">
        <v>0</v>
      </c>
      <c r="F643">
        <v>155499.12</v>
      </c>
    </row>
    <row r="644" spans="1:6" x14ac:dyDescent="0.25">
      <c r="A644" t="s">
        <v>39</v>
      </c>
      <c r="B644" t="s">
        <v>21</v>
      </c>
      <c r="C644" t="s">
        <v>48</v>
      </c>
      <c r="D644" t="s">
        <v>412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413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414</v>
      </c>
      <c r="E646">
        <v>3882845.84</v>
      </c>
      <c r="F646">
        <v>576598.46</v>
      </c>
    </row>
    <row r="647" spans="1:6" x14ac:dyDescent="0.25">
      <c r="A647" t="s">
        <v>39</v>
      </c>
      <c r="B647" t="s">
        <v>22</v>
      </c>
      <c r="C647" t="s">
        <v>48</v>
      </c>
      <c r="D647" t="s">
        <v>400</v>
      </c>
      <c r="E647">
        <v>0</v>
      </c>
      <c r="F647">
        <v>400064.1</v>
      </c>
    </row>
    <row r="648" spans="1:6" x14ac:dyDescent="0.25">
      <c r="A648" t="s">
        <v>39</v>
      </c>
      <c r="B648" t="s">
        <v>22</v>
      </c>
      <c r="C648" t="s">
        <v>48</v>
      </c>
      <c r="D648" t="s">
        <v>401</v>
      </c>
      <c r="E648">
        <v>549702.65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402</v>
      </c>
      <c r="E649">
        <v>969345.99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403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404</v>
      </c>
      <c r="E651">
        <v>821304.19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405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406</v>
      </c>
      <c r="E653">
        <v>1327197.6599999999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407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408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409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410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411</v>
      </c>
      <c r="E658">
        <v>0</v>
      </c>
      <c r="F658">
        <v>159840.78</v>
      </c>
    </row>
    <row r="659" spans="1:6" x14ac:dyDescent="0.25">
      <c r="A659" t="s">
        <v>39</v>
      </c>
      <c r="B659" t="s">
        <v>22</v>
      </c>
      <c r="C659" t="s">
        <v>48</v>
      </c>
      <c r="D659" t="s">
        <v>412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413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414</v>
      </c>
      <c r="E661">
        <v>3667550.5</v>
      </c>
      <c r="F661">
        <v>559904.88</v>
      </c>
    </row>
    <row r="662" spans="1:6" x14ac:dyDescent="0.25">
      <c r="A662" t="s">
        <v>39</v>
      </c>
      <c r="B662" t="s">
        <v>23</v>
      </c>
      <c r="C662" t="s">
        <v>48</v>
      </c>
      <c r="D662" t="s">
        <v>400</v>
      </c>
      <c r="E662">
        <v>0</v>
      </c>
      <c r="F662">
        <v>313957.84000000003</v>
      </c>
    </row>
    <row r="663" spans="1:6" x14ac:dyDescent="0.25">
      <c r="A663" t="s">
        <v>39</v>
      </c>
      <c r="B663" t="s">
        <v>23</v>
      </c>
      <c r="C663" t="s">
        <v>48</v>
      </c>
      <c r="D663" t="s">
        <v>401</v>
      </c>
      <c r="E663">
        <v>777093.71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402</v>
      </c>
      <c r="E664">
        <v>969345.99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403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404</v>
      </c>
      <c r="E666">
        <v>821304.19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405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406</v>
      </c>
      <c r="E668">
        <v>1390282.05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407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408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409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410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411</v>
      </c>
      <c r="E673">
        <v>0</v>
      </c>
      <c r="F673">
        <v>151002.07</v>
      </c>
    </row>
    <row r="674" spans="1:6" x14ac:dyDescent="0.25">
      <c r="A674" t="s">
        <v>39</v>
      </c>
      <c r="B674" t="s">
        <v>23</v>
      </c>
      <c r="C674" t="s">
        <v>48</v>
      </c>
      <c r="D674" t="s">
        <v>412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413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414</v>
      </c>
      <c r="E676">
        <v>3958025.93</v>
      </c>
      <c r="F676">
        <v>464959.91</v>
      </c>
    </row>
    <row r="677" spans="1:6" x14ac:dyDescent="0.25">
      <c r="A677" t="s">
        <v>39</v>
      </c>
      <c r="B677" t="s">
        <v>24</v>
      </c>
      <c r="C677" t="s">
        <v>48</v>
      </c>
      <c r="D677" t="s">
        <v>400</v>
      </c>
      <c r="E677">
        <v>0</v>
      </c>
      <c r="F677">
        <v>215207.85</v>
      </c>
    </row>
    <row r="678" spans="1:6" x14ac:dyDescent="0.25">
      <c r="A678" t="s">
        <v>39</v>
      </c>
      <c r="B678" t="s">
        <v>24</v>
      </c>
      <c r="C678" t="s">
        <v>48</v>
      </c>
      <c r="D678" t="s">
        <v>401</v>
      </c>
      <c r="E678">
        <v>983640.97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402</v>
      </c>
      <c r="E679">
        <v>969345.99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403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404</v>
      </c>
      <c r="E681">
        <v>821304.19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405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406</v>
      </c>
      <c r="E683">
        <v>1520340.18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407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408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409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410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411</v>
      </c>
      <c r="E688">
        <v>0</v>
      </c>
      <c r="F688">
        <v>143398.82999999999</v>
      </c>
    </row>
    <row r="689" spans="1:6" x14ac:dyDescent="0.25">
      <c r="A689" t="s">
        <v>39</v>
      </c>
      <c r="B689" t="s">
        <v>24</v>
      </c>
      <c r="C689" t="s">
        <v>48</v>
      </c>
      <c r="D689" t="s">
        <v>412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413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414</v>
      </c>
      <c r="E691">
        <v>4294631.33</v>
      </c>
      <c r="F691">
        <v>358606.68</v>
      </c>
    </row>
    <row r="692" spans="1:6" x14ac:dyDescent="0.25">
      <c r="A692" t="s">
        <v>39</v>
      </c>
      <c r="B692" t="s">
        <v>25</v>
      </c>
      <c r="C692" t="s">
        <v>48</v>
      </c>
      <c r="D692" t="s">
        <v>400</v>
      </c>
      <c r="E692">
        <v>0</v>
      </c>
      <c r="F692">
        <v>45137.61</v>
      </c>
    </row>
    <row r="693" spans="1:6" x14ac:dyDescent="0.25">
      <c r="A693" t="s">
        <v>39</v>
      </c>
      <c r="B693" t="s">
        <v>25</v>
      </c>
      <c r="C693" t="s">
        <v>48</v>
      </c>
      <c r="D693" t="s">
        <v>401</v>
      </c>
      <c r="E693">
        <v>1393068.54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402</v>
      </c>
      <c r="E694">
        <v>969345.99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403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404</v>
      </c>
      <c r="E696">
        <v>821304.19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405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406</v>
      </c>
      <c r="E698">
        <v>1499767.93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407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408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409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410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411</v>
      </c>
      <c r="E703">
        <v>0</v>
      </c>
      <c r="F703">
        <v>127454.28</v>
      </c>
    </row>
    <row r="704" spans="1:6" x14ac:dyDescent="0.25">
      <c r="A704" t="s">
        <v>39</v>
      </c>
      <c r="B704" t="s">
        <v>25</v>
      </c>
      <c r="C704" t="s">
        <v>48</v>
      </c>
      <c r="D704" t="s">
        <v>412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413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414</v>
      </c>
      <c r="E706">
        <v>4683486.6500000004</v>
      </c>
      <c r="F706">
        <v>172591.89</v>
      </c>
    </row>
    <row r="707" spans="1:6" x14ac:dyDescent="0.25">
      <c r="A707" t="s">
        <v>39</v>
      </c>
      <c r="B707" t="s">
        <v>26</v>
      </c>
      <c r="C707" t="s">
        <v>48</v>
      </c>
      <c r="D707" t="s">
        <v>400</v>
      </c>
      <c r="E707">
        <v>0</v>
      </c>
      <c r="F707">
        <v>693937.39</v>
      </c>
    </row>
    <row r="708" spans="1:6" x14ac:dyDescent="0.25">
      <c r="A708" t="s">
        <v>39</v>
      </c>
      <c r="B708" t="s">
        <v>26</v>
      </c>
      <c r="C708" t="s">
        <v>48</v>
      </c>
      <c r="D708" t="s">
        <v>401</v>
      </c>
      <c r="E708">
        <v>620799.34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402</v>
      </c>
      <c r="E709">
        <v>969345.99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403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404</v>
      </c>
      <c r="E711">
        <v>821304.19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405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406</v>
      </c>
      <c r="E713">
        <v>1510168.35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407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408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409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410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411</v>
      </c>
      <c r="E718">
        <v>0</v>
      </c>
      <c r="F718">
        <v>168946.42</v>
      </c>
    </row>
    <row r="719" spans="1:6" x14ac:dyDescent="0.25">
      <c r="A719" t="s">
        <v>39</v>
      </c>
      <c r="B719" t="s">
        <v>26</v>
      </c>
      <c r="C719" t="s">
        <v>48</v>
      </c>
      <c r="D719" t="s">
        <v>412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413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414</v>
      </c>
      <c r="E721">
        <v>3921617.87</v>
      </c>
      <c r="F721">
        <v>862883.81</v>
      </c>
    </row>
    <row r="722" spans="1:6" x14ac:dyDescent="0.25">
      <c r="A722" t="s">
        <v>40</v>
      </c>
      <c r="B722" t="s">
        <v>73</v>
      </c>
      <c r="C722" t="s">
        <v>48</v>
      </c>
      <c r="D722" t="s">
        <v>400</v>
      </c>
      <c r="E722">
        <v>0</v>
      </c>
      <c r="F722">
        <v>540548.17000000004</v>
      </c>
    </row>
    <row r="723" spans="1:6" x14ac:dyDescent="0.25">
      <c r="A723" t="s">
        <v>40</v>
      </c>
      <c r="B723" t="s">
        <v>73</v>
      </c>
      <c r="C723" t="s">
        <v>48</v>
      </c>
      <c r="D723" t="s">
        <v>401</v>
      </c>
      <c r="E723">
        <v>1986.07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402</v>
      </c>
      <c r="E724">
        <v>525854.13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403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404</v>
      </c>
      <c r="E726">
        <v>821304.19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405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406</v>
      </c>
      <c r="E728">
        <v>968635.49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407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408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409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410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411</v>
      </c>
      <c r="E733">
        <v>0</v>
      </c>
      <c r="F733">
        <v>186792.26</v>
      </c>
    </row>
    <row r="734" spans="1:6" x14ac:dyDescent="0.25">
      <c r="A734" t="s">
        <v>40</v>
      </c>
      <c r="B734" t="s">
        <v>73</v>
      </c>
      <c r="C734" t="s">
        <v>48</v>
      </c>
      <c r="D734" t="s">
        <v>412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413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414</v>
      </c>
      <c r="E736">
        <v>2317779.89</v>
      </c>
      <c r="F736">
        <v>727340.43</v>
      </c>
    </row>
    <row r="737" spans="1:6" x14ac:dyDescent="0.25">
      <c r="A737" t="s">
        <v>40</v>
      </c>
      <c r="B737" t="s">
        <v>74</v>
      </c>
      <c r="C737" t="s">
        <v>48</v>
      </c>
      <c r="D737" t="s">
        <v>400</v>
      </c>
      <c r="E737">
        <v>0</v>
      </c>
      <c r="F737">
        <v>346795</v>
      </c>
    </row>
    <row r="738" spans="1:6" x14ac:dyDescent="0.25">
      <c r="A738" t="s">
        <v>40</v>
      </c>
      <c r="B738" t="s">
        <v>74</v>
      </c>
      <c r="C738" t="s">
        <v>48</v>
      </c>
      <c r="D738" t="s">
        <v>401</v>
      </c>
      <c r="E738">
        <v>165903.76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402</v>
      </c>
      <c r="E739">
        <v>525854.13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403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404</v>
      </c>
      <c r="E741">
        <v>821304.19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405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406</v>
      </c>
      <c r="E743">
        <v>976472.21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407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408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409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410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411</v>
      </c>
      <c r="E748">
        <v>0</v>
      </c>
      <c r="F748">
        <v>171766.33</v>
      </c>
    </row>
    <row r="749" spans="1:6" x14ac:dyDescent="0.25">
      <c r="A749" t="s">
        <v>40</v>
      </c>
      <c r="B749" t="s">
        <v>74</v>
      </c>
      <c r="C749" t="s">
        <v>48</v>
      </c>
      <c r="D749" t="s">
        <v>412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413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414</v>
      </c>
      <c r="E751">
        <v>2489534.29</v>
      </c>
      <c r="F751">
        <v>518561.33</v>
      </c>
    </row>
    <row r="752" spans="1:6" x14ac:dyDescent="0.25">
      <c r="A752" t="s">
        <v>40</v>
      </c>
      <c r="B752" t="s">
        <v>75</v>
      </c>
      <c r="C752" t="s">
        <v>48</v>
      </c>
      <c r="D752" t="s">
        <v>400</v>
      </c>
      <c r="E752">
        <v>0</v>
      </c>
      <c r="F752">
        <v>228342.32</v>
      </c>
    </row>
    <row r="753" spans="1:6" x14ac:dyDescent="0.25">
      <c r="A753" t="s">
        <v>40</v>
      </c>
      <c r="B753" t="s">
        <v>75</v>
      </c>
      <c r="C753" t="s">
        <v>48</v>
      </c>
      <c r="D753" t="s">
        <v>401</v>
      </c>
      <c r="E753">
        <v>75531.61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402</v>
      </c>
      <c r="E754">
        <v>525854.13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403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404</v>
      </c>
      <c r="E756">
        <v>821304.19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405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406</v>
      </c>
      <c r="E758">
        <v>964182.93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407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408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409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410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411</v>
      </c>
      <c r="E763">
        <v>0</v>
      </c>
      <c r="F763">
        <v>171102.47</v>
      </c>
    </row>
    <row r="764" spans="1:6" x14ac:dyDescent="0.25">
      <c r="A764" t="s">
        <v>40</v>
      </c>
      <c r="B764" t="s">
        <v>75</v>
      </c>
      <c r="C764" t="s">
        <v>48</v>
      </c>
      <c r="D764" t="s">
        <v>412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413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414</v>
      </c>
      <c r="E766">
        <v>2386872.87</v>
      </c>
      <c r="F766">
        <v>399444.8</v>
      </c>
    </row>
    <row r="767" spans="1:6" x14ac:dyDescent="0.25">
      <c r="A767" t="s">
        <v>40</v>
      </c>
      <c r="B767" t="s">
        <v>76</v>
      </c>
      <c r="C767" t="s">
        <v>48</v>
      </c>
      <c r="D767" t="s">
        <v>400</v>
      </c>
      <c r="E767">
        <v>0</v>
      </c>
      <c r="F767">
        <v>184824.25</v>
      </c>
    </row>
    <row r="768" spans="1:6" x14ac:dyDescent="0.25">
      <c r="A768" t="s">
        <v>40</v>
      </c>
      <c r="B768" t="s">
        <v>76</v>
      </c>
      <c r="C768" t="s">
        <v>48</v>
      </c>
      <c r="D768" t="s">
        <v>401</v>
      </c>
      <c r="E768">
        <v>211235.85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402</v>
      </c>
      <c r="E769">
        <v>525854.13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403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404</v>
      </c>
      <c r="E771">
        <v>821304.19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405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406</v>
      </c>
      <c r="E773">
        <v>950198.89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407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408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409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410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411</v>
      </c>
      <c r="E778">
        <v>0</v>
      </c>
      <c r="F778">
        <v>165250.37</v>
      </c>
    </row>
    <row r="779" spans="1:6" x14ac:dyDescent="0.25">
      <c r="A779" t="s">
        <v>40</v>
      </c>
      <c r="B779" t="s">
        <v>76</v>
      </c>
      <c r="C779" t="s">
        <v>48</v>
      </c>
      <c r="D779" t="s">
        <v>412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413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414</v>
      </c>
      <c r="E781">
        <v>2508593.0699999998</v>
      </c>
      <c r="F781">
        <v>350074.61</v>
      </c>
    </row>
    <row r="782" spans="1:6" x14ac:dyDescent="0.25">
      <c r="A782" t="s">
        <v>40</v>
      </c>
      <c r="B782" t="s">
        <v>77</v>
      </c>
      <c r="C782" t="s">
        <v>48</v>
      </c>
      <c r="D782" t="s">
        <v>400</v>
      </c>
      <c r="E782">
        <v>0</v>
      </c>
      <c r="F782">
        <v>183849.48</v>
      </c>
    </row>
    <row r="783" spans="1:6" x14ac:dyDescent="0.25">
      <c r="A783" t="s">
        <v>40</v>
      </c>
      <c r="B783" t="s">
        <v>77</v>
      </c>
      <c r="C783" t="s">
        <v>48</v>
      </c>
      <c r="D783" t="s">
        <v>401</v>
      </c>
      <c r="E783">
        <v>104603.29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402</v>
      </c>
      <c r="E784">
        <v>525854.13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403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404</v>
      </c>
      <c r="E786">
        <v>821304.19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405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406</v>
      </c>
      <c r="E788">
        <v>969594.25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407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408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409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410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411</v>
      </c>
      <c r="E793">
        <v>0</v>
      </c>
      <c r="F793">
        <v>171086.6</v>
      </c>
    </row>
    <row r="794" spans="1:6" x14ac:dyDescent="0.25">
      <c r="A794" t="s">
        <v>40</v>
      </c>
      <c r="B794" t="s">
        <v>77</v>
      </c>
      <c r="C794" t="s">
        <v>48</v>
      </c>
      <c r="D794" t="s">
        <v>412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413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414</v>
      </c>
      <c r="E796">
        <v>2421355.86</v>
      </c>
      <c r="F796">
        <v>354936.08</v>
      </c>
    </row>
    <row r="797" spans="1:6" x14ac:dyDescent="0.25">
      <c r="A797" t="s">
        <v>40</v>
      </c>
      <c r="B797" t="s">
        <v>78</v>
      </c>
      <c r="C797" t="s">
        <v>48</v>
      </c>
      <c r="D797" t="s">
        <v>400</v>
      </c>
      <c r="E797">
        <v>0</v>
      </c>
      <c r="F797">
        <v>34502.400000000001</v>
      </c>
    </row>
    <row r="798" spans="1:6" x14ac:dyDescent="0.25">
      <c r="A798" t="s">
        <v>40</v>
      </c>
      <c r="B798" t="s">
        <v>78</v>
      </c>
      <c r="C798" t="s">
        <v>48</v>
      </c>
      <c r="D798" t="s">
        <v>401</v>
      </c>
      <c r="E798">
        <v>190613.81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402</v>
      </c>
      <c r="E799">
        <v>525854.13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403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404</v>
      </c>
      <c r="E801">
        <v>821304.19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405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406</v>
      </c>
      <c r="E803">
        <v>952344.85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407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408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409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410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411</v>
      </c>
      <c r="E808">
        <v>0</v>
      </c>
      <c r="F808">
        <v>157649.17000000001</v>
      </c>
    </row>
    <row r="809" spans="1:6" x14ac:dyDescent="0.25">
      <c r="A809" t="s">
        <v>40</v>
      </c>
      <c r="B809" t="s">
        <v>78</v>
      </c>
      <c r="C809" t="s">
        <v>48</v>
      </c>
      <c r="D809" t="s">
        <v>412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413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414</v>
      </c>
      <c r="E811">
        <v>2490116.9900000002</v>
      </c>
      <c r="F811">
        <v>192151.57</v>
      </c>
    </row>
    <row r="812" spans="1:6" x14ac:dyDescent="0.25">
      <c r="A812" t="s">
        <v>40</v>
      </c>
      <c r="B812" t="s">
        <v>79</v>
      </c>
      <c r="C812" t="s">
        <v>48</v>
      </c>
      <c r="D812" t="s">
        <v>400</v>
      </c>
      <c r="E812">
        <v>0</v>
      </c>
      <c r="F812">
        <v>31596.95</v>
      </c>
    </row>
    <row r="813" spans="1:6" x14ac:dyDescent="0.25">
      <c r="A813" t="s">
        <v>40</v>
      </c>
      <c r="B813" t="s">
        <v>79</v>
      </c>
      <c r="C813" t="s">
        <v>48</v>
      </c>
      <c r="D813" t="s">
        <v>401</v>
      </c>
      <c r="E813">
        <v>250753.7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402</v>
      </c>
      <c r="E814">
        <v>525854.13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403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404</v>
      </c>
      <c r="E816">
        <v>821304.19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405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406</v>
      </c>
      <c r="E818">
        <v>947083.91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407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408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409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410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411</v>
      </c>
      <c r="E823">
        <v>0</v>
      </c>
      <c r="F823">
        <v>155674.76999999999</v>
      </c>
    </row>
    <row r="824" spans="1:6" x14ac:dyDescent="0.25">
      <c r="A824" t="s">
        <v>40</v>
      </c>
      <c r="B824" t="s">
        <v>79</v>
      </c>
      <c r="C824" t="s">
        <v>48</v>
      </c>
      <c r="D824" t="s">
        <v>412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413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414</v>
      </c>
      <c r="E826">
        <v>2544995.94</v>
      </c>
      <c r="F826">
        <v>187271.72</v>
      </c>
    </row>
    <row r="827" spans="1:6" x14ac:dyDescent="0.25">
      <c r="A827" t="s">
        <v>40</v>
      </c>
      <c r="B827" t="s">
        <v>80</v>
      </c>
      <c r="C827" t="s">
        <v>48</v>
      </c>
      <c r="D827" t="s">
        <v>400</v>
      </c>
      <c r="E827">
        <v>0</v>
      </c>
      <c r="F827">
        <v>52421.96</v>
      </c>
    </row>
    <row r="828" spans="1:6" x14ac:dyDescent="0.25">
      <c r="A828" t="s">
        <v>40</v>
      </c>
      <c r="B828" t="s">
        <v>80</v>
      </c>
      <c r="C828" t="s">
        <v>48</v>
      </c>
      <c r="D828" t="s">
        <v>401</v>
      </c>
      <c r="E828">
        <v>304194.69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402</v>
      </c>
      <c r="E829">
        <v>525854.13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403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404</v>
      </c>
      <c r="E831">
        <v>821304.19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405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406</v>
      </c>
      <c r="E833">
        <v>945936.05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407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408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409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410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411</v>
      </c>
      <c r="E838">
        <v>0</v>
      </c>
      <c r="F838">
        <v>155420.06</v>
      </c>
    </row>
    <row r="839" spans="1:6" x14ac:dyDescent="0.25">
      <c r="A839" t="s">
        <v>40</v>
      </c>
      <c r="B839" t="s">
        <v>80</v>
      </c>
      <c r="C839" t="s">
        <v>48</v>
      </c>
      <c r="D839" t="s">
        <v>412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413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414</v>
      </c>
      <c r="E841">
        <v>2597289.06</v>
      </c>
      <c r="F841">
        <v>207842.02</v>
      </c>
    </row>
    <row r="842" spans="1:6" x14ac:dyDescent="0.25">
      <c r="A842" t="s">
        <v>40</v>
      </c>
      <c r="B842" t="s">
        <v>81</v>
      </c>
      <c r="C842" t="s">
        <v>48</v>
      </c>
      <c r="D842" t="s">
        <v>400</v>
      </c>
      <c r="E842">
        <v>0</v>
      </c>
      <c r="F842">
        <v>40976.1</v>
      </c>
    </row>
    <row r="843" spans="1:6" x14ac:dyDescent="0.25">
      <c r="A843" t="s">
        <v>40</v>
      </c>
      <c r="B843" t="s">
        <v>81</v>
      </c>
      <c r="C843" t="s">
        <v>48</v>
      </c>
      <c r="D843" t="s">
        <v>401</v>
      </c>
      <c r="E843">
        <v>364873.25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402</v>
      </c>
      <c r="E844">
        <v>525854.13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403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404</v>
      </c>
      <c r="E846">
        <v>821304.19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405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406</v>
      </c>
      <c r="E848">
        <v>951674.37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407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408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409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410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411</v>
      </c>
      <c r="E853">
        <v>0</v>
      </c>
      <c r="F853">
        <v>153242.70000000001</v>
      </c>
    </row>
    <row r="854" spans="1:6" x14ac:dyDescent="0.25">
      <c r="A854" t="s">
        <v>40</v>
      </c>
      <c r="B854" t="s">
        <v>81</v>
      </c>
      <c r="C854" t="s">
        <v>48</v>
      </c>
      <c r="D854" t="s">
        <v>412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413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414</v>
      </c>
      <c r="E856">
        <v>2663705.9500000002</v>
      </c>
      <c r="F856">
        <v>194218.8</v>
      </c>
    </row>
    <row r="857" spans="1:6" x14ac:dyDescent="0.25">
      <c r="A857" t="s">
        <v>40</v>
      </c>
      <c r="B857" t="s">
        <v>20</v>
      </c>
      <c r="C857" t="s">
        <v>48</v>
      </c>
      <c r="D857" t="s">
        <v>400</v>
      </c>
      <c r="E857">
        <v>0</v>
      </c>
      <c r="F857">
        <v>123347.77</v>
      </c>
    </row>
    <row r="858" spans="1:6" x14ac:dyDescent="0.25">
      <c r="A858" t="s">
        <v>40</v>
      </c>
      <c r="B858" t="s">
        <v>20</v>
      </c>
      <c r="C858" t="s">
        <v>48</v>
      </c>
      <c r="D858" t="s">
        <v>401</v>
      </c>
      <c r="E858">
        <v>479429.39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402</v>
      </c>
      <c r="E859">
        <v>525854.13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403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404</v>
      </c>
      <c r="E861">
        <v>821304.19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405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406</v>
      </c>
      <c r="E863">
        <v>959567.35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407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408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409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410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411</v>
      </c>
      <c r="E868">
        <v>0</v>
      </c>
      <c r="F868">
        <v>152027.35</v>
      </c>
    </row>
    <row r="869" spans="1:6" x14ac:dyDescent="0.25">
      <c r="A869" t="s">
        <v>40</v>
      </c>
      <c r="B869" t="s">
        <v>20</v>
      </c>
      <c r="C869" t="s">
        <v>48</v>
      </c>
      <c r="D869" t="s">
        <v>412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413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414</v>
      </c>
      <c r="E871">
        <v>2786155.06</v>
      </c>
      <c r="F871">
        <v>275375.12</v>
      </c>
    </row>
    <row r="872" spans="1:6" x14ac:dyDescent="0.25">
      <c r="A872" t="s">
        <v>40</v>
      </c>
      <c r="B872" t="s">
        <v>21</v>
      </c>
      <c r="C872" t="s">
        <v>48</v>
      </c>
      <c r="D872" t="s">
        <v>400</v>
      </c>
      <c r="E872">
        <v>0</v>
      </c>
      <c r="F872">
        <v>377908.7</v>
      </c>
    </row>
    <row r="873" spans="1:6" x14ac:dyDescent="0.25">
      <c r="A873" t="s">
        <v>40</v>
      </c>
      <c r="B873" t="s">
        <v>21</v>
      </c>
      <c r="C873" t="s">
        <v>48</v>
      </c>
      <c r="D873" t="s">
        <v>401</v>
      </c>
      <c r="E873">
        <v>502493.21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402</v>
      </c>
      <c r="E874">
        <v>525854.13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403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404</v>
      </c>
      <c r="E876">
        <v>821304.19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405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406</v>
      </c>
      <c r="E878">
        <v>948495.85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407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408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409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410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411</v>
      </c>
      <c r="E883">
        <v>0</v>
      </c>
      <c r="F883">
        <v>155425.64000000001</v>
      </c>
    </row>
    <row r="884" spans="1:6" x14ac:dyDescent="0.25">
      <c r="A884" t="s">
        <v>40</v>
      </c>
      <c r="B884" t="s">
        <v>21</v>
      </c>
      <c r="C884" t="s">
        <v>48</v>
      </c>
      <c r="D884" t="s">
        <v>412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413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414</v>
      </c>
      <c r="E886">
        <v>2798147.38</v>
      </c>
      <c r="F886">
        <v>533334.34</v>
      </c>
    </row>
    <row r="887" spans="1:6" x14ac:dyDescent="0.25">
      <c r="A887" t="s">
        <v>40</v>
      </c>
      <c r="B887" t="s">
        <v>22</v>
      </c>
      <c r="C887" t="s">
        <v>48</v>
      </c>
      <c r="D887" t="s">
        <v>400</v>
      </c>
      <c r="E887">
        <v>0</v>
      </c>
      <c r="F887">
        <v>337581.57</v>
      </c>
    </row>
    <row r="888" spans="1:6" x14ac:dyDescent="0.25">
      <c r="A888" t="s">
        <v>40</v>
      </c>
      <c r="B888" t="s">
        <v>22</v>
      </c>
      <c r="C888" t="s">
        <v>48</v>
      </c>
      <c r="D888" t="s">
        <v>401</v>
      </c>
      <c r="E888">
        <v>408090.46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402</v>
      </c>
      <c r="E889">
        <v>525854.13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403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404</v>
      </c>
      <c r="E891">
        <v>821304.19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405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406</v>
      </c>
      <c r="E893">
        <v>969314.19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407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408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409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410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411</v>
      </c>
      <c r="E898">
        <v>0</v>
      </c>
      <c r="F898">
        <v>159781.29</v>
      </c>
    </row>
    <row r="899" spans="1:6" x14ac:dyDescent="0.25">
      <c r="A899" t="s">
        <v>40</v>
      </c>
      <c r="B899" t="s">
        <v>22</v>
      </c>
      <c r="C899" t="s">
        <v>48</v>
      </c>
      <c r="D899" t="s">
        <v>412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413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414</v>
      </c>
      <c r="E901">
        <v>2724562.98</v>
      </c>
      <c r="F901">
        <v>497362.86</v>
      </c>
    </row>
    <row r="902" spans="1:6" x14ac:dyDescent="0.25">
      <c r="A902" t="s">
        <v>40</v>
      </c>
      <c r="B902" t="s">
        <v>23</v>
      </c>
      <c r="C902" t="s">
        <v>48</v>
      </c>
      <c r="D902" t="s">
        <v>400</v>
      </c>
      <c r="E902">
        <v>0</v>
      </c>
      <c r="F902">
        <v>291307.83</v>
      </c>
    </row>
    <row r="903" spans="1:6" x14ac:dyDescent="0.25">
      <c r="A903" t="s">
        <v>40</v>
      </c>
      <c r="B903" t="s">
        <v>23</v>
      </c>
      <c r="C903" t="s">
        <v>48</v>
      </c>
      <c r="D903" t="s">
        <v>401</v>
      </c>
      <c r="E903">
        <v>572373.31000000006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402</v>
      </c>
      <c r="E904">
        <v>525854.13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403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404</v>
      </c>
      <c r="E906">
        <v>821304.19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405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406</v>
      </c>
      <c r="E908">
        <v>948623.65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407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408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409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410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411</v>
      </c>
      <c r="E913">
        <v>0</v>
      </c>
      <c r="F913">
        <v>150873.85</v>
      </c>
    </row>
    <row r="914" spans="1:6" x14ac:dyDescent="0.25">
      <c r="A914" t="s">
        <v>40</v>
      </c>
      <c r="B914" t="s">
        <v>23</v>
      </c>
      <c r="C914" t="s">
        <v>48</v>
      </c>
      <c r="D914" t="s">
        <v>412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413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414</v>
      </c>
      <c r="E916">
        <v>2868155.28</v>
      </c>
      <c r="F916">
        <v>442181.68</v>
      </c>
    </row>
    <row r="917" spans="1:6" x14ac:dyDescent="0.25">
      <c r="A917" t="s">
        <v>40</v>
      </c>
      <c r="B917" t="s">
        <v>24</v>
      </c>
      <c r="C917" t="s">
        <v>48</v>
      </c>
      <c r="D917" t="s">
        <v>400</v>
      </c>
      <c r="E917">
        <v>0</v>
      </c>
      <c r="F917">
        <v>205965.05</v>
      </c>
    </row>
    <row r="918" spans="1:6" x14ac:dyDescent="0.25">
      <c r="A918" t="s">
        <v>40</v>
      </c>
      <c r="B918" t="s">
        <v>24</v>
      </c>
      <c r="C918" t="s">
        <v>48</v>
      </c>
      <c r="D918" t="s">
        <v>401</v>
      </c>
      <c r="E918">
        <v>721282.48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402</v>
      </c>
      <c r="E919">
        <v>525854.13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403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404</v>
      </c>
      <c r="E921">
        <v>821304.19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405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406</v>
      </c>
      <c r="E923">
        <v>952146.13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407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408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409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410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411</v>
      </c>
      <c r="E928">
        <v>0</v>
      </c>
      <c r="F928">
        <v>143221.79999999999</v>
      </c>
    </row>
    <row r="929" spans="1:6" x14ac:dyDescent="0.25">
      <c r="A929" t="s">
        <v>40</v>
      </c>
      <c r="B929" t="s">
        <v>24</v>
      </c>
      <c r="C929" t="s">
        <v>48</v>
      </c>
      <c r="D929" t="s">
        <v>412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413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414</v>
      </c>
      <c r="E931">
        <v>3020586.93</v>
      </c>
      <c r="F931">
        <v>349186.85</v>
      </c>
    </row>
    <row r="932" spans="1:6" x14ac:dyDescent="0.25">
      <c r="A932" t="s">
        <v>40</v>
      </c>
      <c r="B932" t="s">
        <v>25</v>
      </c>
      <c r="C932" t="s">
        <v>48</v>
      </c>
      <c r="D932" t="s">
        <v>400</v>
      </c>
      <c r="E932">
        <v>0</v>
      </c>
      <c r="F932">
        <v>44117.94</v>
      </c>
    </row>
    <row r="933" spans="1:6" x14ac:dyDescent="0.25">
      <c r="A933" t="s">
        <v>40</v>
      </c>
      <c r="B933" t="s">
        <v>25</v>
      </c>
      <c r="C933" t="s">
        <v>48</v>
      </c>
      <c r="D933" t="s">
        <v>401</v>
      </c>
      <c r="E933">
        <v>1017931.81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402</v>
      </c>
      <c r="E934">
        <v>525854.13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403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404</v>
      </c>
      <c r="E936">
        <v>821304.19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405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406</v>
      </c>
      <c r="E938">
        <v>862975.57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407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408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409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410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411</v>
      </c>
      <c r="E943">
        <v>0</v>
      </c>
      <c r="F943">
        <v>127254.13</v>
      </c>
    </row>
    <row r="944" spans="1:6" x14ac:dyDescent="0.25">
      <c r="A944" t="s">
        <v>40</v>
      </c>
      <c r="B944" t="s">
        <v>25</v>
      </c>
      <c r="C944" t="s">
        <v>48</v>
      </c>
      <c r="D944" t="s">
        <v>412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413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414</v>
      </c>
      <c r="E946">
        <v>3228065.7</v>
      </c>
      <c r="F946">
        <v>171372.07</v>
      </c>
    </row>
    <row r="947" spans="1:6" x14ac:dyDescent="0.25">
      <c r="A947" t="s">
        <v>40</v>
      </c>
      <c r="B947" t="s">
        <v>26</v>
      </c>
      <c r="C947" t="s">
        <v>48</v>
      </c>
      <c r="D947" t="s">
        <v>400</v>
      </c>
      <c r="E947">
        <v>0</v>
      </c>
      <c r="F947">
        <v>560217.72</v>
      </c>
    </row>
    <row r="948" spans="1:6" x14ac:dyDescent="0.25">
      <c r="A948" t="s">
        <v>40</v>
      </c>
      <c r="B948" t="s">
        <v>26</v>
      </c>
      <c r="C948" t="s">
        <v>48</v>
      </c>
      <c r="D948" t="s">
        <v>401</v>
      </c>
      <c r="E948">
        <v>469672.74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402</v>
      </c>
      <c r="E949">
        <v>525854.13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403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404</v>
      </c>
      <c r="E951">
        <v>821304.19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405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406</v>
      </c>
      <c r="E953">
        <v>1114880.8600000001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407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408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409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410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411</v>
      </c>
      <c r="E958">
        <v>0</v>
      </c>
      <c r="F958">
        <v>168862.22</v>
      </c>
    </row>
    <row r="959" spans="1:6" x14ac:dyDescent="0.25">
      <c r="A959" t="s">
        <v>40</v>
      </c>
      <c r="B959" t="s">
        <v>26</v>
      </c>
      <c r="C959" t="s">
        <v>48</v>
      </c>
      <c r="D959" t="s">
        <v>412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413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414</v>
      </c>
      <c r="E961">
        <v>2931711.93</v>
      </c>
      <c r="F961">
        <v>729079.93</v>
      </c>
    </row>
    <row r="962" spans="1:6" x14ac:dyDescent="0.25">
      <c r="A962" t="s">
        <v>39</v>
      </c>
      <c r="B962" t="s">
        <v>73</v>
      </c>
      <c r="C962" t="s">
        <v>65</v>
      </c>
      <c r="D962" t="s">
        <v>400</v>
      </c>
      <c r="E962">
        <v>160795.19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401</v>
      </c>
      <c r="E963">
        <v>2968.15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402</v>
      </c>
      <c r="E964">
        <v>969345.99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403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404</v>
      </c>
      <c r="E966">
        <v>821304.19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405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406</v>
      </c>
      <c r="E968">
        <v>1217851.1299999999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407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408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409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410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411</v>
      </c>
      <c r="E973">
        <v>0</v>
      </c>
      <c r="F973">
        <v>186793.83</v>
      </c>
    </row>
    <row r="974" spans="1:6" x14ac:dyDescent="0.25">
      <c r="A974" t="s">
        <v>39</v>
      </c>
      <c r="B974" t="s">
        <v>73</v>
      </c>
      <c r="C974" t="s">
        <v>65</v>
      </c>
      <c r="D974" t="s">
        <v>412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413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414</v>
      </c>
      <c r="E976">
        <v>3172264.65</v>
      </c>
      <c r="F976">
        <v>186793.83</v>
      </c>
    </row>
    <row r="977" spans="1:6" x14ac:dyDescent="0.25">
      <c r="A977" t="s">
        <v>39</v>
      </c>
      <c r="B977" t="s">
        <v>74</v>
      </c>
      <c r="C977" t="s">
        <v>65</v>
      </c>
      <c r="D977" t="s">
        <v>400</v>
      </c>
      <c r="E977">
        <v>120700.33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401</v>
      </c>
      <c r="E978">
        <v>228770.09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402</v>
      </c>
      <c r="E979">
        <v>969345.99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403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404</v>
      </c>
      <c r="E981">
        <v>821304.19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405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406</v>
      </c>
      <c r="E983">
        <v>1307297.6299999999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407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408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409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410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411</v>
      </c>
      <c r="E988">
        <v>0</v>
      </c>
      <c r="F988">
        <v>171751.94</v>
      </c>
    </row>
    <row r="989" spans="1:6" x14ac:dyDescent="0.25">
      <c r="A989" t="s">
        <v>39</v>
      </c>
      <c r="B989" t="s">
        <v>74</v>
      </c>
      <c r="C989" t="s">
        <v>65</v>
      </c>
      <c r="D989" t="s">
        <v>412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413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414</v>
      </c>
      <c r="E991">
        <v>3447418.23</v>
      </c>
      <c r="F991">
        <v>171751.94</v>
      </c>
    </row>
    <row r="992" spans="1:6" x14ac:dyDescent="0.25">
      <c r="A992" t="s">
        <v>39</v>
      </c>
      <c r="B992" t="s">
        <v>75</v>
      </c>
      <c r="C992" t="s">
        <v>65</v>
      </c>
      <c r="D992" t="s">
        <v>400</v>
      </c>
      <c r="E992">
        <v>63919.12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401</v>
      </c>
      <c r="E993">
        <v>106816.33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402</v>
      </c>
      <c r="E994">
        <v>969345.99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403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404</v>
      </c>
      <c r="E996">
        <v>821304.19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405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406</v>
      </c>
      <c r="E998">
        <v>1278765.22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407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408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409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410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411</v>
      </c>
      <c r="E1003">
        <v>0</v>
      </c>
      <c r="F1003">
        <v>171089.47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412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413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414</v>
      </c>
      <c r="E1006">
        <v>3240150.86</v>
      </c>
      <c r="F1006">
        <v>171089.47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400</v>
      </c>
      <c r="E1007">
        <v>55988.54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401</v>
      </c>
      <c r="E1008">
        <v>294115.62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402</v>
      </c>
      <c r="E1009">
        <v>969345.99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403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404</v>
      </c>
      <c r="E1011">
        <v>821304.19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405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406</v>
      </c>
      <c r="E1013">
        <v>1302731.32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407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408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409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410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411</v>
      </c>
      <c r="E1018">
        <v>0</v>
      </c>
      <c r="F1018">
        <v>165260.95000000001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412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413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414</v>
      </c>
      <c r="E1021">
        <v>3443485.66</v>
      </c>
      <c r="F1021">
        <v>165260.95000000001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400</v>
      </c>
      <c r="E1022">
        <v>63084.34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401</v>
      </c>
      <c r="E1023">
        <v>152420.14000000001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402</v>
      </c>
      <c r="E1024">
        <v>969345.99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403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404</v>
      </c>
      <c r="E1026">
        <v>821304.19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405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406</v>
      </c>
      <c r="E1028">
        <v>1284689.79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407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408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409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410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411</v>
      </c>
      <c r="E1033">
        <v>0</v>
      </c>
      <c r="F1033">
        <v>171096.21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412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413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414</v>
      </c>
      <c r="E1036">
        <v>3290844.45</v>
      </c>
      <c r="F1036">
        <v>171096.21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400</v>
      </c>
      <c r="E1037">
        <v>11828.89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401</v>
      </c>
      <c r="E1038">
        <v>269893.26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402</v>
      </c>
      <c r="E1039">
        <v>969345.99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403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404</v>
      </c>
      <c r="E1041">
        <v>821304.19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405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406</v>
      </c>
      <c r="E1043">
        <v>1260150.1399999999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407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408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409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410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411</v>
      </c>
      <c r="E1048">
        <v>0</v>
      </c>
      <c r="F1048">
        <v>157712.59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412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413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414</v>
      </c>
      <c r="E1051">
        <v>3332522.47</v>
      </c>
      <c r="F1051">
        <v>157712.59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400</v>
      </c>
      <c r="E1052">
        <v>11001.78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401</v>
      </c>
      <c r="E1053">
        <v>348616.71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402</v>
      </c>
      <c r="E1054">
        <v>969345.99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403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404</v>
      </c>
      <c r="E1056">
        <v>821304.19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405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406</v>
      </c>
      <c r="E1058">
        <v>1251379.98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407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408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409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410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411</v>
      </c>
      <c r="E1063">
        <v>0</v>
      </c>
      <c r="F1063">
        <v>155709.29999999999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412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413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414</v>
      </c>
      <c r="E1066">
        <v>3401648.64</v>
      </c>
      <c r="F1066">
        <v>155709.29999999999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400</v>
      </c>
      <c r="E1067">
        <v>18595.080000000002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401</v>
      </c>
      <c r="E1068">
        <v>423374.43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402</v>
      </c>
      <c r="E1069">
        <v>969345.99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403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404</v>
      </c>
      <c r="E1071">
        <v>821304.19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405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406</v>
      </c>
      <c r="E1073">
        <v>1295798.6000000001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407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408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409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410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411</v>
      </c>
      <c r="E1078">
        <v>0</v>
      </c>
      <c r="F1078">
        <v>155487.70000000001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412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413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414</v>
      </c>
      <c r="E1081">
        <v>3528418.29</v>
      </c>
      <c r="F1081">
        <v>155487.70000000001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400</v>
      </c>
      <c r="E1082">
        <v>15973.21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401</v>
      </c>
      <c r="E1083">
        <v>515594.12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402</v>
      </c>
      <c r="E1084">
        <v>969345.99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403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404</v>
      </c>
      <c r="E1086">
        <v>821304.19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405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406</v>
      </c>
      <c r="E1088">
        <v>1311809.24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407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408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409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410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411</v>
      </c>
      <c r="E1093">
        <v>0</v>
      </c>
      <c r="F1093">
        <v>153349.29999999999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412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413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414</v>
      </c>
      <c r="E1096">
        <v>3634026.75</v>
      </c>
      <c r="F1096">
        <v>153349.29999999999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400</v>
      </c>
      <c r="E1097">
        <v>41311.46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401</v>
      </c>
      <c r="E1098">
        <v>646799.38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402</v>
      </c>
      <c r="E1099">
        <v>969345.99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403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404</v>
      </c>
      <c r="E1101">
        <v>821304.19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405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406</v>
      </c>
      <c r="E1103">
        <v>1329538.55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407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408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409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410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411</v>
      </c>
      <c r="E1108">
        <v>0</v>
      </c>
      <c r="F1108">
        <v>152132.37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412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413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414</v>
      </c>
      <c r="E1111">
        <v>3808299.56</v>
      </c>
      <c r="F1111">
        <v>152132.37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400</v>
      </c>
      <c r="E1112">
        <v>114091.27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401</v>
      </c>
      <c r="E1113">
        <v>694435.78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402</v>
      </c>
      <c r="E1114">
        <v>969345.99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403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404</v>
      </c>
      <c r="E1116">
        <v>821304.19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405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406</v>
      </c>
      <c r="E1118">
        <v>1409126.46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407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408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409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410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411</v>
      </c>
      <c r="E1123">
        <v>0</v>
      </c>
      <c r="F1123">
        <v>155499.20000000001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412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413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414</v>
      </c>
      <c r="E1126">
        <v>4008303.69</v>
      </c>
      <c r="F1126">
        <v>155499.20000000001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400</v>
      </c>
      <c r="E1127">
        <v>111027.07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401</v>
      </c>
      <c r="E1128">
        <v>555086.53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402</v>
      </c>
      <c r="E1129">
        <v>969345.99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403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404</v>
      </c>
      <c r="E1131">
        <v>821304.19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405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406</v>
      </c>
      <c r="E1133">
        <v>1327197.6599999999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407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408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409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410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411</v>
      </c>
      <c r="E1138">
        <v>0</v>
      </c>
      <c r="F1138">
        <v>159840.82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412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413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414</v>
      </c>
      <c r="E1141">
        <v>3783961.45</v>
      </c>
      <c r="F1141">
        <v>159840.82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400</v>
      </c>
      <c r="E1142">
        <v>86719.2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401</v>
      </c>
      <c r="E1143">
        <v>786064.69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402</v>
      </c>
      <c r="E1144">
        <v>969345.99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403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404</v>
      </c>
      <c r="E1146">
        <v>821304.19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405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406</v>
      </c>
      <c r="E1148">
        <v>1390282.05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407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408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409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410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411</v>
      </c>
      <c r="E1153">
        <v>0</v>
      </c>
      <c r="F1153">
        <v>151002.14000000001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412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413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414</v>
      </c>
      <c r="E1156">
        <v>4053716.12</v>
      </c>
      <c r="F1156">
        <v>151002.14000000001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400</v>
      </c>
      <c r="E1157">
        <v>59681.55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401</v>
      </c>
      <c r="E1158">
        <v>999078.11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402</v>
      </c>
      <c r="E1159">
        <v>969345.99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403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404</v>
      </c>
      <c r="E1161">
        <v>821304.19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405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406</v>
      </c>
      <c r="E1163">
        <v>1520340.18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407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408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409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410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411</v>
      </c>
      <c r="E1168">
        <v>0</v>
      </c>
      <c r="F1168">
        <v>143397.68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412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413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414</v>
      </c>
      <c r="E1171">
        <v>4369750.01</v>
      </c>
      <c r="F1171">
        <v>143397.68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400</v>
      </c>
      <c r="E1172">
        <v>12015.09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401</v>
      </c>
      <c r="E1173">
        <v>1403290.83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402</v>
      </c>
      <c r="E1174">
        <v>969345.99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403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404</v>
      </c>
      <c r="E1176">
        <v>821304.19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405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406</v>
      </c>
      <c r="E1178">
        <v>1499767.93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407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408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409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410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411</v>
      </c>
      <c r="E1183">
        <v>0</v>
      </c>
      <c r="F1183">
        <v>127455.95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412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413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414</v>
      </c>
      <c r="E1186">
        <v>4705724.03</v>
      </c>
      <c r="F1186">
        <v>127455.95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400</v>
      </c>
      <c r="E1187">
        <v>234521.25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401</v>
      </c>
      <c r="E1188">
        <v>627943.48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402</v>
      </c>
      <c r="E1189">
        <v>969345.99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403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404</v>
      </c>
      <c r="E1191">
        <v>821304.19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405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406</v>
      </c>
      <c r="E1193">
        <v>1510276.11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407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408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409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410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411</v>
      </c>
      <c r="E1198">
        <v>0</v>
      </c>
      <c r="F1198">
        <v>168946.75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412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413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414</v>
      </c>
      <c r="E1201">
        <v>4163391.02</v>
      </c>
      <c r="F1201">
        <v>168946.75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400</v>
      </c>
      <c r="E1202">
        <v>132823.78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401</v>
      </c>
      <c r="E1203">
        <v>1855.74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402</v>
      </c>
      <c r="E1204">
        <v>525854.13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403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404</v>
      </c>
      <c r="E1206">
        <v>821304.19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405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406</v>
      </c>
      <c r="E1208">
        <v>968635.49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407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408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409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410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411</v>
      </c>
      <c r="E1213">
        <v>0</v>
      </c>
      <c r="F1213">
        <v>186792.26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412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413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414</v>
      </c>
      <c r="E1216">
        <v>2450473.34</v>
      </c>
      <c r="F1216">
        <v>186792.26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400</v>
      </c>
      <c r="E1217">
        <v>96186.35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401</v>
      </c>
      <c r="E1218">
        <v>165847.63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402</v>
      </c>
      <c r="E1219">
        <v>525854.13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403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404</v>
      </c>
      <c r="E1221">
        <v>821304.19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405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406</v>
      </c>
      <c r="E1223">
        <v>976472.21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407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408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409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410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411</v>
      </c>
      <c r="E1228">
        <v>0</v>
      </c>
      <c r="F1228">
        <v>171766.14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412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413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414</v>
      </c>
      <c r="E1231">
        <v>2585664.5099999998</v>
      </c>
      <c r="F1231">
        <v>171766.14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400</v>
      </c>
      <c r="E1232">
        <v>56933.15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401</v>
      </c>
      <c r="E1233">
        <v>75086.98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402</v>
      </c>
      <c r="E1234">
        <v>525854.13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403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404</v>
      </c>
      <c r="E1236">
        <v>821304.19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405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406</v>
      </c>
      <c r="E1238">
        <v>964182.93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407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408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409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410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411</v>
      </c>
      <c r="E1243">
        <v>0</v>
      </c>
      <c r="F1243">
        <v>171102.43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412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413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414</v>
      </c>
      <c r="E1246">
        <v>2443361.38</v>
      </c>
      <c r="F1246">
        <v>171102.43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400</v>
      </c>
      <c r="E1247">
        <v>46251.19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401</v>
      </c>
      <c r="E1248">
        <v>211603.91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402</v>
      </c>
      <c r="E1249">
        <v>525854.13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403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404</v>
      </c>
      <c r="E1251">
        <v>821304.19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405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406</v>
      </c>
      <c r="E1253">
        <v>950198.89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407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408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409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410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411</v>
      </c>
      <c r="E1258">
        <v>0</v>
      </c>
      <c r="F1258">
        <v>165250.4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412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413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414</v>
      </c>
      <c r="E1261">
        <v>2555212.3199999998</v>
      </c>
      <c r="F1261">
        <v>165250.4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400</v>
      </c>
      <c r="E1262">
        <v>48387.42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401</v>
      </c>
      <c r="E1263">
        <v>105411.18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402</v>
      </c>
      <c r="E1264">
        <v>525854.13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403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404</v>
      </c>
      <c r="E1266">
        <v>821304.19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405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406</v>
      </c>
      <c r="E1268">
        <v>969594.25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407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408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409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410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411</v>
      </c>
      <c r="E1273">
        <v>0</v>
      </c>
      <c r="F1273">
        <v>171086.6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412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413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414</v>
      </c>
      <c r="E1276">
        <v>2470551.17</v>
      </c>
      <c r="F1276">
        <v>171086.6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400</v>
      </c>
      <c r="E1277">
        <v>8154.73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401</v>
      </c>
      <c r="E1278">
        <v>184912.97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402</v>
      </c>
      <c r="E1279">
        <v>525854.13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403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404</v>
      </c>
      <c r="E1281">
        <v>821304.19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405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406</v>
      </c>
      <c r="E1283">
        <v>952344.85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407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408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409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410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411</v>
      </c>
      <c r="E1288">
        <v>0</v>
      </c>
      <c r="F1288">
        <v>157649.17000000001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412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413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414</v>
      </c>
      <c r="E1291">
        <v>2492570.87</v>
      </c>
      <c r="F1291">
        <v>157649.17000000001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400</v>
      </c>
      <c r="E1292">
        <v>7497.04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401</v>
      </c>
      <c r="E1293">
        <v>245968.84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402</v>
      </c>
      <c r="E1294">
        <v>525854.13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403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404</v>
      </c>
      <c r="E1296">
        <v>821304.19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405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406</v>
      </c>
      <c r="E1298">
        <v>947083.91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407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408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409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410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411</v>
      </c>
      <c r="E1303">
        <v>0</v>
      </c>
      <c r="F1303">
        <v>155674.76999999999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412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413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414</v>
      </c>
      <c r="E1306">
        <v>2547708.11</v>
      </c>
      <c r="F1306">
        <v>155674.76999999999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400</v>
      </c>
      <c r="E1307">
        <v>12692.78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401</v>
      </c>
      <c r="E1308">
        <v>298480.03000000003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402</v>
      </c>
      <c r="E1309">
        <v>525854.13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403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404</v>
      </c>
      <c r="E1311">
        <v>821304.19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405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406</v>
      </c>
      <c r="E1313">
        <v>945936.05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407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408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409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410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411</v>
      </c>
      <c r="E1318">
        <v>0</v>
      </c>
      <c r="F1318">
        <v>155420.06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412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413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414</v>
      </c>
      <c r="E1321">
        <v>2604267.1800000002</v>
      </c>
      <c r="F1321">
        <v>155420.06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400</v>
      </c>
      <c r="E1322">
        <v>9883.43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401</v>
      </c>
      <c r="E1323">
        <v>359038.93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402</v>
      </c>
      <c r="E1324">
        <v>525854.13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403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404</v>
      </c>
      <c r="E1326">
        <v>821304.19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405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406</v>
      </c>
      <c r="E1328">
        <v>951674.37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407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408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409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410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411</v>
      </c>
      <c r="E1333">
        <v>0</v>
      </c>
      <c r="F1333">
        <v>153242.70000000001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412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413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414</v>
      </c>
      <c r="E1336">
        <v>2667755.0499999998</v>
      </c>
      <c r="F1336">
        <v>153242.70000000001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400</v>
      </c>
      <c r="E1337">
        <v>33097.71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401</v>
      </c>
      <c r="E1338">
        <v>481094.82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402</v>
      </c>
      <c r="E1339">
        <v>525854.13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403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404</v>
      </c>
      <c r="E1341">
        <v>821304.19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405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406</v>
      </c>
      <c r="E1343">
        <v>959567.35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407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408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409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410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411</v>
      </c>
      <c r="E1348">
        <v>0</v>
      </c>
      <c r="F1348">
        <v>152027.32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412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413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414</v>
      </c>
      <c r="E1351">
        <v>2820918.21</v>
      </c>
      <c r="F1351">
        <v>152027.32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400</v>
      </c>
      <c r="E1352">
        <v>100741.92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401</v>
      </c>
      <c r="E1353">
        <v>515355.32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402</v>
      </c>
      <c r="E1354">
        <v>525854.13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403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404</v>
      </c>
      <c r="E1356">
        <v>821304.19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405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406</v>
      </c>
      <c r="E1358">
        <v>948495.85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407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408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409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410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411</v>
      </c>
      <c r="E1363">
        <v>0</v>
      </c>
      <c r="F1363">
        <v>155412.9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412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413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414</v>
      </c>
      <c r="E1366">
        <v>2911751.41</v>
      </c>
      <c r="F1366">
        <v>155412.9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400</v>
      </c>
      <c r="E1367">
        <v>92231.99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401</v>
      </c>
      <c r="E1368">
        <v>414366.15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402</v>
      </c>
      <c r="E1369">
        <v>525854.13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403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404</v>
      </c>
      <c r="E1371">
        <v>821304.19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405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406</v>
      </c>
      <c r="E1373">
        <v>969314.19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407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408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409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410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411</v>
      </c>
      <c r="E1378">
        <v>0</v>
      </c>
      <c r="F1378">
        <v>159756.21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412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413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414</v>
      </c>
      <c r="E1381">
        <v>2823070.65</v>
      </c>
      <c r="F1381">
        <v>159756.21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400</v>
      </c>
      <c r="E1382">
        <v>78346.880000000005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401</v>
      </c>
      <c r="E1383">
        <v>583120.41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402</v>
      </c>
      <c r="E1384">
        <v>525854.13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403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404</v>
      </c>
      <c r="E1386">
        <v>821304.19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405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406</v>
      </c>
      <c r="E1388">
        <v>948623.65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407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408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409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410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411</v>
      </c>
      <c r="E1393">
        <v>0</v>
      </c>
      <c r="F1393">
        <v>150864.91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412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413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414</v>
      </c>
      <c r="E1396">
        <v>2957249.27</v>
      </c>
      <c r="F1396">
        <v>150864.91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400</v>
      </c>
      <c r="E1397">
        <v>55721.35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401</v>
      </c>
      <c r="E1398">
        <v>740843.31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402</v>
      </c>
      <c r="E1399">
        <v>525854.13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403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404</v>
      </c>
      <c r="E1401">
        <v>821304.19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405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406</v>
      </c>
      <c r="E1403">
        <v>952146.13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407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408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409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410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411</v>
      </c>
      <c r="E1408">
        <v>0</v>
      </c>
      <c r="F1408">
        <v>143219.32999999999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412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413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414</v>
      </c>
      <c r="E1411">
        <v>3095869.12</v>
      </c>
      <c r="F1411">
        <v>143219.32999999999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400</v>
      </c>
      <c r="E1412">
        <v>11614.53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401</v>
      </c>
      <c r="E1413">
        <v>1034191.79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402</v>
      </c>
      <c r="E1414">
        <v>525854.13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403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404</v>
      </c>
      <c r="E1416">
        <v>821304.19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405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406</v>
      </c>
      <c r="E1418">
        <v>862975.57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407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408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409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410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411</v>
      </c>
      <c r="E1423">
        <v>0</v>
      </c>
      <c r="F1423">
        <v>127251.42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412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413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414</v>
      </c>
      <c r="E1426">
        <v>3255940.21</v>
      </c>
      <c r="F1426">
        <v>127251.42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400</v>
      </c>
      <c r="E1427">
        <v>186241.77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401</v>
      </c>
      <c r="E1428">
        <v>477993.24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402</v>
      </c>
      <c r="E1429">
        <v>525854.13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403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404</v>
      </c>
      <c r="E1431">
        <v>821304.19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405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406</v>
      </c>
      <c r="E1433">
        <v>1114880.8600000001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407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408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409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410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411</v>
      </c>
      <c r="E1438">
        <v>0</v>
      </c>
      <c r="F1438">
        <v>168862.55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412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413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414</v>
      </c>
      <c r="E1441">
        <v>3126274.19</v>
      </c>
      <c r="F1441">
        <v>168862.55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400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401</v>
      </c>
      <c r="E1443">
        <v>3052.86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402</v>
      </c>
      <c r="E1444">
        <v>969345.99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403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404</v>
      </c>
      <c r="E1446">
        <v>821304.19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405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406</v>
      </c>
      <c r="E1448">
        <v>1232682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407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408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409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410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411</v>
      </c>
      <c r="E1453">
        <v>0</v>
      </c>
      <c r="F1453">
        <v>186793.04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412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413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414</v>
      </c>
      <c r="E1456">
        <v>3026385.04</v>
      </c>
      <c r="F1456">
        <v>186793.04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400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401</v>
      </c>
      <c r="E1458">
        <v>228150.87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402</v>
      </c>
      <c r="E1459">
        <v>969345.99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403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404</v>
      </c>
      <c r="E1461">
        <v>821304.19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405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406</v>
      </c>
      <c r="E1463">
        <v>1315587.54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407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408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409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410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411</v>
      </c>
      <c r="E1468">
        <v>0</v>
      </c>
      <c r="F1468">
        <v>171753.27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412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413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414</v>
      </c>
      <c r="E1471">
        <v>3334388.59</v>
      </c>
      <c r="F1471">
        <v>171753.27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400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401</v>
      </c>
      <c r="E1473">
        <v>107343.51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402</v>
      </c>
      <c r="E1474">
        <v>969345.99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403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404</v>
      </c>
      <c r="E1476">
        <v>821304.19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405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406</v>
      </c>
      <c r="E1478">
        <v>1280968.82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407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408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409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410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411</v>
      </c>
      <c r="E1483">
        <v>0</v>
      </c>
      <c r="F1483">
        <v>171089.46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412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413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414</v>
      </c>
      <c r="E1486">
        <v>3178962.51</v>
      </c>
      <c r="F1486">
        <v>171089.46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400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401</v>
      </c>
      <c r="E1488">
        <v>293856.23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402</v>
      </c>
      <c r="E1489">
        <v>969345.99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403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404</v>
      </c>
      <c r="E1491">
        <v>821304.19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405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406</v>
      </c>
      <c r="E1493">
        <v>1305126.1599999999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407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408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409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410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411</v>
      </c>
      <c r="E1498">
        <v>0</v>
      </c>
      <c r="F1498">
        <v>165261.35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412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413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414</v>
      </c>
      <c r="E1501">
        <v>3389632.57</v>
      </c>
      <c r="F1501">
        <v>165261.35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400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401</v>
      </c>
      <c r="E1503">
        <v>150559.97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402</v>
      </c>
      <c r="E1504">
        <v>969345.99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403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404</v>
      </c>
      <c r="E1506">
        <v>821304.19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405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406</v>
      </c>
      <c r="E1508">
        <v>1285162.9099999999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407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408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409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410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411</v>
      </c>
      <c r="E1513">
        <v>0</v>
      </c>
      <c r="F1513">
        <v>171100.21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412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413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414</v>
      </c>
      <c r="E1516">
        <v>3226373.05</v>
      </c>
      <c r="F1516">
        <v>171100.21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400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401</v>
      </c>
      <c r="E1518">
        <v>275506.92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402</v>
      </c>
      <c r="E1519">
        <v>969345.99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403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404</v>
      </c>
      <c r="E1521">
        <v>821304.19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405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406</v>
      </c>
      <c r="E1523">
        <v>1260150.1399999999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407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408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409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410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411</v>
      </c>
      <c r="E1528">
        <v>0</v>
      </c>
      <c r="F1528">
        <v>157712.60999999999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412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413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414</v>
      </c>
      <c r="E1531">
        <v>3326307.24</v>
      </c>
      <c r="F1531">
        <v>157712.60999999999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400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401</v>
      </c>
      <c r="E1533">
        <v>353057.35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402</v>
      </c>
      <c r="E1534">
        <v>969345.99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403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404</v>
      </c>
      <c r="E1536">
        <v>821304.19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405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406</v>
      </c>
      <c r="E1538">
        <v>1251379.98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407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408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409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410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411</v>
      </c>
      <c r="E1543">
        <v>0</v>
      </c>
      <c r="F1543">
        <v>155709.10999999999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412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413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414</v>
      </c>
      <c r="E1546">
        <v>3395087.5</v>
      </c>
      <c r="F1546">
        <v>155709.10999999999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400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401</v>
      </c>
      <c r="E1548">
        <v>427202.33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402</v>
      </c>
      <c r="E1549">
        <v>969345.99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403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404</v>
      </c>
      <c r="E1551">
        <v>821304.19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405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406</v>
      </c>
      <c r="E1553">
        <v>1295807.8999999999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407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408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409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410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411</v>
      </c>
      <c r="E1558">
        <v>0</v>
      </c>
      <c r="F1558">
        <v>155489.54999999999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412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413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414</v>
      </c>
      <c r="E1561">
        <v>3513660.41</v>
      </c>
      <c r="F1561">
        <v>155489.54999999999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400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401</v>
      </c>
      <c r="E1563">
        <v>519276.66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402</v>
      </c>
      <c r="E1564">
        <v>969345.99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403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404</v>
      </c>
      <c r="E1566">
        <v>821304.19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405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406</v>
      </c>
      <c r="E1568">
        <v>1311852.1200000001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407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408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409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410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411</v>
      </c>
      <c r="E1573">
        <v>0</v>
      </c>
      <c r="F1573">
        <v>153348.28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412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413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414</v>
      </c>
      <c r="E1576">
        <v>3621778.97</v>
      </c>
      <c r="F1576">
        <v>153348.28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400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401</v>
      </c>
      <c r="E1578">
        <v>643666.18999999994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402</v>
      </c>
      <c r="E1579">
        <v>969345.99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403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404</v>
      </c>
      <c r="E1581">
        <v>821304.19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405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406</v>
      </c>
      <c r="E1583">
        <v>1330698.26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407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408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409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410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411</v>
      </c>
      <c r="E1588">
        <v>0</v>
      </c>
      <c r="F1588">
        <v>152131.04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412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413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414</v>
      </c>
      <c r="E1591">
        <v>3765014.63</v>
      </c>
      <c r="F1591">
        <v>152131.04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400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401</v>
      </c>
      <c r="E1593">
        <v>682007.55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402</v>
      </c>
      <c r="E1594">
        <v>969345.99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403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404</v>
      </c>
      <c r="E1596">
        <v>821304.19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405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406</v>
      </c>
      <c r="E1598">
        <v>1421480.46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407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408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409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410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411</v>
      </c>
      <c r="E1603">
        <v>0</v>
      </c>
      <c r="F1603">
        <v>155498.38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412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413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414</v>
      </c>
      <c r="E1606">
        <v>3894138.18</v>
      </c>
      <c r="F1606">
        <v>155498.38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400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401</v>
      </c>
      <c r="E1608">
        <v>548836.68000000005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402</v>
      </c>
      <c r="E1609">
        <v>969345.99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403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404</v>
      </c>
      <c r="E1611">
        <v>821304.19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405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406</v>
      </c>
      <c r="E1613">
        <v>1339802.73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407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408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409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410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411</v>
      </c>
      <c r="E1618">
        <v>0</v>
      </c>
      <c r="F1618">
        <v>159841.22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412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413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414</v>
      </c>
      <c r="E1621">
        <v>3679289.58</v>
      </c>
      <c r="F1621">
        <v>159841.22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400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401</v>
      </c>
      <c r="E1623">
        <v>776747.8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402</v>
      </c>
      <c r="E1624">
        <v>969345.99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403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404</v>
      </c>
      <c r="E1626">
        <v>821304.19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405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406</v>
      </c>
      <c r="E1628">
        <v>1399097.31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407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408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409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410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411</v>
      </c>
      <c r="E1633">
        <v>0</v>
      </c>
      <c r="F1633">
        <v>151008.44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412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413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414</v>
      </c>
      <c r="E1636">
        <v>3966495.3</v>
      </c>
      <c r="F1636">
        <v>151008.44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400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401</v>
      </c>
      <c r="E1638">
        <v>982807.57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402</v>
      </c>
      <c r="E1639">
        <v>969345.99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403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404</v>
      </c>
      <c r="E1641">
        <v>821304.19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405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406</v>
      </c>
      <c r="E1643">
        <v>1524430.93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407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408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409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410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411</v>
      </c>
      <c r="E1648">
        <v>0</v>
      </c>
      <c r="F1648">
        <v>143398.87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412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413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414</v>
      </c>
      <c r="E1651">
        <v>4297888.68</v>
      </c>
      <c r="F1651">
        <v>143398.87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400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401</v>
      </c>
      <c r="E1653">
        <v>1392178.28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402</v>
      </c>
      <c r="E1654">
        <v>969345.99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403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404</v>
      </c>
      <c r="E1656">
        <v>821304.19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405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406</v>
      </c>
      <c r="E1658">
        <v>1499778.49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407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408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409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410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411</v>
      </c>
      <c r="E1663">
        <v>0</v>
      </c>
      <c r="F1663">
        <v>127454.83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412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413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414</v>
      </c>
      <c r="E1666">
        <v>4682606.95</v>
      </c>
      <c r="F1666">
        <v>127454.83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400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401</v>
      </c>
      <c r="E1668">
        <v>618178.32999999996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402</v>
      </c>
      <c r="E1669">
        <v>969345.99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403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404</v>
      </c>
      <c r="E1671">
        <v>821304.19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405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406</v>
      </c>
      <c r="E1673">
        <v>1560948.65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407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408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409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410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411</v>
      </c>
      <c r="E1678">
        <v>0</v>
      </c>
      <c r="F1678">
        <v>168952.95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412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413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414</v>
      </c>
      <c r="E1681">
        <v>3969777.16</v>
      </c>
      <c r="F1681">
        <v>168952.95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400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401</v>
      </c>
      <c r="E1683">
        <v>1948.82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402</v>
      </c>
      <c r="E1684">
        <v>525854.13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403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404</v>
      </c>
      <c r="E1686">
        <v>821304.19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405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406</v>
      </c>
      <c r="E1688">
        <v>973852.05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407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408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409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410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411</v>
      </c>
      <c r="E1693">
        <v>0</v>
      </c>
      <c r="F1693">
        <v>186796.16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412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413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414</v>
      </c>
      <c r="E1696">
        <v>2322959.19</v>
      </c>
      <c r="F1696">
        <v>186796.16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400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401</v>
      </c>
      <c r="E1698">
        <v>164927.01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402</v>
      </c>
      <c r="E1699">
        <v>525854.13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403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404</v>
      </c>
      <c r="E1701">
        <v>821304.19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405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406</v>
      </c>
      <c r="E1703">
        <v>979619.24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407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408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409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410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411</v>
      </c>
      <c r="E1708">
        <v>0</v>
      </c>
      <c r="F1708">
        <v>171760.75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412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413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414</v>
      </c>
      <c r="E1711">
        <v>2491704.5699999998</v>
      </c>
      <c r="F1711">
        <v>171760.75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400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401</v>
      </c>
      <c r="E1713">
        <v>75315.5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402</v>
      </c>
      <c r="E1714">
        <v>525854.13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403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404</v>
      </c>
      <c r="E1716">
        <v>821304.19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405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406</v>
      </c>
      <c r="E1718">
        <v>964787.98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407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408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409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410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411</v>
      </c>
      <c r="E1723">
        <v>0</v>
      </c>
      <c r="F1723">
        <v>171091.79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412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413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414</v>
      </c>
      <c r="E1726">
        <v>2387261.81</v>
      </c>
      <c r="F1726">
        <v>171091.79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400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401</v>
      </c>
      <c r="E1728">
        <v>210797.65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402</v>
      </c>
      <c r="E1729">
        <v>525854.13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403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404</v>
      </c>
      <c r="E1731">
        <v>821304.19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405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406</v>
      </c>
      <c r="E1733">
        <v>950730.29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407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408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409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410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411</v>
      </c>
      <c r="E1738">
        <v>0</v>
      </c>
      <c r="F1738">
        <v>165231.9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412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413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414</v>
      </c>
      <c r="E1741">
        <v>2508686.2599999998</v>
      </c>
      <c r="F1741">
        <v>165231.9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400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401</v>
      </c>
      <c r="E1743">
        <v>103481.81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402</v>
      </c>
      <c r="E1744">
        <v>525854.13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403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404</v>
      </c>
      <c r="E1746">
        <v>821304.19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405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406</v>
      </c>
      <c r="E1748">
        <v>969626.65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407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408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409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410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411</v>
      </c>
      <c r="E1753">
        <v>0</v>
      </c>
      <c r="F1753">
        <v>171093.14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412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413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414</v>
      </c>
      <c r="E1756">
        <v>2420266.7799999998</v>
      </c>
      <c r="F1756">
        <v>171093.14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400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401</v>
      </c>
      <c r="E1758">
        <v>190334.54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402</v>
      </c>
      <c r="E1759">
        <v>525854.13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403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404</v>
      </c>
      <c r="E1761">
        <v>821304.19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405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406</v>
      </c>
      <c r="E1763">
        <v>952344.85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407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408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409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410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411</v>
      </c>
      <c r="E1768">
        <v>0</v>
      </c>
      <c r="F1768">
        <v>157653.04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412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413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414</v>
      </c>
      <c r="E1771">
        <v>2489837.7200000002</v>
      </c>
      <c r="F1771">
        <v>157653.04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400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401</v>
      </c>
      <c r="E1773">
        <v>250503.16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402</v>
      </c>
      <c r="E1774">
        <v>525854.13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403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404</v>
      </c>
      <c r="E1776">
        <v>821304.19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405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406</v>
      </c>
      <c r="E1778">
        <v>947083.91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407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408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409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410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411</v>
      </c>
      <c r="E1783">
        <v>0</v>
      </c>
      <c r="F1783">
        <v>155690.67000000001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412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413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414</v>
      </c>
      <c r="E1786">
        <v>2544745.39</v>
      </c>
      <c r="F1786">
        <v>155690.67000000001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400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401</v>
      </c>
      <c r="E1788">
        <v>303507.81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402</v>
      </c>
      <c r="E1789">
        <v>525854.13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403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404</v>
      </c>
      <c r="E1791">
        <v>821304.19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405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406</v>
      </c>
      <c r="E1793">
        <v>945936.05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407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408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409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410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411</v>
      </c>
      <c r="E1798">
        <v>0</v>
      </c>
      <c r="F1798">
        <v>155409.63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412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413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414</v>
      </c>
      <c r="E1801">
        <v>2596602.1800000002</v>
      </c>
      <c r="F1801">
        <v>155409.63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400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401</v>
      </c>
      <c r="E1803">
        <v>364222.2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402</v>
      </c>
      <c r="E1804">
        <v>525854.13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403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404</v>
      </c>
      <c r="E1806">
        <v>821304.19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405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406</v>
      </c>
      <c r="E1808">
        <v>951674.37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407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408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409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410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411</v>
      </c>
      <c r="E1813">
        <v>0</v>
      </c>
      <c r="F1813">
        <v>153227.71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412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413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414</v>
      </c>
      <c r="E1816">
        <v>2663054.89</v>
      </c>
      <c r="F1816">
        <v>153227.71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400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401</v>
      </c>
      <c r="E1818">
        <v>477085.68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402</v>
      </c>
      <c r="E1819">
        <v>525854.13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403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404</v>
      </c>
      <c r="E1821">
        <v>821304.19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405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406</v>
      </c>
      <c r="E1823">
        <v>959683.74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407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408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409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410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411</v>
      </c>
      <c r="E1828">
        <v>0</v>
      </c>
      <c r="F1828">
        <v>152036.59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412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413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414</v>
      </c>
      <c r="E1831">
        <v>2783927.74</v>
      </c>
      <c r="F1831">
        <v>152036.59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400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401</v>
      </c>
      <c r="E1833">
        <v>501443.62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402</v>
      </c>
      <c r="E1834">
        <v>525854.13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403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404</v>
      </c>
      <c r="E1836">
        <v>821304.19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405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406</v>
      </c>
      <c r="E1838">
        <v>953241.2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407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408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409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410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411</v>
      </c>
      <c r="E1843">
        <v>0</v>
      </c>
      <c r="F1843">
        <v>155412.62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412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413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414</v>
      </c>
      <c r="E1846">
        <v>2801843.15</v>
      </c>
      <c r="F1846">
        <v>155412.62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400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401</v>
      </c>
      <c r="E1848">
        <v>407367.32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402</v>
      </c>
      <c r="E1849">
        <v>525854.13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403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404</v>
      </c>
      <c r="E1851">
        <v>821304.19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405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406</v>
      </c>
      <c r="E1853">
        <v>975080.15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407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408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409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410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411</v>
      </c>
      <c r="E1858">
        <v>0</v>
      </c>
      <c r="F1858">
        <v>159779.72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412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413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414</v>
      </c>
      <c r="E1861">
        <v>2729605.79</v>
      </c>
      <c r="F1861">
        <v>159779.72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400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401</v>
      </c>
      <c r="E1863">
        <v>572009.59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402</v>
      </c>
      <c r="E1864">
        <v>525854.13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403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404</v>
      </c>
      <c r="E1866">
        <v>821304.19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405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406</v>
      </c>
      <c r="E1868">
        <v>951925.01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407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408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409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410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411</v>
      </c>
      <c r="E1873">
        <v>0</v>
      </c>
      <c r="F1873">
        <v>150865.10999999999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412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413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414</v>
      </c>
      <c r="E1876">
        <v>2871092.93</v>
      </c>
      <c r="F1876">
        <v>150865.10999999999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400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401</v>
      </c>
      <c r="E1878">
        <v>720293.45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402</v>
      </c>
      <c r="E1879">
        <v>525854.13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403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404</v>
      </c>
      <c r="E1881">
        <v>821304.19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405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406</v>
      </c>
      <c r="E1883">
        <v>954071.51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407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408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409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410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411</v>
      </c>
      <c r="E1888">
        <v>0</v>
      </c>
      <c r="F1888">
        <v>143210.10999999999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412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413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414</v>
      </c>
      <c r="E1891">
        <v>3021523.28</v>
      </c>
      <c r="F1891">
        <v>143210.10999999999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400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401</v>
      </c>
      <c r="E1893">
        <v>1016623.64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402</v>
      </c>
      <c r="E1894">
        <v>525854.13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403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404</v>
      </c>
      <c r="E1896">
        <v>821304.19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405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406</v>
      </c>
      <c r="E1898">
        <v>862975.57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407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408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409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410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411</v>
      </c>
      <c r="E1903">
        <v>0</v>
      </c>
      <c r="F1903">
        <v>127242.3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412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413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414</v>
      </c>
      <c r="E1906">
        <v>3226757.53</v>
      </c>
      <c r="F1906">
        <v>127242.3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400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401</v>
      </c>
      <c r="E1908">
        <v>467512.7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402</v>
      </c>
      <c r="E1909">
        <v>525854.13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403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404</v>
      </c>
      <c r="E1911">
        <v>821304.19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405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406</v>
      </c>
      <c r="E1913">
        <v>1138528.8700000001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407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408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409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410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411</v>
      </c>
      <c r="E1918">
        <v>0</v>
      </c>
      <c r="F1918">
        <v>168847.09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412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413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414</v>
      </c>
      <c r="E1921">
        <v>2953199.89</v>
      </c>
      <c r="F1921">
        <v>168847.09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400</v>
      </c>
      <c r="E1922">
        <v>0</v>
      </c>
      <c r="F1922">
        <v>1176158.6399999999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401</v>
      </c>
      <c r="E1923">
        <v>3118.91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402</v>
      </c>
      <c r="E1924">
        <v>969345.99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403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404</v>
      </c>
      <c r="E1926">
        <v>821304.19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405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406</v>
      </c>
      <c r="E1928">
        <v>401594.31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407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408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409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410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411</v>
      </c>
      <c r="E1933">
        <v>0</v>
      </c>
      <c r="F1933">
        <v>186792.81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412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413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414</v>
      </c>
      <c r="E1936">
        <v>2195363.4</v>
      </c>
      <c r="F1936">
        <v>1362951.45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400</v>
      </c>
      <c r="E1937">
        <v>0</v>
      </c>
      <c r="F1937">
        <v>744201.32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401</v>
      </c>
      <c r="E1938">
        <v>198142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402</v>
      </c>
      <c r="E1939">
        <v>969345.99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403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404</v>
      </c>
      <c r="E1941">
        <v>821304.19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405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406</v>
      </c>
      <c r="E1943">
        <v>472350.51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407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408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409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410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411</v>
      </c>
      <c r="E1948">
        <v>0</v>
      </c>
      <c r="F1948">
        <v>171754.11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412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413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414</v>
      </c>
      <c r="E1951">
        <v>2461142.69</v>
      </c>
      <c r="F1951">
        <v>915955.42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400</v>
      </c>
      <c r="E1952">
        <v>0</v>
      </c>
      <c r="F1952">
        <v>514522.21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401</v>
      </c>
      <c r="E1953">
        <v>97801.7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402</v>
      </c>
      <c r="E1954">
        <v>969345.99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403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404</v>
      </c>
      <c r="E1956">
        <v>821304.19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405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406</v>
      </c>
      <c r="E1958">
        <v>433494.94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407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408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409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410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411</v>
      </c>
      <c r="E1963">
        <v>0</v>
      </c>
      <c r="F1963">
        <v>171089.43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412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413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414</v>
      </c>
      <c r="E1966">
        <v>2321946.81</v>
      </c>
      <c r="F1966">
        <v>685611.64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400</v>
      </c>
      <c r="E1967">
        <v>0</v>
      </c>
      <c r="F1967">
        <v>451000.78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401</v>
      </c>
      <c r="E1968">
        <v>262012.14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402</v>
      </c>
      <c r="E1969">
        <v>969345.99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403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404</v>
      </c>
      <c r="E1971">
        <v>821304.19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405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406</v>
      </c>
      <c r="E1973">
        <v>487194.59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407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408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409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410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411</v>
      </c>
      <c r="E1978">
        <v>0</v>
      </c>
      <c r="F1978">
        <v>165261.99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412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413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414</v>
      </c>
      <c r="E1981">
        <v>2539856.91</v>
      </c>
      <c r="F1981">
        <v>616262.77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400</v>
      </c>
      <c r="E1982">
        <v>0</v>
      </c>
      <c r="F1982">
        <v>477874.76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401</v>
      </c>
      <c r="E1983">
        <v>131946.70000000001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402</v>
      </c>
      <c r="E1984">
        <v>969345.99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403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404</v>
      </c>
      <c r="E1986">
        <v>821304.19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405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406</v>
      </c>
      <c r="E1988">
        <v>440233.48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407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408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409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410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411</v>
      </c>
      <c r="E1993">
        <v>0</v>
      </c>
      <c r="F1993">
        <v>171095.66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412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413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414</v>
      </c>
      <c r="E1996">
        <v>2362830.36</v>
      </c>
      <c r="F1996">
        <v>648970.42000000004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400</v>
      </c>
      <c r="E1997">
        <v>0</v>
      </c>
      <c r="F1997">
        <v>133457.84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401</v>
      </c>
      <c r="E1998">
        <v>251440.25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402</v>
      </c>
      <c r="E1999">
        <v>969345.99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403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404</v>
      </c>
      <c r="E2001">
        <v>821304.19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405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406</v>
      </c>
      <c r="E2003">
        <v>490625.77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407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408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409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410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411</v>
      </c>
      <c r="E2008">
        <v>0</v>
      </c>
      <c r="F2008">
        <v>157705.85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412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413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414</v>
      </c>
      <c r="E2011">
        <v>2532716.2000000002</v>
      </c>
      <c r="F2011">
        <v>291163.69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400</v>
      </c>
      <c r="E2012">
        <v>0</v>
      </c>
      <c r="F2012">
        <v>126228.23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401</v>
      </c>
      <c r="E2013">
        <v>307754.52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402</v>
      </c>
      <c r="E2014">
        <v>969345.99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403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404</v>
      </c>
      <c r="E2016">
        <v>821304.19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405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406</v>
      </c>
      <c r="E2018">
        <v>492272.4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407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408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409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410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411</v>
      </c>
      <c r="E2023">
        <v>0</v>
      </c>
      <c r="F2023">
        <v>155709.5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412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413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414</v>
      </c>
      <c r="E2026">
        <v>2590677.11</v>
      </c>
      <c r="F2026">
        <v>281937.73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400</v>
      </c>
      <c r="E2027">
        <v>0</v>
      </c>
      <c r="F2027">
        <v>182257.86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401</v>
      </c>
      <c r="E2028">
        <v>381701.61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402</v>
      </c>
      <c r="E2029">
        <v>969345.99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403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404</v>
      </c>
      <c r="E2031">
        <v>821304.19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405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406</v>
      </c>
      <c r="E2033">
        <v>523467.75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407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408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409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410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411</v>
      </c>
      <c r="E2038">
        <v>0</v>
      </c>
      <c r="F2038">
        <v>155485.76000000001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412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413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414</v>
      </c>
      <c r="E2041">
        <v>2695819.54</v>
      </c>
      <c r="F2041">
        <v>337743.61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400</v>
      </c>
      <c r="E2042">
        <v>0</v>
      </c>
      <c r="F2042">
        <v>156654.01999999999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401</v>
      </c>
      <c r="E2043">
        <v>469633.53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402</v>
      </c>
      <c r="E2044">
        <v>969345.99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403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404</v>
      </c>
      <c r="E2046">
        <v>821304.19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405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406</v>
      </c>
      <c r="E2048">
        <v>562619.15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407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408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409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410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411</v>
      </c>
      <c r="E2053">
        <v>0</v>
      </c>
      <c r="F2053">
        <v>153338.82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412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413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414</v>
      </c>
      <c r="E2056">
        <v>2822902.86</v>
      </c>
      <c r="F2056">
        <v>309992.84000000003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400</v>
      </c>
      <c r="E2057">
        <v>0</v>
      </c>
      <c r="F2057">
        <v>296181.53999999998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401</v>
      </c>
      <c r="E2058">
        <v>580348.13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402</v>
      </c>
      <c r="E2059">
        <v>969345.99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403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404</v>
      </c>
      <c r="E2061">
        <v>821304.19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405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406</v>
      </c>
      <c r="E2063">
        <v>576656.4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407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408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409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410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411</v>
      </c>
      <c r="E2068">
        <v>0</v>
      </c>
      <c r="F2068">
        <v>152132.65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412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413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414</v>
      </c>
      <c r="E2071">
        <v>2947654.7</v>
      </c>
      <c r="F2071">
        <v>448314.2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400</v>
      </c>
      <c r="E2072">
        <v>0</v>
      </c>
      <c r="F2072">
        <v>714730.34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401</v>
      </c>
      <c r="E2073">
        <v>623857.86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402</v>
      </c>
      <c r="E2074">
        <v>969345.99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403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404</v>
      </c>
      <c r="E2076">
        <v>821304.19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405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406</v>
      </c>
      <c r="E2078">
        <v>622227.19999999995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407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408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409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410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411</v>
      </c>
      <c r="E2083">
        <v>0</v>
      </c>
      <c r="F2083">
        <v>155499.01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412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413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414</v>
      </c>
      <c r="E2086">
        <v>3036735.25</v>
      </c>
      <c r="F2086">
        <v>870229.35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400</v>
      </c>
      <c r="E2087">
        <v>0</v>
      </c>
      <c r="F2087">
        <v>666271.81000000006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401</v>
      </c>
      <c r="E2088">
        <v>496045.07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402</v>
      </c>
      <c r="E2089">
        <v>969345.99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403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404</v>
      </c>
      <c r="E2091">
        <v>821304.19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405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406</v>
      </c>
      <c r="E2093">
        <v>553441.74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407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408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409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410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411</v>
      </c>
      <c r="E2098">
        <v>0</v>
      </c>
      <c r="F2098">
        <v>159840.66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412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413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414</v>
      </c>
      <c r="E2101">
        <v>2840136.98</v>
      </c>
      <c r="F2101">
        <v>826112.46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400</v>
      </c>
      <c r="E2102">
        <v>0</v>
      </c>
      <c r="F2102">
        <v>545763.15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401</v>
      </c>
      <c r="E2103">
        <v>713694.41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402</v>
      </c>
      <c r="E2104">
        <v>969345.99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403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404</v>
      </c>
      <c r="E2106">
        <v>821304.19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405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406</v>
      </c>
      <c r="E2108">
        <v>624213.43999999994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407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408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409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410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411</v>
      </c>
      <c r="E2113">
        <v>0</v>
      </c>
      <c r="F2113">
        <v>151001.95000000001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412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413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414</v>
      </c>
      <c r="E2116">
        <v>3128558.02</v>
      </c>
      <c r="F2116">
        <v>696765.1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400</v>
      </c>
      <c r="E2117">
        <v>0</v>
      </c>
      <c r="F2117">
        <v>411045.58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401</v>
      </c>
      <c r="E2118">
        <v>902192.84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402</v>
      </c>
      <c r="E2119">
        <v>969345.99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403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404</v>
      </c>
      <c r="E2121">
        <v>821304.19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405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406</v>
      </c>
      <c r="E2123">
        <v>726828.74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407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408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409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410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411</v>
      </c>
      <c r="E2128">
        <v>0</v>
      </c>
      <c r="F2128">
        <v>143397.57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412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413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414</v>
      </c>
      <c r="E2131">
        <v>3419671.77</v>
      </c>
      <c r="F2131">
        <v>554443.15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400</v>
      </c>
      <c r="E2132">
        <v>0</v>
      </c>
      <c r="F2132">
        <v>110455.95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401</v>
      </c>
      <c r="E2133">
        <v>1289764.57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402</v>
      </c>
      <c r="E2134">
        <v>969345.99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403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404</v>
      </c>
      <c r="E2136">
        <v>821304.19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405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406</v>
      </c>
      <c r="E2138">
        <v>811061.81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407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408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409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410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411</v>
      </c>
      <c r="E2143">
        <v>0</v>
      </c>
      <c r="F2143">
        <v>127454.54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412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413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414</v>
      </c>
      <c r="E2146">
        <v>3891476.55</v>
      </c>
      <c r="F2146">
        <v>237910.49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400</v>
      </c>
      <c r="E2147">
        <v>0</v>
      </c>
      <c r="F2147">
        <v>1047612.87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401</v>
      </c>
      <c r="E2148">
        <v>549745.18000000005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402</v>
      </c>
      <c r="E2149">
        <v>969345.99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403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404</v>
      </c>
      <c r="E2151">
        <v>821304.19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405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406</v>
      </c>
      <c r="E2153">
        <v>631877.81999999995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407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408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409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410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411</v>
      </c>
      <c r="E2158">
        <v>0</v>
      </c>
      <c r="F2158">
        <v>168940.78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412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413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414</v>
      </c>
      <c r="E2161">
        <v>2972273.18</v>
      </c>
      <c r="F2161">
        <v>1216553.6399999999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400</v>
      </c>
      <c r="E2162">
        <v>0</v>
      </c>
      <c r="F2162">
        <v>976151.34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401</v>
      </c>
      <c r="E2163">
        <v>1659.12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402</v>
      </c>
      <c r="E2164">
        <v>525854.13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403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404</v>
      </c>
      <c r="E2166">
        <v>821304.19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405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406</v>
      </c>
      <c r="E2168">
        <v>328057.34999999998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407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408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409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410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411</v>
      </c>
      <c r="E2173">
        <v>0</v>
      </c>
      <c r="F2173">
        <v>186799.67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412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413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414</v>
      </c>
      <c r="E2176">
        <v>1676874.8</v>
      </c>
      <c r="F2176">
        <v>1162951.01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400</v>
      </c>
      <c r="E2177">
        <v>0</v>
      </c>
      <c r="F2177">
        <v>587952.99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401</v>
      </c>
      <c r="E2178">
        <v>138690.57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402</v>
      </c>
      <c r="E2179">
        <v>525854.13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403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404</v>
      </c>
      <c r="E2181">
        <v>821304.19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405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406</v>
      </c>
      <c r="E2183">
        <v>360521.85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407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408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409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410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411</v>
      </c>
      <c r="E2188">
        <v>0</v>
      </c>
      <c r="F2188">
        <v>171767.62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412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413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414</v>
      </c>
      <c r="E2191">
        <v>1846370.74</v>
      </c>
      <c r="F2191">
        <v>759720.61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400</v>
      </c>
      <c r="E2192">
        <v>0</v>
      </c>
      <c r="F2192">
        <v>429201.54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401</v>
      </c>
      <c r="E2193">
        <v>64779.63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402</v>
      </c>
      <c r="E2194">
        <v>525854.13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403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404</v>
      </c>
      <c r="E2196">
        <v>821304.19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405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406</v>
      </c>
      <c r="E2198">
        <v>343779.21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407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408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409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410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411</v>
      </c>
      <c r="E2203">
        <v>0</v>
      </c>
      <c r="F2203">
        <v>171081.35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412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413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414</v>
      </c>
      <c r="E2206">
        <v>1755717.16</v>
      </c>
      <c r="F2206">
        <v>600282.89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400</v>
      </c>
      <c r="E2207">
        <v>0</v>
      </c>
      <c r="F2207">
        <v>349865.98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401</v>
      </c>
      <c r="E2208">
        <v>184950.56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402</v>
      </c>
      <c r="E2209">
        <v>525854.13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403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404</v>
      </c>
      <c r="E2211">
        <v>821304.19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405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406</v>
      </c>
      <c r="E2213">
        <v>377760.25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407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408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409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410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411</v>
      </c>
      <c r="E2218">
        <v>0</v>
      </c>
      <c r="F2218">
        <v>165246.43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412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413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414</v>
      </c>
      <c r="E2221">
        <v>1909869.13</v>
      </c>
      <c r="F2221">
        <v>515112.41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400</v>
      </c>
      <c r="E2222">
        <v>0</v>
      </c>
      <c r="F2222">
        <v>362669.99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401</v>
      </c>
      <c r="E2223">
        <v>86348.01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402</v>
      </c>
      <c r="E2224">
        <v>525854.13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403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404</v>
      </c>
      <c r="E2226">
        <v>821304.19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405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406</v>
      </c>
      <c r="E2228">
        <v>348807.99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407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408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409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410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411</v>
      </c>
      <c r="E2233">
        <v>0</v>
      </c>
      <c r="F2233">
        <v>171084.39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412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413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414</v>
      </c>
      <c r="E2236">
        <v>1782314.33</v>
      </c>
      <c r="F2236">
        <v>533754.38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400</v>
      </c>
      <c r="E2237">
        <v>0</v>
      </c>
      <c r="F2237">
        <v>95856.84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401</v>
      </c>
      <c r="E2238">
        <v>167747.35999999999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402</v>
      </c>
      <c r="E2239">
        <v>525854.13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403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404</v>
      </c>
      <c r="E2241">
        <v>821304.19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405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406</v>
      </c>
      <c r="E2243">
        <v>375600.34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407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408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409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410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411</v>
      </c>
      <c r="E2248">
        <v>0</v>
      </c>
      <c r="F2248">
        <v>157649.76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412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413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414</v>
      </c>
      <c r="E2251">
        <v>1890506.03</v>
      </c>
      <c r="F2251">
        <v>253506.59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400</v>
      </c>
      <c r="E2252">
        <v>0</v>
      </c>
      <c r="F2252">
        <v>87522.99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401</v>
      </c>
      <c r="E2253">
        <v>212076.98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402</v>
      </c>
      <c r="E2254">
        <v>525854.13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403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404</v>
      </c>
      <c r="E2256">
        <v>821304.19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405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406</v>
      </c>
      <c r="E2258">
        <v>381275.66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407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408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409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410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411</v>
      </c>
      <c r="E2263">
        <v>0</v>
      </c>
      <c r="F2263">
        <v>155684.89000000001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412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413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414</v>
      </c>
      <c r="E2266">
        <v>1940510.97</v>
      </c>
      <c r="F2266">
        <v>243207.88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400</v>
      </c>
      <c r="E2267">
        <v>0</v>
      </c>
      <c r="F2267">
        <v>126223.66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401</v>
      </c>
      <c r="E2268">
        <v>266806.49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402</v>
      </c>
      <c r="E2269">
        <v>525854.13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403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404</v>
      </c>
      <c r="E2271">
        <v>821304.19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405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406</v>
      </c>
      <c r="E2273">
        <v>394856.03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407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408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409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410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411</v>
      </c>
      <c r="E2278">
        <v>0</v>
      </c>
      <c r="F2278">
        <v>155441.70000000001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412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413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414</v>
      </c>
      <c r="E2281">
        <v>2008820.85</v>
      </c>
      <c r="F2281">
        <v>281665.36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400</v>
      </c>
      <c r="E2282">
        <v>0</v>
      </c>
      <c r="F2282">
        <v>102523.12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401</v>
      </c>
      <c r="E2283">
        <v>324012.87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402</v>
      </c>
      <c r="E2284">
        <v>525854.13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403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404</v>
      </c>
      <c r="E2286">
        <v>821304.19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405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406</v>
      </c>
      <c r="E2288">
        <v>410090.08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407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408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409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410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411</v>
      </c>
      <c r="E2293">
        <v>0</v>
      </c>
      <c r="F2293">
        <v>153261.70000000001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412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413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414</v>
      </c>
      <c r="E2296">
        <v>2081261.28</v>
      </c>
      <c r="F2296">
        <v>255784.81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400</v>
      </c>
      <c r="E2297">
        <v>0</v>
      </c>
      <c r="F2297">
        <v>226873.63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401</v>
      </c>
      <c r="E2298">
        <v>432051.61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402</v>
      </c>
      <c r="E2299">
        <v>525854.13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403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404</v>
      </c>
      <c r="E2301">
        <v>821304.19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405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406</v>
      </c>
      <c r="E2303">
        <v>440170.34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407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408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409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410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411</v>
      </c>
      <c r="E2308">
        <v>0</v>
      </c>
      <c r="F2308">
        <v>152047.76999999999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412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413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414</v>
      </c>
      <c r="E2311">
        <v>2219380.2799999998</v>
      </c>
      <c r="F2311">
        <v>378921.4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400</v>
      </c>
      <c r="E2312">
        <v>0</v>
      </c>
      <c r="F2312">
        <v>582542.77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401</v>
      </c>
      <c r="E2313">
        <v>466046.49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402</v>
      </c>
      <c r="E2314">
        <v>525854.13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403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404</v>
      </c>
      <c r="E2316">
        <v>821304.19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405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406</v>
      </c>
      <c r="E2318">
        <v>444897.29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407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408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409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410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411</v>
      </c>
      <c r="E2323">
        <v>0</v>
      </c>
      <c r="F2323">
        <v>155392.34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412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413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414</v>
      </c>
      <c r="E2326">
        <v>2258102.11</v>
      </c>
      <c r="F2326">
        <v>737935.11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400</v>
      </c>
      <c r="E2327">
        <v>0</v>
      </c>
      <c r="F2327">
        <v>538425.47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401</v>
      </c>
      <c r="E2328">
        <v>366325.5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402</v>
      </c>
      <c r="E2329">
        <v>525854.13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403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404</v>
      </c>
      <c r="E2331">
        <v>821304.19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405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406</v>
      </c>
      <c r="E2333">
        <v>411964.61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407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408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409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410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411</v>
      </c>
      <c r="E2338">
        <v>0</v>
      </c>
      <c r="F2338">
        <v>159738.88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412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413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414</v>
      </c>
      <c r="E2341">
        <v>2125448.44</v>
      </c>
      <c r="F2341">
        <v>698164.36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400</v>
      </c>
      <c r="E2342">
        <v>0</v>
      </c>
      <c r="F2342">
        <v>455978.61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401</v>
      </c>
      <c r="E2343">
        <v>532310.72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402</v>
      </c>
      <c r="E2344">
        <v>525854.13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403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404</v>
      </c>
      <c r="E2346">
        <v>821304.19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405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406</v>
      </c>
      <c r="E2348">
        <v>453714.61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407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408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409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410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411</v>
      </c>
      <c r="E2353">
        <v>0</v>
      </c>
      <c r="F2353">
        <v>150870.47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412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413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414</v>
      </c>
      <c r="E2356">
        <v>2333183.66</v>
      </c>
      <c r="F2356">
        <v>606849.06999999995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400</v>
      </c>
      <c r="E2357">
        <v>0</v>
      </c>
      <c r="F2357">
        <v>341721.64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401</v>
      </c>
      <c r="E2358">
        <v>678537.81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402</v>
      </c>
      <c r="E2359">
        <v>525854.13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403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404</v>
      </c>
      <c r="E2361">
        <v>821304.19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405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406</v>
      </c>
      <c r="E2363">
        <v>496707.63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407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408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409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410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411</v>
      </c>
      <c r="E2368">
        <v>0</v>
      </c>
      <c r="F2368">
        <v>143244.87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412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413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414</v>
      </c>
      <c r="E2371">
        <v>2522403.7599999998</v>
      </c>
      <c r="F2371">
        <v>484966.51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400</v>
      </c>
      <c r="E2372">
        <v>0</v>
      </c>
      <c r="F2372">
        <v>91334.63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401</v>
      </c>
      <c r="E2373">
        <v>963940.37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402</v>
      </c>
      <c r="E2374">
        <v>525854.13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403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404</v>
      </c>
      <c r="E2376">
        <v>821304.19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405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406</v>
      </c>
      <c r="E2378">
        <v>497304.04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407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408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409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410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411</v>
      </c>
      <c r="E2383">
        <v>0</v>
      </c>
      <c r="F2383">
        <v>127234.87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412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413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414</v>
      </c>
      <c r="E2386">
        <v>2808402.73</v>
      </c>
      <c r="F2386">
        <v>218569.5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400</v>
      </c>
      <c r="E2387">
        <v>0</v>
      </c>
      <c r="F2387">
        <v>845107.38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401</v>
      </c>
      <c r="E2388">
        <v>415046.63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402</v>
      </c>
      <c r="E2389">
        <v>525854.13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403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404</v>
      </c>
      <c r="E2391">
        <v>821304.19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405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406</v>
      </c>
      <c r="E2393">
        <v>467136.52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407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408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409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410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411</v>
      </c>
      <c r="E2398">
        <v>0</v>
      </c>
      <c r="F2398">
        <v>168897.48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412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413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414</v>
      </c>
      <c r="E2401">
        <v>2229341.48</v>
      </c>
      <c r="F2401">
        <v>1014004.86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Manufacturing Light Industrial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Manufacturing Light Industrial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136</v>
      </c>
      <c r="B2" t="s">
        <v>351</v>
      </c>
      <c r="C2" t="s">
        <v>352</v>
      </c>
      <c r="D2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9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2.33</v>
      </c>
      <c r="C2">
        <v>14.99</v>
      </c>
      <c r="D2">
        <v>3</v>
      </c>
    </row>
    <row r="3" spans="1:4" x14ac:dyDescent="0.25">
      <c r="A3" t="s">
        <v>354</v>
      </c>
      <c r="B3">
        <v>2.33</v>
      </c>
      <c r="C3">
        <v>14.99</v>
      </c>
      <c r="D3">
        <v>3</v>
      </c>
    </row>
    <row r="4" spans="1:4" x14ac:dyDescent="0.25">
      <c r="A4" t="s">
        <v>355</v>
      </c>
      <c r="B4">
        <v>2.33</v>
      </c>
      <c r="C4">
        <v>14.99</v>
      </c>
      <c r="D4">
        <v>3</v>
      </c>
    </row>
    <row r="5" spans="1:4" x14ac:dyDescent="0.25">
      <c r="A5" t="s">
        <v>356</v>
      </c>
      <c r="B5">
        <v>2.33</v>
      </c>
      <c r="C5">
        <v>14.99</v>
      </c>
      <c r="D5">
        <v>3</v>
      </c>
    </row>
    <row r="6" spans="1:4" x14ac:dyDescent="0.25">
      <c r="A6" t="s">
        <v>357</v>
      </c>
      <c r="B6">
        <v>5.05</v>
      </c>
      <c r="C6">
        <v>14.99</v>
      </c>
      <c r="D6">
        <v>3</v>
      </c>
    </row>
    <row r="7" spans="1:4" x14ac:dyDescent="0.25">
      <c r="A7" t="s">
        <v>358</v>
      </c>
      <c r="B7">
        <v>5.05</v>
      </c>
      <c r="C7">
        <v>14.99</v>
      </c>
      <c r="D7">
        <v>3</v>
      </c>
    </row>
    <row r="8" spans="1:4" x14ac:dyDescent="0.25">
      <c r="A8" t="s">
        <v>359</v>
      </c>
      <c r="B8">
        <v>5.05</v>
      </c>
      <c r="C8">
        <v>14.99</v>
      </c>
      <c r="D8">
        <v>3</v>
      </c>
    </row>
    <row r="9" spans="1:4" x14ac:dyDescent="0.25">
      <c r="A9" t="s">
        <v>360</v>
      </c>
      <c r="B9">
        <v>5.05</v>
      </c>
      <c r="C9">
        <v>14.99</v>
      </c>
      <c r="D9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7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384</v>
      </c>
      <c r="F1" s="45" t="s">
        <v>385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386</v>
      </c>
    </row>
    <row r="2" spans="1:19" x14ac:dyDescent="0.25">
      <c r="A2" t="s">
        <v>39</v>
      </c>
      <c r="B2" t="s">
        <v>387</v>
      </c>
      <c r="C2" t="s">
        <v>387</v>
      </c>
      <c r="D2" t="s">
        <v>388</v>
      </c>
      <c r="E2">
        <v>10018.959999999999</v>
      </c>
      <c r="F2">
        <v>10018.959999999999</v>
      </c>
      <c r="G2">
        <v>100.26</v>
      </c>
      <c r="H2">
        <v>99.93</v>
      </c>
      <c r="I2">
        <v>350680.72</v>
      </c>
      <c r="J2">
        <v>1</v>
      </c>
      <c r="K2">
        <v>1</v>
      </c>
      <c r="L2">
        <v>2.0297000000000001</v>
      </c>
      <c r="M2">
        <v>0.68230000000000002</v>
      </c>
      <c r="N2">
        <v>0</v>
      </c>
      <c r="O2">
        <v>0.15</v>
      </c>
      <c r="P2" t="s">
        <v>389</v>
      </c>
      <c r="Q2" t="s">
        <v>61</v>
      </c>
      <c r="R2" t="s">
        <v>390</v>
      </c>
      <c r="S2">
        <v>35.001708760190681</v>
      </c>
    </row>
    <row r="3" spans="1:19" x14ac:dyDescent="0.25">
      <c r="A3" t="s">
        <v>39</v>
      </c>
      <c r="B3" t="s">
        <v>391</v>
      </c>
      <c r="C3" t="s">
        <v>391</v>
      </c>
      <c r="D3" t="s">
        <v>388</v>
      </c>
      <c r="E3">
        <v>9987</v>
      </c>
      <c r="F3">
        <v>9987</v>
      </c>
      <c r="G3">
        <v>99.93</v>
      </c>
      <c r="H3">
        <v>99.93</v>
      </c>
      <c r="I3">
        <v>349562.04</v>
      </c>
      <c r="J3">
        <v>1</v>
      </c>
      <c r="K3">
        <v>1</v>
      </c>
      <c r="L3">
        <v>2.0297000000000001</v>
      </c>
      <c r="M3">
        <v>0.68230000000000002</v>
      </c>
      <c r="N3">
        <v>0</v>
      </c>
      <c r="O3">
        <v>0.15</v>
      </c>
      <c r="P3" t="s">
        <v>389</v>
      </c>
      <c r="Q3" t="s">
        <v>61</v>
      </c>
      <c r="R3" t="s">
        <v>390</v>
      </c>
      <c r="S3">
        <v>35.001706218083513</v>
      </c>
    </row>
    <row r="4" spans="1:19" x14ac:dyDescent="0.25">
      <c r="A4" t="s">
        <v>39</v>
      </c>
      <c r="B4" t="s">
        <v>392</v>
      </c>
      <c r="C4" t="s">
        <v>392</v>
      </c>
      <c r="D4" t="s">
        <v>388</v>
      </c>
      <c r="E4">
        <v>80017.86</v>
      </c>
      <c r="F4">
        <v>80017.86</v>
      </c>
      <c r="G4">
        <v>282.87</v>
      </c>
      <c r="H4">
        <v>282.87</v>
      </c>
      <c r="I4">
        <v>2800761.92</v>
      </c>
      <c r="J4">
        <v>1</v>
      </c>
      <c r="K4">
        <v>5</v>
      </c>
      <c r="L4">
        <v>3.8948999999999998</v>
      </c>
      <c r="M4">
        <v>3.4117000000000002</v>
      </c>
      <c r="N4">
        <v>0</v>
      </c>
      <c r="O4">
        <v>0.15</v>
      </c>
      <c r="P4" t="s">
        <v>393</v>
      </c>
      <c r="Q4" t="s">
        <v>61</v>
      </c>
      <c r="R4" t="s">
        <v>390</v>
      </c>
      <c r="S4">
        <v>35.001709868271909</v>
      </c>
    </row>
    <row r="5" spans="1:19" x14ac:dyDescent="0.25">
      <c r="A5" t="s">
        <v>40</v>
      </c>
      <c r="B5" t="s">
        <v>387</v>
      </c>
      <c r="C5" t="s">
        <v>387</v>
      </c>
      <c r="D5" t="s">
        <v>388</v>
      </c>
      <c r="E5">
        <v>10018.959999999999</v>
      </c>
      <c r="F5">
        <v>10018.959999999999</v>
      </c>
      <c r="G5">
        <v>100.26</v>
      </c>
      <c r="H5">
        <v>99.93</v>
      </c>
      <c r="I5">
        <v>350680.72</v>
      </c>
      <c r="J5">
        <v>1</v>
      </c>
      <c r="K5">
        <v>1</v>
      </c>
      <c r="L5">
        <v>1.3647</v>
      </c>
      <c r="M5">
        <v>0.68230000000000002</v>
      </c>
      <c r="N5">
        <v>0</v>
      </c>
      <c r="O5">
        <v>0.15</v>
      </c>
      <c r="P5" t="s">
        <v>389</v>
      </c>
      <c r="Q5" t="s">
        <v>61</v>
      </c>
      <c r="R5" t="s">
        <v>390</v>
      </c>
      <c r="S5">
        <v>35.001708760190681</v>
      </c>
    </row>
    <row r="6" spans="1:19" x14ac:dyDescent="0.25">
      <c r="A6" t="s">
        <v>40</v>
      </c>
      <c r="B6" t="s">
        <v>391</v>
      </c>
      <c r="C6" t="s">
        <v>391</v>
      </c>
      <c r="D6" t="s">
        <v>388</v>
      </c>
      <c r="E6">
        <v>9987</v>
      </c>
      <c r="F6">
        <v>9987</v>
      </c>
      <c r="G6">
        <v>99.93</v>
      </c>
      <c r="H6">
        <v>99.93</v>
      </c>
      <c r="I6">
        <v>349562.04</v>
      </c>
      <c r="J6">
        <v>1</v>
      </c>
      <c r="K6">
        <v>1</v>
      </c>
      <c r="L6">
        <v>1.3647</v>
      </c>
      <c r="M6">
        <v>0.68230000000000002</v>
      </c>
      <c r="N6">
        <v>0</v>
      </c>
      <c r="O6">
        <v>0.15</v>
      </c>
      <c r="P6" t="s">
        <v>389</v>
      </c>
      <c r="Q6" t="s">
        <v>61</v>
      </c>
      <c r="R6" t="s">
        <v>390</v>
      </c>
      <c r="S6">
        <v>35.001706218083513</v>
      </c>
    </row>
    <row r="7" spans="1:19" x14ac:dyDescent="0.25">
      <c r="A7" t="s">
        <v>40</v>
      </c>
      <c r="B7" t="s">
        <v>392</v>
      </c>
      <c r="C7" t="s">
        <v>392</v>
      </c>
      <c r="D7" t="s">
        <v>388</v>
      </c>
      <c r="E7">
        <v>80017.86</v>
      </c>
      <c r="F7">
        <v>80017.86</v>
      </c>
      <c r="G7">
        <v>282.87</v>
      </c>
      <c r="H7">
        <v>282.87</v>
      </c>
      <c r="I7">
        <v>2800761.92</v>
      </c>
      <c r="J7">
        <v>1</v>
      </c>
      <c r="K7">
        <v>5</v>
      </c>
      <c r="L7">
        <v>2.0470000000000002</v>
      </c>
      <c r="M7">
        <v>3.4117000000000002</v>
      </c>
      <c r="N7">
        <v>0</v>
      </c>
      <c r="O7">
        <v>0.15</v>
      </c>
      <c r="P7" t="s">
        <v>393</v>
      </c>
      <c r="Q7" t="s">
        <v>61</v>
      </c>
      <c r="R7" t="s">
        <v>390</v>
      </c>
      <c r="S7">
        <v>35.001709868271909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2026-10-19T03:37:53Z</dcterms:modified>
</cp:coreProperties>
</file>