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0EFCF308-4A93-4D18-877F-3768C7D08847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A9" i="9" l="1"/>
  <c r="B9" i="9"/>
  <c r="C9" i="9"/>
  <c r="D9" i="9"/>
  <c r="A10" i="9"/>
  <c r="B10" i="9"/>
  <c r="C10" i="9"/>
  <c r="D10" i="9"/>
  <c r="A11" i="9"/>
  <c r="B11" i="9"/>
  <c r="C11" i="9"/>
  <c r="D11" i="9"/>
  <c r="B8" i="9"/>
  <c r="C8" i="9"/>
  <c r="D8" i="9"/>
  <c r="A8" i="9"/>
  <c r="A3" i="9"/>
  <c r="D3" i="9" s="1" a="1"/>
  <c r="D3" i="9" s="1"/>
  <c r="D8" i="5" l="1" a="1"/>
  <c r="D8" i="5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H5" i="2" l="1"/>
  <c r="B11" i="6"/>
  <c r="E11" i="6" a="1"/>
  <c r="E11" i="6" s="1"/>
  <c r="F11" i="6" s="1"/>
  <c r="B10" i="6"/>
  <c r="F10" i="6"/>
  <c r="D10" i="6"/>
  <c r="B5" i="2"/>
  <c r="A5" i="2"/>
  <c r="A4" i="7"/>
  <c r="C4" i="7"/>
  <c r="D4" i="7"/>
  <c r="E4" i="7"/>
  <c r="E3" i="7"/>
  <c r="D3" i="7"/>
  <c r="C3" i="7"/>
  <c r="A3" i="7"/>
  <c r="G4" i="2" l="1"/>
  <c r="G3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8" i="5" a="1"/>
  <c r="R8" i="5" s="1"/>
  <c r="S8" i="5" a="1"/>
  <c r="S8" i="5" s="1"/>
  <c r="R9" i="5" a="1"/>
  <c r="R9" i="5" s="1"/>
  <c r="S9" i="5" a="1"/>
  <c r="S9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 s="1"/>
  <c r="O8" i="5" a="1"/>
  <c r="O8" i="5" s="1"/>
  <c r="P8" i="5" a="1"/>
  <c r="P8" i="5" s="1"/>
  <c r="Q8" i="5" a="1"/>
  <c r="Q8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E8" i="5" a="1"/>
  <c r="E8" i="5" s="1"/>
  <c r="E9" i="5" a="1"/>
  <c r="E9" i="5" s="1"/>
  <c r="D9" i="5" a="1"/>
  <c r="D9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3" i="20" l="1" a="1"/>
  <c r="A3" i="20" s="1"/>
  <c r="A4" i="20" a="1"/>
  <c r="A4" i="20" s="1"/>
  <c r="A5" i="20" a="1"/>
  <c r="A5" i="20" s="1"/>
  <c r="A6" i="20" a="1"/>
  <c r="A6" i="20" s="1"/>
  <c r="Z2" i="5"/>
  <c r="A3" i="5" s="1"/>
  <c r="B16" i="1"/>
  <c r="B12" i="1"/>
  <c r="B11" i="1"/>
  <c r="B5" i="1"/>
  <c r="B4" i="1"/>
  <c r="O6" i="20" l="1" a="1"/>
  <c r="O6" i="20" s="1"/>
  <c r="P6" i="20" a="1"/>
  <c r="P6" i="20" s="1"/>
  <c r="Q6" i="20" a="1"/>
  <c r="Q6" i="20" s="1"/>
  <c r="R6" i="20" a="1"/>
  <c r="R6" i="20" s="1"/>
  <c r="D6" i="20" a="1"/>
  <c r="D6" i="20" s="1"/>
  <c r="E6" i="20" a="1"/>
  <c r="E6" i="20" s="1"/>
  <c r="F6" i="20" a="1"/>
  <c r="F6" i="20" s="1"/>
  <c r="G6" i="20" a="1"/>
  <c r="G6" i="20" s="1"/>
  <c r="M6" i="20" a="1"/>
  <c r="M6" i="20" s="1"/>
  <c r="N6" i="20" a="1"/>
  <c r="N6" i="20" s="1"/>
  <c r="J6" i="20" a="1"/>
  <c r="J6" i="20" s="1"/>
  <c r="C6" i="20" a="1"/>
  <c r="C6" i="20" s="1"/>
  <c r="H6" i="20" a="1"/>
  <c r="H6" i="20" s="1"/>
  <c r="I6" i="20" a="1"/>
  <c r="I6" i="20" s="1"/>
  <c r="K6" i="20" a="1"/>
  <c r="K6" i="20" s="1"/>
  <c r="L6" i="20" a="1"/>
  <c r="L6" i="20" s="1"/>
  <c r="K5" i="20" a="1"/>
  <c r="K5" i="20" s="1"/>
  <c r="I5" i="20" a="1"/>
  <c r="I5" i="20" s="1"/>
  <c r="J5" i="20" a="1"/>
  <c r="J5" i="20" s="1"/>
  <c r="R5" i="20" a="1"/>
  <c r="R5" i="20" s="1"/>
  <c r="N5" i="20" a="1"/>
  <c r="N5" i="20" s="1"/>
  <c r="O5" i="20" a="1"/>
  <c r="O5" i="20" s="1"/>
  <c r="P5" i="20" a="1"/>
  <c r="P5" i="20" s="1"/>
  <c r="Q5" i="20" a="1"/>
  <c r="Q5" i="20" s="1"/>
  <c r="C5" i="20" a="1"/>
  <c r="C5" i="20" s="1"/>
  <c r="D5" i="20" a="1"/>
  <c r="D5" i="20" s="1"/>
  <c r="E5" i="20" a="1"/>
  <c r="E5" i="20" s="1"/>
  <c r="M5" i="20" a="1"/>
  <c r="M5" i="20" s="1"/>
  <c r="F5" i="20" a="1"/>
  <c r="F5" i="20" s="1"/>
  <c r="G5" i="20" a="1"/>
  <c r="G5" i="20" s="1"/>
  <c r="H5" i="20" a="1"/>
  <c r="H5" i="20" s="1"/>
  <c r="L5" i="20" a="1"/>
  <c r="L5" i="20" s="1"/>
  <c r="C4" i="20" a="1"/>
  <c r="C4" i="20" s="1"/>
  <c r="J4" i="20" a="1"/>
  <c r="J4" i="20" s="1"/>
  <c r="E4" i="20" a="1"/>
  <c r="E4" i="20" s="1"/>
  <c r="D4" i="20" a="1"/>
  <c r="D4" i="20" s="1"/>
  <c r="F4" i="20" a="1"/>
  <c r="F4" i="20" s="1"/>
  <c r="N4" i="20" a="1"/>
  <c r="N4" i="20" s="1"/>
  <c r="O4" i="20" a="1"/>
  <c r="O4" i="20" s="1"/>
  <c r="I4" i="20" a="1"/>
  <c r="I4" i="20" s="1"/>
  <c r="H4" i="20" a="1"/>
  <c r="H4" i="20" s="1"/>
  <c r="G4" i="20" a="1"/>
  <c r="G4" i="20" s="1"/>
  <c r="K4" i="20" a="1"/>
  <c r="K4" i="20" s="1"/>
  <c r="R4" i="20" a="1"/>
  <c r="R4" i="20" s="1"/>
  <c r="L4" i="20" a="1"/>
  <c r="L4" i="20" s="1"/>
  <c r="P4" i="20" a="1"/>
  <c r="P4" i="20" s="1"/>
  <c r="Q4" i="20" a="1"/>
  <c r="Q4" i="20" s="1"/>
  <c r="M4" i="20" a="1"/>
  <c r="M4" i="20" s="1"/>
  <c r="O3" i="20" a="1"/>
  <c r="O3" i="20" s="1"/>
  <c r="N3" i="20" a="1"/>
  <c r="N3" i="20" s="1"/>
  <c r="J3" i="20" a="1"/>
  <c r="J3" i="20" s="1"/>
  <c r="K3" i="20" a="1"/>
  <c r="K3" i="20" s="1"/>
  <c r="L3" i="20" a="1"/>
  <c r="L3" i="20" s="1"/>
  <c r="M3" i="20" a="1"/>
  <c r="M3" i="20" s="1"/>
  <c r="D3" i="20" a="1"/>
  <c r="D3" i="20" s="1"/>
  <c r="E3" i="20" a="1"/>
  <c r="E3" i="20" s="1"/>
  <c r="P3" i="20" a="1"/>
  <c r="P3" i="20" s="1"/>
  <c r="R3" i="20" a="1"/>
  <c r="R3" i="20" s="1"/>
  <c r="Q3" i="20" a="1"/>
  <c r="Q3" i="20" s="1"/>
  <c r="G3" i="20" a="1"/>
  <c r="G3" i="20" s="1"/>
  <c r="F3" i="20" a="1"/>
  <c r="F3" i="20" s="1"/>
  <c r="H3" i="20" a="1"/>
  <c r="H3" i="20" s="1"/>
  <c r="I3" i="20" a="1"/>
  <c r="I3" i="20" s="1"/>
  <c r="C3" i="20" a="1"/>
  <c r="C3" i="20" s="1"/>
  <c r="A2" i="1"/>
  <c r="B14" i="1"/>
  <c r="B10" i="1"/>
  <c r="B9" i="1"/>
  <c r="B15" i="1"/>
  <c r="B7" i="1"/>
  <c r="C5" i="2"/>
  <c r="B3" i="5"/>
  <c r="C3" i="5"/>
  <c r="D3" i="5"/>
  <c r="A1" i="10" l="1"/>
  <c r="A6" i="9"/>
  <c r="A36" i="4"/>
  <c r="A1" i="2"/>
  <c r="E14" i="3"/>
  <c r="A1" i="43"/>
  <c r="E3" i="5"/>
  <c r="A12" i="6" l="1"/>
  <c r="A12" i="5"/>
  <c r="A1" i="3"/>
  <c r="A14" i="9"/>
  <c r="A8" i="6"/>
  <c r="A1" i="6"/>
  <c r="A6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<sst xmlns="http://schemas.openxmlformats.org/spreadsheetml/2006/main" count="12074" uniqueCount="445">
  <si>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</si>
  <si>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</si>
  <si>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</si>
  <si>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</si>
  <si>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</si>
  <si>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</si>
  <si>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</si>
  <si>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</si>
  <si>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</si>
  <si>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</si>
  <si>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</si>
  <si>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</si>
  <si>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</si>
  <si>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</si>
  <si>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</si>
  <si>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</si>
  <si>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</si>
  <si>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</si>
  <si>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</si>
  <si>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</si>
  <si>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</si>
  <si>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</si>
  <si>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</si>
  <si>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</si>
  <si>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</si>
  <si>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</si>
  <si>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</si>
  <si>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</si>
  <si>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</si>
  <si>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</si>
  <si>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</si>
  <si>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</si>
  <si>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</si>
  <si>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</si>
  <si>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</si>
  <si>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</si>
  <si>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</si>
  <si>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</si>
  <si>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</si>
  <si>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</si>
  <si>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</si>
  <si>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</si>
  <si>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</si>
  <si>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</si>
  <si>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</si>
  <si>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</si>
  <si>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</si>
  <si>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</si>
  <si>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</si>
  <si>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</si>
  <si>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</si>
  <si>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</si>
  <si>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</si>
  <si>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</si>
  <si>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</si>
  <si>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</si>
  <si>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</si>
  <si>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</si>
  <si>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</si>
  <si>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</si>
  <si>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</si>
  <si>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</si>
  <si>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</si>
  <si>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</si>
  <si>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</si>
  <si>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</si>
  <si>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</si>
  <si>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</si>
  <si>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</si>
  <si>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</si>
  <si>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</si>
  <si>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</si>
  <si>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</si>
  <si>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</si>
  <si>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</si>
  <si>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</si>
  <si>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</si>
  <si>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</si>
  <si>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</si>
  <si>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</si>
  <si>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</si>
  <si>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</si>
  <si>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</si>
  <si>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</si>
  <si>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</si>
  <si>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</si>
  <si>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</si>
  <si>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</si>
  <si>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</si>
  <si>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</si>
  <si>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</si>
  <si>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</si>
  <si>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</si>
  <si>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</si>
  <si>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</si>
  <si>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</si>
  <si>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</si>
  <si>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</si>
  <si>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</si>
  <si>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</si>
  <si>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</si>
  <si>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</si>
  <si>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</si>
  <si>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</si>
  <si>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</si>
  <si>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</si>
  <si>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</si>
  <si>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</si>
  <si>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</si>
  <si>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</si>
  <si>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</si>
  <si>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</si>
  <si>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</si>
  <si>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</si>
  <si>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</si>
  <si>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</si>
  <si>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</si>
  <si>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</si>
  <si>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</si>
  <si>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</si>
  <si>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</si>
  <si>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</si>
  <si>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</si>
  <si>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</si>
  <si>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</si>
  <si>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</si>
  <si>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</si>
  <si>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</si>
  <si>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</si>
  <si>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</si>
  <si>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</si>
  <si>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</si>
  <si>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</si>
  <si>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</si>
  <si>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</si>
  <si>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</si>
  <si>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</si>
  <si>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</si>
  <si>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</si>
  <si>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</si>
  <si>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</si>
  <si>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</si>
  <si>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</si>
  <si>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</si>
  <si>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</si>
  <si>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</si>
  <si>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</si>
  <si>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</si>
  <si>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</si>
  <si>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</si>
  <si>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</si>
  <si>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</si>
  <si>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</si>
  <si>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</si>
  <si>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</si>
  <si>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</si>
  <si>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</si>
  <si>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</si>
  <si>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</si>
  <si>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</si>
  <si>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</si>
  <si>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</si>
  <si>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</si>
  <si>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</si>
  <si>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</si>
  <si>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</si>
  <si>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</si>
  <si>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</si>
  <si>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</si>
  <si>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</si>
  <si>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</si>
  <si>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</si>
  <si>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</si>
  <si>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</si>
  <si>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</si>
  <si>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</si>
  <si>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</si>
  <si>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</si>
  <si>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</si>
  <si>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</si>
  <si>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</si>
  <si>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</si>
  <si>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</si>
  <si>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</si>
  <si>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</si>
  <si>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</si>
  <si>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</si>
  <si>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</si>
  <si>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</si>
  <si>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</si>
  <si>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</si>
  <si>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</si>
  <si>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</si>
  <si>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</si>
  <si>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</si>
  <si>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</si>
  <si>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</si>
  <si>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</si>
  <si>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</si>
  <si>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</si>
  <si>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</si>
  <si>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</si>
  <si>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</si>
  <si>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</si>
  <si>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</si>
  <si>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</si>
  <si>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</si>
  <si>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</si>
  <si>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</si>
  <si>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</si>
  <si>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</si>
  <si>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</si>
  <si>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</si>
  <si>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</si>
  <si>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</si>
  <si>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</si>
  <si>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</si>
  <si>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</si>
  <si>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</si>
  <si>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</si>
  <si>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</si>
  <si>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</si>
  <si>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</si>
  <si>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</si>
  <si>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</si>
  <si>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</si>
  <si>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</si>
  <si>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</si>
  <si>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</si>
  <si>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</si>
  <si>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</si>
  <si>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</si>
  <si>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</si>
  <si>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</si>
  <si>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</si>
  <si>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</si>
  <si>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</si>
  <si>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</si>
  <si>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</si>
  <si>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</si>
  <si>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</si>
  <si>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</si>
  <si>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</si>
  <si>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</si>
  <si>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</si>
  <si>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</si>
  <si>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</si>
  <si>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</si>
  <si>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</si>
  <si>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</si>
  <si>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</si>
  <si>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</si>
  <si>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</si>
  <si>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</si>
  <si>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</si>
  <si>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</si>
  <si>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</si>
  <si>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</si>
  <si>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</si>
  <si>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</si>
  <si>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</si>
  <si>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</si>
  <si>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</si>
  <si>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</si>
  <si>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</si>
  <si>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</si>
  <si>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</si>
  <si>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</si>
  <si>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</si>
  <si>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</si>
  <si>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</si>
  <si>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</si>
  <si>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</si>
  <si>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</si>
  <si>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</si>
  <si>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</si>
  <si>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</si>
  <si>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</si>
  <si>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</si>
  <si>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</si>
  <si>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</si>
  <si>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</si>
  <si>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</si>
  <si>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</si>
  <si>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</si>
  <si>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</si>
  <si>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</si>
  <si>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</si>
  <si>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</si>
  <si>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</si>
  <si>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</si>
  <si>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</si>
  <si>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</si>
  <si>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</si>
  <si>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</si>
  <si>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</si>
  <si>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</si>
  <si>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</si>
  <si>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</si>
  <si>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</si>
  <si>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</si>
  <si>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</si>
  <si>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</si>
  <si>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</si>
  <si>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</si>
  <si>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</si>
  <si>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</si>
  <si>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</si>
  <si>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</si>
  <si>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</si>
  <si>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</si>
  <si>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</si>
  <si>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</si>
  <si>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</si>
  <si>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</si>
  <si>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</si>
  <si>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</si>
  <si>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</si>
  <si>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</si>
  <si>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</si>
  <si>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</si>
  <si>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</si>
  <si>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</si>
  <si>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</si>
  <si>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</si>
  <si>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</si>
  <si>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</si>
  <si>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</si>
  <si>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</si>
  <si>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</si>
  <si>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</si>
  <si>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</si>
  <si>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</si>
  <si>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</si>
  <si>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</si>
  <si>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</si>
  <si>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</si>
  <si>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</si>
  <si>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</si>
  <si>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</si>
  <si>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</si>
  <si>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</si>
  <si>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</si>
  <si>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</si>
  <si>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</si>
  <si>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</si>
  <si>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</si>
  <si>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</si>
  <si>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</si>
  <si>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</si>
  <si>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</si>
  <si>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</si>
  <si>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</si>
  <si>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(G.N2.E7.W1)</t>
  </si>
  <si>
    <t>EL1 NORTH WIN (G.N2.E5.W1)</t>
  </si>
  <si>
    <t>EL1 WEST WIN (G.N2.E6.W1)</t>
  </si>
  <si>
    <t>EL1 EAST WIN (G.S1.E2.W1)</t>
  </si>
  <si>
    <t>EL1 SOUTH WIN (G.S1.E1.W1)</t>
  </si>
  <si>
    <t>EL1 WEST WIN (G.S1.E3.W1)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</si>
  <si>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</si>
  <si>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</si>
  <si>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</si>
  <si>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</si>
  <si>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</si>
  <si>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</si>
  <si>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</si>
  <si>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</si>
  <si>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</si>
  <si>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</si>
  <si>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</si>
  <si>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</si>
  <si>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</si>
  <si>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</si>
  <si>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</si>
  <si>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</si>
  <si>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</si>
  <si>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</si>
  <si>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</si>
  <si>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</si>
  <si>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</si>
  <si>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</si>
  <si>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</si>
  <si>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</si>
  <si>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</si>
  <si>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</si>
  <si>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WAREHOUSECOND EL1 NORTH PERIM SPC (G.N2)</t>
  </si>
  <si>
    <t>Yes</t>
  </si>
  <si>
    <t>Storage_warehouse</t>
  </si>
  <si>
    <t>Warehouse</t>
  </si>
  <si>
    <t>WAREHOUSECOND EL1 SOUTH PERIM SPC (G.S1)</t>
  </si>
  <si>
    <t>Roof Membrane+Roof Continuous Insulation+Metal Decking</t>
  </si>
  <si>
    <t>Stucco+Wall Continuous Insulation+Gypsum 5/8in</t>
  </si>
  <si>
    <t>Theoretical Glazing</t>
  </si>
  <si>
    <t>WarehouseCond EL1 North Perim Spc (G.N2)</t>
  </si>
  <si>
    <t>WarehouseCond EL1 South Perim Spc (G.S1)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</si>
  <si>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</si>
  <si>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</si>
  <si>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</si>
  <si>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</si>
  <si>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</si>
  <si>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</si>
  <si>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</si>
  <si>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</si>
  <si>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</si>
  <si>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</si>
  <si>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</si>
  <si>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</si>
  <si>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</si>
  <si>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</si>
  <si>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</si>
  <si>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</si>
  <si>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</si>
  <si>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</si>
  <si>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</si>
  <si>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</si>
  <si>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</si>
  <si>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</si>
  <si>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</si>
  <si>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</si>
  <si>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</si>
  <si>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</si>
  <si>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</si>
  <si>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Weekdays Weekends</t>
  </si>
  <si>
    <t>DHW Sch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</si>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</sst>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0-4E5D-9CD7-AC97805FE248}"/>
            </c:ext>
          </c:extLst>
        </c:ser>
        <c:ser>
          <c:idx val="1"/>
          <c:order val="1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0-4E5D-9CD7-AC97805F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782656"/>
        <c:axId val="710779296"/>
      </c:lineChart>
      <c:catAx>
        <c:axId val="7107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79296"/>
        <c:crosses val="autoZero"/>
        <c:auto val="1"/>
        <c:lblAlgn val="ctr"/>
        <c:lblOffset val="100"/>
        <c:noMultiLvlLbl val="0"/>
      </c:catAx>
      <c:valAx>
        <c:axId val="710779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07826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0.3</c:v>
                </c:pt>
                <c:pt idx="9">
                  <c:v>0.36</c:v>
                </c:pt>
                <c:pt idx="10">
                  <c:v>0.36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0.43</c:v>
                </c:pt>
                <c:pt idx="14">
                  <c:v>0.56999999999999995</c:v>
                </c:pt>
                <c:pt idx="15">
                  <c:v>0.43</c:v>
                </c:pt>
                <c:pt idx="16">
                  <c:v>0.38</c:v>
                </c:pt>
                <c:pt idx="17">
                  <c:v>0.4</c:v>
                </c:pt>
                <c:pt idx="18">
                  <c:v>0.3</c:v>
                </c:pt>
                <c:pt idx="19">
                  <c:v>0.4</c:v>
                </c:pt>
                <c:pt idx="20">
                  <c:v>0.3</c:v>
                </c:pt>
                <c:pt idx="21">
                  <c:v>0.18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F-412B-A228-6961F454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878784"/>
        <c:axId val="621876384"/>
      </c:lineChart>
      <c:catAx>
        <c:axId val="62187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876384"/>
        <c:crosses val="autoZero"/>
        <c:auto val="1"/>
        <c:lblAlgn val="ctr"/>
        <c:lblOffset val="100"/>
        <c:noMultiLvlLbl val="0"/>
      </c:catAx>
      <c:valAx>
        <c:axId val="621876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87878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0.4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C-4330-AB93-B60AA23C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5135"/>
        <c:axId val="160035615"/>
      </c:lineChart>
      <c:catAx>
        <c:axId val="16003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5615"/>
        <c:crosses val="autoZero"/>
        <c:auto val="1"/>
        <c:lblAlgn val="ctr"/>
        <c:lblOffset val="100"/>
        <c:noMultiLvlLbl val="0"/>
      </c:catAx>
      <c:valAx>
        <c:axId val="1600356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51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DB-4895-A5E6-98E3F3E31463}"/>
            </c:ext>
          </c:extLst>
        </c:ser>
        <c:ser>
          <c:idx val="1"/>
          <c:order val="1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DB-4895-A5E6-98E3F3E31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1295"/>
        <c:axId val="160031775"/>
      </c:lineChart>
      <c:catAx>
        <c:axId val="16003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1775"/>
        <c:crosses val="autoZero"/>
        <c:auto val="1"/>
        <c:lblAlgn val="ctr"/>
        <c:lblOffset val="100"/>
        <c:noMultiLvlLbl val="0"/>
      </c:catAx>
      <c:valAx>
        <c:axId val="160031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12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A-4BF3-A524-D21EE2D4B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38015"/>
        <c:axId val="160030815"/>
      </c:lineChart>
      <c:catAx>
        <c:axId val="16003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0815"/>
        <c:crosses val="autoZero"/>
        <c:auto val="1"/>
        <c:lblAlgn val="ctr"/>
        <c:lblOffset val="100"/>
        <c:noMultiLvlLbl val="0"/>
      </c:catAx>
      <c:valAx>
        <c:axId val="1600308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38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0.25</c:v>
                </c:pt>
                <c:pt idx="8">
                  <c:v>0.45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C-4003-8660-1CB5979E3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490079"/>
        <c:axId val="626485279"/>
      </c:lineChart>
      <c:catAx>
        <c:axId val="62649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85279"/>
        <c:crosses val="autoZero"/>
        <c:auto val="1"/>
        <c:lblAlgn val="ctr"/>
        <c:lblOffset val="100"/>
        <c:noMultiLvlLbl val="0"/>
      </c:catAx>
      <c:valAx>
        <c:axId val="6264852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900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E-45C8-80F4-8497A0A1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490559"/>
        <c:axId val="626488639"/>
      </c:lineChart>
      <c:catAx>
        <c:axId val="62649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88639"/>
        <c:crosses val="autoZero"/>
        <c:auto val="1"/>
        <c:lblAlgn val="ctr"/>
        <c:lblOffset val="100"/>
        <c:noMultiLvlLbl val="0"/>
      </c:catAx>
      <c:valAx>
        <c:axId val="626488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905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3-4660-8EB6-46B4F7D34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486719"/>
        <c:axId val="626487199"/>
      </c:lineChart>
      <c:catAx>
        <c:axId val="62648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87199"/>
        <c:crosses val="autoZero"/>
        <c:auto val="1"/>
        <c:lblAlgn val="ctr"/>
        <c:lblOffset val="100"/>
        <c:noMultiLvlLbl val="0"/>
      </c:catAx>
      <c:valAx>
        <c:axId val="626487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867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12.403294865550746</c:v>
                </c:pt>
                <c:pt idx="1">
                  <c:v>13.911516760625299</c:v>
                </c:pt>
                <c:pt idx="2">
                  <c:v>13.554266283352735</c:v>
                </c:pt>
                <c:pt idx="3">
                  <c:v>14.226061267754158</c:v>
                </c:pt>
                <c:pt idx="4">
                  <c:v>13.756149507632621</c:v>
                </c:pt>
                <c:pt idx="5">
                  <c:v>14.683332239419141</c:v>
                </c:pt>
                <c:pt idx="6">
                  <c:v>14.96774652996219</c:v>
                </c:pt>
                <c:pt idx="7">
                  <c:v>15.265705118090539</c:v>
                </c:pt>
                <c:pt idx="8">
                  <c:v>15.982977755224882</c:v>
                </c:pt>
                <c:pt idx="9">
                  <c:v>16.947006596802549</c:v>
                </c:pt>
                <c:pt idx="10">
                  <c:v>17.806627388147675</c:v>
                </c:pt>
                <c:pt idx="11">
                  <c:v>16.362236086201399</c:v>
                </c:pt>
                <c:pt idx="12">
                  <c:v>18.466314582284166</c:v>
                </c:pt>
                <c:pt idx="13">
                  <c:v>20.07624901902695</c:v>
                </c:pt>
                <c:pt idx="14">
                  <c:v>24.447071331724743</c:v>
                </c:pt>
                <c:pt idx="15">
                  <c:v>16.713828987254239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D-473C-8FD6-1BB6799636D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10.499617110033888</c:v>
                </c:pt>
                <c:pt idx="1">
                  <c:v>12.207627333711944</c:v>
                </c:pt>
                <c:pt idx="2">
                  <c:v>11.654137009492976</c:v>
                </c:pt>
                <c:pt idx="3">
                  <c:v>12.488196525864511</c:v>
                </c:pt>
                <c:pt idx="4">
                  <c:v>11.862584338884458</c:v>
                </c:pt>
                <c:pt idx="5">
                  <c:v>12.891516209468531</c:v>
                </c:pt>
                <c:pt idx="6">
                  <c:v>13.048519274148138</c:v>
                </c:pt>
                <c:pt idx="7">
                  <c:v>13.420356747216749</c:v>
                </c:pt>
                <c:pt idx="8">
                  <c:v>13.73903033046088</c:v>
                </c:pt>
                <c:pt idx="9">
                  <c:v>14.541730966622978</c:v>
                </c:pt>
                <c:pt idx="10">
                  <c:v>14.672272766924163</c:v>
                </c:pt>
                <c:pt idx="11">
                  <c:v>13.94336790222175</c:v>
                </c:pt>
                <c:pt idx="12">
                  <c:v>15.166234160592445</c:v>
                </c:pt>
                <c:pt idx="13">
                  <c:v>16.129621992450911</c:v>
                </c:pt>
                <c:pt idx="14">
                  <c:v>19.117233444208637</c:v>
                </c:pt>
                <c:pt idx="15">
                  <c:v>13.82140808874952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D-473C-8FD6-1BB67996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69839"/>
        <c:axId val="654171759"/>
      </c:barChart>
      <c:catAx>
        <c:axId val="65416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1759"/>
        <c:crosses val="autoZero"/>
        <c:auto val="1"/>
        <c:lblAlgn val="ctr"/>
        <c:lblOffset val="100"/>
        <c:noMultiLvlLbl val="0"/>
      </c:catAx>
      <c:valAx>
        <c:axId val="654171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698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19.399815778450339</c:v>
                </c:pt>
                <c:pt idx="1">
                  <c:v>12.597564907008696</c:v>
                </c:pt>
                <c:pt idx="2">
                  <c:v>9.7026942206653324</c:v>
                </c:pt>
                <c:pt idx="3">
                  <c:v>8.7839453273285244</c:v>
                </c:pt>
                <c:pt idx="4">
                  <c:v>9.0272000864252213</c:v>
                </c:pt>
                <c:pt idx="5">
                  <c:v>3.7751120802084288</c:v>
                </c:pt>
                <c:pt idx="6">
                  <c:v>3.6480498669684351</c:v>
                </c:pt>
                <c:pt idx="7">
                  <c:v>4.4001831896306056</c:v>
                </c:pt>
                <c:pt idx="8">
                  <c:v>4.1710928194792407</c:v>
                </c:pt>
                <c:pt idx="9">
                  <c:v>5.849769084113043</c:v>
                </c:pt>
                <c:pt idx="10">
                  <c:v>11.68241291153122</c:v>
                </c:pt>
                <c:pt idx="11">
                  <c:v>10.849001544318863</c:v>
                </c:pt>
                <c:pt idx="12">
                  <c:v>8.9236292505215911</c:v>
                </c:pt>
                <c:pt idx="13">
                  <c:v>7.2791546431097949</c:v>
                </c:pt>
                <c:pt idx="14">
                  <c:v>3.2627868869965839</c:v>
                </c:pt>
                <c:pt idx="15">
                  <c:v>14.662965796962888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77E-9814-54DC31DA8D8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17.029282683066342</c:v>
                </c:pt>
                <c:pt idx="1">
                  <c:v>11.158955791507715</c:v>
                </c:pt>
                <c:pt idx="2">
                  <c:v>9.3418274070581901</c:v>
                </c:pt>
                <c:pt idx="3">
                  <c:v>7.8883966541664474</c:v>
                </c:pt>
                <c:pt idx="4">
                  <c:v>8.6018584302247341</c:v>
                </c:pt>
                <c:pt idx="5">
                  <c:v>3.8569775786787286</c:v>
                </c:pt>
                <c:pt idx="6">
                  <c:v>3.780842830688361</c:v>
                </c:pt>
                <c:pt idx="7">
                  <c:v>4.2303087545812907</c:v>
                </c:pt>
                <c:pt idx="8">
                  <c:v>3.7547746354775935</c:v>
                </c:pt>
                <c:pt idx="9">
                  <c:v>5.446057611240974</c:v>
                </c:pt>
                <c:pt idx="10">
                  <c:v>10.235939612896765</c:v>
                </c:pt>
                <c:pt idx="11">
                  <c:v>9.653195783322758</c:v>
                </c:pt>
                <c:pt idx="12">
                  <c:v>8.0796130551519543</c:v>
                </c:pt>
                <c:pt idx="13">
                  <c:v>6.6128331293693323</c:v>
                </c:pt>
                <c:pt idx="14">
                  <c:v>2.9922673665477681</c:v>
                </c:pt>
                <c:pt idx="15">
                  <c:v>12.717349131134155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D-477E-9814-54DC31DA8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72719"/>
        <c:axId val="654173199"/>
      </c:barChart>
      <c:catAx>
        <c:axId val="654172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3199"/>
        <c:crosses val="autoZero"/>
        <c:auto val="1"/>
        <c:lblAlgn val="ctr"/>
        <c:lblOffset val="100"/>
        <c:noMultiLvlLbl val="0"/>
      </c:catAx>
      <c:valAx>
        <c:axId val="654173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727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11.896068172412557</c:v>
                </c:pt>
                <c:pt idx="1">
                  <c:v>13.238817927121799</c:v>
                </c:pt>
                <c:pt idx="2">
                  <c:v>12.077645309501923</c:v>
                </c:pt>
                <c:pt idx="3">
                  <c:v>13.286369877146837</c:v>
                </c:pt>
                <c:pt idx="4">
                  <c:v>12.489807299515427</c:v>
                </c:pt>
                <c:pt idx="5">
                  <c:v>13.055587819691425</c:v>
                </c:pt>
                <c:pt idx="6">
                  <c:v>13.226718836174491</c:v>
                </c:pt>
                <c:pt idx="7">
                  <c:v>14.154418347424828</c:v>
                </c:pt>
                <c:pt idx="8">
                  <c:v>15.612421541654273</c:v>
                </c:pt>
                <c:pt idx="9">
                  <c:v>15.431742634107781</c:v>
                </c:pt>
                <c:pt idx="10">
                  <c:v>16.569469690797455</c:v>
                </c:pt>
                <c:pt idx="11">
                  <c:v>15.110817667462166</c:v>
                </c:pt>
                <c:pt idx="12">
                  <c:v>17.006769129029522</c:v>
                </c:pt>
                <c:pt idx="13">
                  <c:v>18.458797371934146</c:v>
                </c:pt>
                <c:pt idx="14">
                  <c:v>21.167233922171146</c:v>
                </c:pt>
                <c:pt idx="15">
                  <c:v>17.064446224838125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3-44F6-A070-614E8FB00AA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9.3885657009064225</c:v>
                </c:pt>
                <c:pt idx="1">
                  <c:v>10.077227722257467</c:v>
                </c:pt>
                <c:pt idx="2">
                  <c:v>9.6447041094096591</c:v>
                </c:pt>
                <c:pt idx="3">
                  <c:v>10.424429227771373</c:v>
                </c:pt>
                <c:pt idx="4">
                  <c:v>9.6957684439232601</c:v>
                </c:pt>
                <c:pt idx="5">
                  <c:v>10.378623640761619</c:v>
                </c:pt>
                <c:pt idx="6">
                  <c:v>10.575545314225552</c:v>
                </c:pt>
                <c:pt idx="7">
                  <c:v>10.99947882088129</c:v>
                </c:pt>
                <c:pt idx="8">
                  <c:v>11.500791677900787</c:v>
                </c:pt>
                <c:pt idx="9">
                  <c:v>12.028516803141963</c:v>
                </c:pt>
                <c:pt idx="10">
                  <c:v>12.235161233952811</c:v>
                </c:pt>
                <c:pt idx="11">
                  <c:v>11.642591375132534</c:v>
                </c:pt>
                <c:pt idx="12">
                  <c:v>12.649950557878242</c:v>
                </c:pt>
                <c:pt idx="13">
                  <c:v>13.203385466444013</c:v>
                </c:pt>
                <c:pt idx="14">
                  <c:v>14.758390111879624</c:v>
                </c:pt>
                <c:pt idx="15">
                  <c:v>12.232139950942248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3-44F6-A070-614E8FB0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487679"/>
        <c:axId val="1762879663"/>
      </c:barChart>
      <c:catAx>
        <c:axId val="62648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9663"/>
        <c:crosses val="autoZero"/>
        <c:auto val="1"/>
        <c:lblAlgn val="ctr"/>
        <c:lblOffset val="100"/>
        <c:noMultiLvlLbl val="0"/>
      </c:catAx>
      <c:valAx>
        <c:axId val="1762879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4876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16.260729008416579</c:v>
                </c:pt>
                <c:pt idx="1">
                  <c:v>9.5235928093800322</c:v>
                </c:pt>
                <c:pt idx="2">
                  <c:v>7.566000882890747</c:v>
                </c:pt>
                <c:pt idx="3">
                  <c:v>6.5957170519544448</c:v>
                </c:pt>
                <c:pt idx="4">
                  <c:v>6.4985886107093762</c:v>
                </c:pt>
                <c:pt idx="5">
                  <c:v>2.6666238300267731</c:v>
                </c:pt>
                <c:pt idx="6">
                  <c:v>2.5422612450279405</c:v>
                </c:pt>
                <c:pt idx="7">
                  <c:v>3.0564890689974278</c:v>
                </c:pt>
                <c:pt idx="8">
                  <c:v>2.5800983770833015</c:v>
                </c:pt>
                <c:pt idx="9">
                  <c:v>4.2167085013851517</c:v>
                </c:pt>
                <c:pt idx="10">
                  <c:v>9.1234460368928669</c:v>
                </c:pt>
                <c:pt idx="11">
                  <c:v>8.6429630459786733</c:v>
                </c:pt>
                <c:pt idx="12">
                  <c:v>7.2504728329109867</c:v>
                </c:pt>
                <c:pt idx="13">
                  <c:v>5.3413105875975084</c:v>
                </c:pt>
                <c:pt idx="14">
                  <c:v>1.7092543460890928</c:v>
                </c:pt>
                <c:pt idx="15">
                  <c:v>11.549705721083239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6-4E46-BED7-3075914D5E0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14.789341264071247</c:v>
                </c:pt>
                <c:pt idx="1">
                  <c:v>8.3135323865196025</c:v>
                </c:pt>
                <c:pt idx="2">
                  <c:v>6.7514463965446563</c:v>
                </c:pt>
                <c:pt idx="3">
                  <c:v>5.7375078498842553</c:v>
                </c:pt>
                <c:pt idx="4">
                  <c:v>5.6956698516568363</c:v>
                </c:pt>
                <c:pt idx="5">
                  <c:v>2.2301591663149947</c:v>
                </c:pt>
                <c:pt idx="6">
                  <c:v>2.1244429386958887</c:v>
                </c:pt>
                <c:pt idx="7">
                  <c:v>2.5400929151117388</c:v>
                </c:pt>
                <c:pt idx="8">
                  <c:v>2.2716417324225087</c:v>
                </c:pt>
                <c:pt idx="9">
                  <c:v>3.6305953760986993</c:v>
                </c:pt>
                <c:pt idx="10">
                  <c:v>8.0281505118738501</c:v>
                </c:pt>
                <c:pt idx="11">
                  <c:v>7.4488356733297847</c:v>
                </c:pt>
                <c:pt idx="12">
                  <c:v>6.4758970906322109</c:v>
                </c:pt>
                <c:pt idx="13">
                  <c:v>4.8992937993943757</c:v>
                </c:pt>
                <c:pt idx="14">
                  <c:v>1.5811574540093076</c:v>
                </c:pt>
                <c:pt idx="15">
                  <c:v>10.135567846058157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6-4E46-BED7-3075914D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80623"/>
        <c:axId val="1762872463"/>
      </c:barChart>
      <c:catAx>
        <c:axId val="176288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2463"/>
        <c:crosses val="autoZero"/>
        <c:auto val="1"/>
        <c:lblAlgn val="ctr"/>
        <c:lblOffset val="100"/>
        <c:noMultiLvlLbl val="0"/>
      </c:catAx>
      <c:valAx>
        <c:axId val="1762872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80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15.401221028222547</c:v>
                </c:pt>
                <c:pt idx="1">
                  <c:v>15.287616159388458</c:v>
                </c:pt>
                <c:pt idx="2">
                  <c:v>13.626709380916161</c:v>
                </c:pt>
                <c:pt idx="3">
                  <c:v>14.630708947190183</c:v>
                </c:pt>
                <c:pt idx="4">
                  <c:v>13.820406527311999</c:v>
                </c:pt>
                <c:pt idx="5">
                  <c:v>13.542577400228726</c:v>
                </c:pt>
                <c:pt idx="6">
                  <c:v>13.705999721381856</c:v>
                </c:pt>
                <c:pt idx="7">
                  <c:v>14.725494592204189</c:v>
                </c:pt>
                <c:pt idx="8">
                  <c:v>16.090797897812898</c:v>
                </c:pt>
                <c:pt idx="9">
                  <c:v>16.272436210103681</c:v>
                </c:pt>
                <c:pt idx="10">
                  <c:v>18.570167696045925</c:v>
                </c:pt>
                <c:pt idx="11">
                  <c:v>16.954633798524842</c:v>
                </c:pt>
                <c:pt idx="12">
                  <c:v>18.58183086118725</c:v>
                </c:pt>
                <c:pt idx="13">
                  <c:v>19.603657169131655</c:v>
                </c:pt>
                <c:pt idx="14">
                  <c:v>21.471999976321857</c:v>
                </c:pt>
                <c:pt idx="15">
                  <c:v>19.950091394830991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0-4D14-8C3D-866B13B86A3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12.561409203062112</c:v>
                </c:pt>
                <c:pt idx="1">
                  <c:v>11.811996806970463</c:v>
                </c:pt>
                <c:pt idx="2">
                  <c:v>11.018571823226186</c:v>
                </c:pt>
                <c:pt idx="3">
                  <c:v>11.581215309471126</c:v>
                </c:pt>
                <c:pt idx="4">
                  <c:v>10.846673946895606</c:v>
                </c:pt>
                <c:pt idx="5">
                  <c:v>10.721598137842069</c:v>
                </c:pt>
                <c:pt idx="6">
                  <c:v>10.915124557629701</c:v>
                </c:pt>
                <c:pt idx="7">
                  <c:v>11.454856421062331</c:v>
                </c:pt>
                <c:pt idx="8">
                  <c:v>11.895323130853615</c:v>
                </c:pt>
                <c:pt idx="9">
                  <c:v>12.735104918370203</c:v>
                </c:pt>
                <c:pt idx="10">
                  <c:v>13.906215756436067</c:v>
                </c:pt>
                <c:pt idx="11">
                  <c:v>13.184938653412027</c:v>
                </c:pt>
                <c:pt idx="12">
                  <c:v>13.992208251184779</c:v>
                </c:pt>
                <c:pt idx="13">
                  <c:v>14.194042659293805</c:v>
                </c:pt>
                <c:pt idx="14">
                  <c:v>15.022496735356079</c:v>
                </c:pt>
                <c:pt idx="15">
                  <c:v>14.48809023420203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0-4D14-8C3D-866B13B8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73423"/>
        <c:axId val="1762870063"/>
      </c:barChart>
      <c:catAx>
        <c:axId val="176287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0063"/>
        <c:crosses val="autoZero"/>
        <c:auto val="1"/>
        <c:lblAlgn val="ctr"/>
        <c:lblOffset val="100"/>
        <c:noMultiLvlLbl val="0"/>
      </c:catAx>
      <c:valAx>
        <c:axId val="1762870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3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0.59661208174830771</c:v>
                </c:pt>
                <c:pt idx="1">
                  <c:v>0.54837552542378587</c:v>
                </c:pt>
                <c:pt idx="2">
                  <c:v>0.54631820679985865</c:v>
                </c:pt>
                <c:pt idx="3">
                  <c:v>0.52759663531992551</c:v>
                </c:pt>
                <c:pt idx="4">
                  <c:v>0.54632150654102696</c:v>
                </c:pt>
                <c:pt idx="5">
                  <c:v>0.50340265309589116</c:v>
                </c:pt>
                <c:pt idx="6">
                  <c:v>0.49698133678394268</c:v>
                </c:pt>
                <c:pt idx="7">
                  <c:v>0.49629873032759309</c:v>
                </c:pt>
                <c:pt idx="8">
                  <c:v>0.48940673093602538</c:v>
                </c:pt>
                <c:pt idx="9">
                  <c:v>0.48546138040932074</c:v>
                </c:pt>
                <c:pt idx="10">
                  <c:v>0.49619045882041019</c:v>
                </c:pt>
                <c:pt idx="11">
                  <c:v>0.51021081906335275</c:v>
                </c:pt>
                <c:pt idx="12">
                  <c:v>0.48183020523870113</c:v>
                </c:pt>
                <c:pt idx="13">
                  <c:v>0.45745963686608426</c:v>
                </c:pt>
                <c:pt idx="14">
                  <c:v>0.40631838838561507</c:v>
                </c:pt>
                <c:pt idx="15">
                  <c:v>0.53935853271669365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B-4065-B9A8-73B1D5C4FEB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0.59573207077636836</c:v>
                </c:pt>
                <c:pt idx="1">
                  <c:v>0.54790076266417664</c:v>
                </c:pt>
                <c:pt idx="2">
                  <c:v>0.54584448395867835</c:v>
                </c:pt>
                <c:pt idx="3">
                  <c:v>0.52713315167558261</c:v>
                </c:pt>
                <c:pt idx="4">
                  <c:v>0.54571715394644449</c:v>
                </c:pt>
                <c:pt idx="5">
                  <c:v>0.50312627477500671</c:v>
                </c:pt>
                <c:pt idx="6">
                  <c:v>0.4967380958637605</c:v>
                </c:pt>
                <c:pt idx="7">
                  <c:v>0.49598385502641179</c:v>
                </c:pt>
                <c:pt idx="8">
                  <c:v>0.48929074003435175</c:v>
                </c:pt>
                <c:pt idx="9">
                  <c:v>0.48496409941604185</c:v>
                </c:pt>
                <c:pt idx="10">
                  <c:v>0.49583228691541437</c:v>
                </c:pt>
                <c:pt idx="11">
                  <c:v>0.50984584769170715</c:v>
                </c:pt>
                <c:pt idx="12">
                  <c:v>0.48141039816836767</c:v>
                </c:pt>
                <c:pt idx="13">
                  <c:v>0.45703798994006917</c:v>
                </c:pt>
                <c:pt idx="14">
                  <c:v>0.4060243114530096</c:v>
                </c:pt>
                <c:pt idx="15">
                  <c:v>0.53888097017669934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B-4065-B9A8-73B1D5C4F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67183"/>
        <c:axId val="1762865743"/>
      </c:barChart>
      <c:catAx>
        <c:axId val="1762867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65743"/>
        <c:crosses val="autoZero"/>
        <c:auto val="1"/>
        <c:lblAlgn val="ctr"/>
        <c:lblOffset val="100"/>
        <c:noMultiLvlLbl val="0"/>
      </c:catAx>
      <c:valAx>
        <c:axId val="1762865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67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12.222040143171171</c:v>
                </c:pt>
                <c:pt idx="1">
                  <c:v>13.466442752230517</c:v>
                </c:pt>
                <c:pt idx="2">
                  <c:v>12.16702161882422</c:v>
                </c:pt>
                <c:pt idx="3">
                  <c:v>13.325425873594476</c:v>
                </c:pt>
                <c:pt idx="4">
                  <c:v>12.51128985442382</c:v>
                </c:pt>
                <c:pt idx="5">
                  <c:v>13.040272281042276</c:v>
                </c:pt>
                <c:pt idx="6">
                  <c:v>13.216227279132227</c:v>
                </c:pt>
                <c:pt idx="7">
                  <c:v>14.134112580209209</c:v>
                </c:pt>
                <c:pt idx="8">
                  <c:v>15.595665675984376</c:v>
                </c:pt>
                <c:pt idx="9">
                  <c:v>15.425092015782283</c:v>
                </c:pt>
                <c:pt idx="10">
                  <c:v>16.828886362153757</c:v>
                </c:pt>
                <c:pt idx="11">
                  <c:v>15.317843148383441</c:v>
                </c:pt>
                <c:pt idx="12">
                  <c:v>17.239737075023836</c:v>
                </c:pt>
                <c:pt idx="13">
                  <c:v>18.562337370256678</c:v>
                </c:pt>
                <c:pt idx="14">
                  <c:v>21.141706024579431</c:v>
                </c:pt>
                <c:pt idx="15">
                  <c:v>17.508493113800156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5-4EA0-A31D-346909A1540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9.5627796555638174</c:v>
                </c:pt>
                <c:pt idx="1">
                  <c:v>10.181797239824508</c:v>
                </c:pt>
                <c:pt idx="2">
                  <c:v>9.6867023750656998</c:v>
                </c:pt>
                <c:pt idx="3">
                  <c:v>10.435417685836724</c:v>
                </c:pt>
                <c:pt idx="4">
                  <c:v>9.6893476475705249</c:v>
                </c:pt>
                <c:pt idx="5">
                  <c:v>10.371285736346842</c:v>
                </c:pt>
                <c:pt idx="6">
                  <c:v>10.569670795022839</c:v>
                </c:pt>
                <c:pt idx="7">
                  <c:v>10.984344807993262</c:v>
                </c:pt>
                <c:pt idx="8">
                  <c:v>11.479393796350616</c:v>
                </c:pt>
                <c:pt idx="9">
                  <c:v>12.013644269743482</c:v>
                </c:pt>
                <c:pt idx="10">
                  <c:v>12.343039152008917</c:v>
                </c:pt>
                <c:pt idx="11">
                  <c:v>11.737621460972601</c:v>
                </c:pt>
                <c:pt idx="12">
                  <c:v>12.752538310894893</c:v>
                </c:pt>
                <c:pt idx="13">
                  <c:v>13.242180163387985</c:v>
                </c:pt>
                <c:pt idx="14">
                  <c:v>14.733400332077952</c:v>
                </c:pt>
                <c:pt idx="15">
                  <c:v>12.393648002250705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95-4EA0-A31D-346909A1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65263"/>
        <c:axId val="1762871983"/>
      </c:barChart>
      <c:catAx>
        <c:axId val="176286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1983"/>
        <c:crosses val="autoZero"/>
        <c:auto val="1"/>
        <c:lblAlgn val="ctr"/>
        <c:lblOffset val="100"/>
        <c:noMultiLvlLbl val="0"/>
      </c:catAx>
      <c:valAx>
        <c:axId val="1762871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65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0.59662540070356884</c:v>
                </c:pt>
                <c:pt idx="1">
                  <c:v>0.54839360400570181</c:v>
                </c:pt>
                <c:pt idx="2">
                  <c:v>0.54629744842814543</c:v>
                </c:pt>
                <c:pt idx="3">
                  <c:v>0.52758311638035116</c:v>
                </c:pt>
                <c:pt idx="4">
                  <c:v>0.54631406712457486</c:v>
                </c:pt>
                <c:pt idx="5">
                  <c:v>0.50342243154446964</c:v>
                </c:pt>
                <c:pt idx="6">
                  <c:v>0.49699769550076495</c:v>
                </c:pt>
                <c:pt idx="7">
                  <c:v>0.49628275158096602</c:v>
                </c:pt>
                <c:pt idx="8">
                  <c:v>0.48941908996658301</c:v>
                </c:pt>
                <c:pt idx="9">
                  <c:v>0.48546472014735165</c:v>
                </c:pt>
                <c:pt idx="10">
                  <c:v>0.49619871817254657</c:v>
                </c:pt>
                <c:pt idx="11">
                  <c:v>0.51021811849078558</c:v>
                </c:pt>
                <c:pt idx="12">
                  <c:v>0.48183196510065757</c:v>
                </c:pt>
                <c:pt idx="13">
                  <c:v>0.45746037680804319</c:v>
                </c:pt>
                <c:pt idx="14">
                  <c:v>0.40628109131119761</c:v>
                </c:pt>
                <c:pt idx="15">
                  <c:v>0.53934867349005144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7-4788-BC87-1FBF253ACC0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0.59600734918353004</c:v>
                </c:pt>
                <c:pt idx="1">
                  <c:v>0.54799353538708429</c:v>
                </c:pt>
                <c:pt idx="2">
                  <c:v>0.5459053591836257</c:v>
                </c:pt>
                <c:pt idx="3">
                  <c:v>0.52710623378702171</c:v>
                </c:pt>
                <c:pt idx="4">
                  <c:v>0.54588068111937305</c:v>
                </c:pt>
                <c:pt idx="5">
                  <c:v>0.50316273191530858</c:v>
                </c:pt>
                <c:pt idx="6">
                  <c:v>0.49663844368047777</c:v>
                </c:pt>
                <c:pt idx="7">
                  <c:v>0.49589382208859539</c:v>
                </c:pt>
                <c:pt idx="8">
                  <c:v>0.48915323082057444</c:v>
                </c:pt>
                <c:pt idx="9">
                  <c:v>0.48507169097655983</c:v>
                </c:pt>
                <c:pt idx="10">
                  <c:v>0.49564172186333705</c:v>
                </c:pt>
                <c:pt idx="11">
                  <c:v>0.50983414860938314</c:v>
                </c:pt>
                <c:pt idx="12">
                  <c:v>0.481273668893412</c:v>
                </c:pt>
                <c:pt idx="13">
                  <c:v>0.45706748762627064</c:v>
                </c:pt>
                <c:pt idx="14">
                  <c:v>0.40585172499069178</c:v>
                </c:pt>
                <c:pt idx="15">
                  <c:v>0.53904665718021072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7-4788-BC87-1FBF253AC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876303"/>
        <c:axId val="1762878223"/>
      </c:barChart>
      <c:catAx>
        <c:axId val="1762876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8223"/>
        <c:crosses val="autoZero"/>
        <c:auto val="1"/>
        <c:lblAlgn val="ctr"/>
        <c:lblOffset val="100"/>
        <c:noMultiLvlLbl val="0"/>
      </c:catAx>
      <c:valAx>
        <c:axId val="1762878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28763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10.76539256260739</c:v>
                </c:pt>
                <c:pt idx="1">
                  <c:v>11.439638714739216</c:v>
                </c:pt>
                <c:pt idx="2">
                  <c:v>11.289031828343385</c:v>
                </c:pt>
                <c:pt idx="3">
                  <c:v>12.254183721828859</c:v>
                </c:pt>
                <c:pt idx="4">
                  <c:v>11.066954668075837</c:v>
                </c:pt>
                <c:pt idx="5">
                  <c:v>12.760426112175761</c:v>
                </c:pt>
                <c:pt idx="6">
                  <c:v>13.050211841383163</c:v>
                </c:pt>
                <c:pt idx="7">
                  <c:v>13.297793661065228</c:v>
                </c:pt>
                <c:pt idx="8">
                  <c:v>13.765313868780133</c:v>
                </c:pt>
                <c:pt idx="9">
                  <c:v>14.378264748913097</c:v>
                </c:pt>
                <c:pt idx="10">
                  <c:v>14.831811892675141</c:v>
                </c:pt>
                <c:pt idx="11">
                  <c:v>13.839570584083386</c:v>
                </c:pt>
                <c:pt idx="12">
                  <c:v>15.487982982614843</c:v>
                </c:pt>
                <c:pt idx="13">
                  <c:v>16.764205835694248</c:v>
                </c:pt>
                <c:pt idx="14">
                  <c:v>19.554013223202773</c:v>
                </c:pt>
                <c:pt idx="15">
                  <c:v>13.677942862161892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C-4946-83B1-716EED40083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9.2874351335881222</c:v>
                </c:pt>
                <c:pt idx="1">
                  <c:v>9.9719737583783949</c:v>
                </c:pt>
                <c:pt idx="2">
                  <c:v>9.5289363302342558</c:v>
                </c:pt>
                <c:pt idx="3">
                  <c:v>10.322294119249287</c:v>
                </c:pt>
                <c:pt idx="4">
                  <c:v>9.5474400788002196</c:v>
                </c:pt>
                <c:pt idx="5">
                  <c:v>10.221001844615309</c:v>
                </c:pt>
                <c:pt idx="6">
                  <c:v>10.47638439240826</c:v>
                </c:pt>
                <c:pt idx="7">
                  <c:v>10.903043185292546</c:v>
                </c:pt>
                <c:pt idx="8">
                  <c:v>11.389020725214316</c:v>
                </c:pt>
                <c:pt idx="9">
                  <c:v>11.826911977024523</c:v>
                </c:pt>
                <c:pt idx="10">
                  <c:v>12.117988704965983</c:v>
                </c:pt>
                <c:pt idx="11">
                  <c:v>11.560917421637447</c:v>
                </c:pt>
                <c:pt idx="12">
                  <c:v>12.542943591504685</c:v>
                </c:pt>
                <c:pt idx="13">
                  <c:v>12.920218538057876</c:v>
                </c:pt>
                <c:pt idx="14">
                  <c:v>14.628545496891226</c:v>
                </c:pt>
                <c:pt idx="15">
                  <c:v>10.989070877280387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C-4946-83B1-716EED40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49471"/>
        <c:axId val="31149951"/>
      </c:barChart>
      <c:catAx>
        <c:axId val="3114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1149951"/>
        <c:crosses val="autoZero"/>
        <c:auto val="1"/>
        <c:lblAlgn val="ctr"/>
        <c:lblOffset val="100"/>
        <c:noMultiLvlLbl val="0"/>
      </c:catAx>
      <c:valAx>
        <c:axId val="31149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11494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17.430704835512707</c:v>
                </c:pt>
                <c:pt idx="1">
                  <c:v>10.368052349973668</c:v>
                </c:pt>
                <c:pt idx="2">
                  <c:v>7.9259594277424883</c:v>
                </c:pt>
                <c:pt idx="3">
                  <c:v>7.0237348582377201</c:v>
                </c:pt>
                <c:pt idx="4">
                  <c:v>7.1093794402767045</c:v>
                </c:pt>
                <c:pt idx="5">
                  <c:v>2.682823719307458</c:v>
                </c:pt>
                <c:pt idx="6">
                  <c:v>2.5507714774853061</c:v>
                </c:pt>
                <c:pt idx="7">
                  <c:v>3.3162621323983346</c:v>
                </c:pt>
                <c:pt idx="8">
                  <c:v>3.1435983761433755</c:v>
                </c:pt>
                <c:pt idx="9">
                  <c:v>4.5619060240914706</c:v>
                </c:pt>
                <c:pt idx="10">
                  <c:v>10.189250995151941</c:v>
                </c:pt>
                <c:pt idx="11">
                  <c:v>9.2485345049534331</c:v>
                </c:pt>
                <c:pt idx="12">
                  <c:v>8.0150664381885885</c:v>
                </c:pt>
                <c:pt idx="13">
                  <c:v>6.1572381662382405</c:v>
                </c:pt>
                <c:pt idx="14">
                  <c:v>2.1349853917458717</c:v>
                </c:pt>
                <c:pt idx="15">
                  <c:v>12.951054879255272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5-411D-8A10-68C6616739E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14.63299524785276</c:v>
                </c:pt>
                <c:pt idx="1">
                  <c:v>8.2406186458734183</c:v>
                </c:pt>
                <c:pt idx="2">
                  <c:v>6.6819507277849128</c:v>
                </c:pt>
                <c:pt idx="3">
                  <c:v>5.6821902489968688</c:v>
                </c:pt>
                <c:pt idx="4">
                  <c:v>5.6160717353330805</c:v>
                </c:pt>
                <c:pt idx="5">
                  <c:v>2.1924376851879743</c:v>
                </c:pt>
                <c:pt idx="6">
                  <c:v>2.1032148438276499</c:v>
                </c:pt>
                <c:pt idx="7">
                  <c:v>2.5151723098840129</c:v>
                </c:pt>
                <c:pt idx="8">
                  <c:v>2.2436435286016168</c:v>
                </c:pt>
                <c:pt idx="9">
                  <c:v>3.5524777436457886</c:v>
                </c:pt>
                <c:pt idx="10">
                  <c:v>7.9290524851230675</c:v>
                </c:pt>
                <c:pt idx="11">
                  <c:v>7.391213933179082</c:v>
                </c:pt>
                <c:pt idx="12">
                  <c:v>6.3933467458812538</c:v>
                </c:pt>
                <c:pt idx="13">
                  <c:v>4.7200915960152088</c:v>
                </c:pt>
                <c:pt idx="14">
                  <c:v>1.5934942063144568</c:v>
                </c:pt>
                <c:pt idx="15">
                  <c:v>10.089697444132483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5-411D-8A10-68C661673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53311"/>
        <c:axId val="31148511"/>
      </c:barChart>
      <c:catAx>
        <c:axId val="3115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1148511"/>
        <c:crosses val="autoZero"/>
        <c:auto val="1"/>
        <c:lblAlgn val="ctr"/>
        <c:lblOffset val="100"/>
        <c:noMultiLvlLbl val="0"/>
      </c:catAx>
      <c:valAx>
        <c:axId val="31148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11533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6E39E-EA93-2515-75D4-91106D2F2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249CD-2E74-C88F-5856-B54DB385F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B4F34-D375-0387-3ED7-990C7BCBA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453896-6CC7-2643-B247-0D26EB413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0D5F7-D15F-0368-5D20-1A0433FA0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1126FF-56FB-4724-7C2C-C13C2A973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34A885-F8C6-EB1F-9A37-41C4CD3A8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5E3D2-FF01-1D72-DCDD-F9C855578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68A41-1C07-92CC-16C0-FD4D1B761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716D0-0088-13EA-4C76-AC44AEDC8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DAC557-697C-5445-0A58-6B5030E96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B12F49-9185-F171-FE38-B389BEF04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D75267-CF92-C69C-DB8E-8FB37D38F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C6727D-0143-7D04-B919-ED6F48996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A947D2-6781-8E71-9B12-D4AB39CC9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1783D3-072F-21C0-10BF-BBE3C922E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D68840-B70D-9350-8A3C-D3B1F9B89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BC7F5D-242B-359D-D9A9-FC39A7A18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23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5" workbookViewId="0">
      <selection activeCell="C11" sqref="C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Storage - Conditioned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Storage - Conditioned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Zones!H5</f>
        <v>500039.22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48.002341456336097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48.002341456336097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361</v>
      </c>
      <c r="B2" t="s">
        <v>362</v>
      </c>
      <c r="C2">
        <v>1</v>
      </c>
      <c r="D2" t="s">
        <v>363</v>
      </c>
    </row>
    <row r="3" spans="1:4" x14ac:dyDescent="0.25">
      <c r="A3" t="s">
        <v>364</v>
      </c>
      <c r="B3" t="s">
        <v>365</v>
      </c>
      <c r="C3">
        <v>1</v>
      </c>
      <c r="D3" t="s">
        <v>363</v>
      </c>
    </row>
    <row r="4" spans="1:4" x14ac:dyDescent="0.25">
      <c r="A4" t="s">
        <v>366</v>
      </c>
      <c r="B4" t="s">
        <v>367</v>
      </c>
      <c r="C4">
        <v>1</v>
      </c>
      <c r="D4" t="s">
        <v>363</v>
      </c>
    </row>
    <row r="5" spans="1:4" x14ac:dyDescent="0.25">
      <c r="A5" t="s">
        <v>368</v>
      </c>
      <c r="B5" t="s">
        <v>369</v>
      </c>
      <c r="C5">
        <v>1</v>
      </c>
      <c r="D5" t="s">
        <v>363</v>
      </c>
    </row>
    <row r="6" spans="1:4" x14ac:dyDescent="0.25">
      <c r="A6" t="s">
        <v>370</v>
      </c>
      <c r="B6" t="s">
        <v>371</v>
      </c>
      <c r="C6">
        <v>1</v>
      </c>
      <c r="D6" t="s">
        <v>363</v>
      </c>
    </row>
    <row r="7" spans="1:4" x14ac:dyDescent="0.25">
      <c r="A7" t="s">
        <v>372</v>
      </c>
      <c r="B7" t="s">
        <v>373</v>
      </c>
      <c r="C7">
        <v>1</v>
      </c>
      <c r="D7" t="s">
        <v>363</v>
      </c>
    </row>
    <row r="8" spans="1:4" x14ac:dyDescent="0.25">
      <c r="A8" t="s">
        <v>374</v>
      </c>
      <c r="B8" t="s">
        <v>375</v>
      </c>
      <c r="C8">
        <v>1</v>
      </c>
      <c r="D8" t="s">
        <v>363</v>
      </c>
    </row>
    <row r="9" spans="1:4" x14ac:dyDescent="0.25">
      <c r="A9" t="s">
        <v>376</v>
      </c>
      <c r="B9" t="s">
        <v>377</v>
      </c>
      <c r="C9">
        <v>1</v>
      </c>
      <c r="D9" t="s">
        <v>363</v>
      </c>
    </row>
    <row r="10" spans="1:4" x14ac:dyDescent="0.25">
      <c r="A10" t="s">
        <v>378</v>
      </c>
      <c r="B10" t="s">
        <v>379</v>
      </c>
      <c r="C10">
        <v>1</v>
      </c>
      <c r="D10" t="s">
        <v>363</v>
      </c>
    </row>
    <row r="11" spans="1:4" x14ac:dyDescent="0.25">
      <c r="A11" t="s">
        <v>380</v>
      </c>
      <c r="B11" t="s">
        <v>381</v>
      </c>
      <c r="C11">
        <v>1</v>
      </c>
      <c r="D11" t="s">
        <v>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Storage - Conditioned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ht="30" x14ac:dyDescent="0.25">
      <c r="A3" s="3" t="str">
        <f>IF(TRIM(Raw_zonesummary!$A2)="Existing",Raw_zonesummary!B2,"")</f>
        <v>WAREHOUSECOND EL1 NORTH PERIM SPC (G.N2)</v>
      </c>
      <c r="B3" s="3" t="str">
        <f>IF(TRIM(Raw_zonesummary!$A2)="Existing",Raw_zonesummary!C2,"")</f>
        <v>WAREHOUSECOND EL1 NORTH PERIM SPC (G.N2)</v>
      </c>
      <c r="C3" s="2" t="str">
        <f>IF(TRIM(Raw_zonesummary!$A2)="Existing",Raw_zonesummary!D2,"")</f>
        <v>Yes</v>
      </c>
      <c r="D3" s="3" t="str">
        <f>IF(TRIM(Raw_zonesummary!$A2)="Existing",Raw_zonesummary!P2,"")</f>
        <v>Storage_warehouse</v>
      </c>
      <c r="E3" s="3" t="str">
        <f>IF(TRIM(Raw_zonesummary!$A2)="Existing",Raw_zonesummary!Q2,"")</f>
        <v>Main</v>
      </c>
      <c r="F3" s="3" t="str">
        <f>IF(TRIM(Raw_zonesummary!$A2)="Existing",Raw_zonesummary!R2,"")</f>
        <v>Warehouse</v>
      </c>
      <c r="G3" s="60">
        <f>IFERROR(H3*J3/H5,"")</f>
        <v>0.5</v>
      </c>
      <c r="H3" s="53">
        <f>IF(TRIM(Raw_zonesummary!$A2)="Existing",Raw_zonesummary!E2,"")</f>
        <v>250019.61</v>
      </c>
      <c r="I3" s="53">
        <f>IF(TRIM(Raw_zonesummary!$A2)="Existing",Raw_zonesummary!I2,"")</f>
        <v>12001526.689999999</v>
      </c>
      <c r="J3" s="2">
        <f>IF(TRIM(Raw_zonesummary!$A2)="Existing",Raw_zonesummary!J2,"")</f>
        <v>1</v>
      </c>
      <c r="K3" s="36">
        <f>IF(TRIM(Raw_zonesummary!$A2)="Existing",Raw_zonesummary!K2,"")</f>
        <v>1</v>
      </c>
      <c r="L3" s="26"/>
    </row>
    <row r="4" spans="1:12" ht="30" x14ac:dyDescent="0.25">
      <c r="A4" s="3" t="str">
        <f>IF(TRIM(Raw_zonesummary!$A3)="Existing",Raw_zonesummary!B3,"")</f>
        <v>WAREHOUSECOND EL1 SOUTH PERIM SPC (G.S1)</v>
      </c>
      <c r="B4" s="3" t="str">
        <f>IF(TRIM(Raw_zonesummary!$A3)="Existing",Raw_zonesummary!C3,"")</f>
        <v>WAREHOUSECOND EL1 SOUTH PERIM SPC (G.S1)</v>
      </c>
      <c r="C4" s="2" t="str">
        <f>IF(TRIM(Raw_zonesummary!$A3)="Existing",Raw_zonesummary!D3,"")</f>
        <v>Yes</v>
      </c>
      <c r="D4" s="3" t="str">
        <f>IF(TRIM(Raw_zonesummary!$A3)="Existing",Raw_zonesummary!P3,"")</f>
        <v>Storage_warehouse</v>
      </c>
      <c r="E4" s="3" t="str">
        <f>IF(TRIM(Raw_zonesummary!$A3)="Existing",Raw_zonesummary!Q3,"")</f>
        <v>Main</v>
      </c>
      <c r="F4" s="3" t="str">
        <f>IF(TRIM(Raw_zonesummary!$A3)="Existing",Raw_zonesummary!R3,"")</f>
        <v>Warehouse</v>
      </c>
      <c r="G4" s="60">
        <f>IFERROR(H4*J4/H5,"")</f>
        <v>0.5</v>
      </c>
      <c r="H4" s="53">
        <f>IF(TRIM(Raw_zonesummary!$A3)="Existing",Raw_zonesummary!E3,"")</f>
        <v>250019.61</v>
      </c>
      <c r="I4" s="53">
        <f>IF(TRIM(Raw_zonesummary!$A3)="Existing",Raw_zonesummary!I3,"")</f>
        <v>12001526.689999999</v>
      </c>
      <c r="J4" s="2">
        <f>IF(TRIM(Raw_zonesummary!$A3)="Existing",Raw_zonesummary!J3,"")</f>
        <v>1</v>
      </c>
      <c r="K4" s="36">
        <f>IF(TRIM(Raw_zonesummary!$A3)="Existing",Raw_zonesummary!K3,"")</f>
        <v>1</v>
      </c>
      <c r="L4" s="26"/>
    </row>
    <row r="5" spans="1:12" ht="45" x14ac:dyDescent="0.25">
      <c r="A5" s="12" t="str">
        <f>"Total (" &amp; COUNTIF(A$3:INDEX(A:A,ROW()-1),"?*") &amp; " Space)"</f>
        <v>Total (2 Space)</v>
      </c>
      <c r="B5" s="12" t="str">
        <f>"Total (" &amp; COUNTIF(A$3:INDEX(A:A,ROW()-1),"?*") &amp; " Space)"</f>
        <v>Total (2 Space)</v>
      </c>
      <c r="C5" s="3" t="str">
        <f>"Total (" &amp;
COUNTIF(C$2:INDEX(C:C,ROW()-1),"Yes") &amp;
" Conditioned zones, " &amp;
COUNTIF(C$2:INDEX(C:C,ROW()-1),"No") &amp;
" Unconditioned Zones)"</f>
        <v>Total (2 Conditioned zones, 0 Unconditioned Zones)</v>
      </c>
      <c r="D5" s="12"/>
      <c r="E5" s="12"/>
      <c r="F5" s="3"/>
      <c r="G5" s="13"/>
      <c r="H5" s="53">
        <f>SUMPRODUCT($H$3:INDEX(H:H,ROW()-1), $J$3:INDEX(J:J,ROW()-1))</f>
        <v>500039.22</v>
      </c>
      <c r="I5" s="35"/>
      <c r="J5" s="14"/>
      <c r="K5" s="15"/>
      <c r="L5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Storage - Conditioned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Storage - Conditioned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Storage - Conditioned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Storage - Conditioned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Storage - Conditioned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Storage - Conditioned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Storage - Conditioned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Storage - Conditioned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Storage - Conditioned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Storage - Conditioned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Storage - Conditioned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Storage - Conditioned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390</v>
      </c>
      <c r="D2">
        <v>6.2E-2</v>
      </c>
      <c r="E2" t="s">
        <v>391</v>
      </c>
      <c r="F2">
        <v>0.185</v>
      </c>
      <c r="G2" t="s">
        <v>392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390</v>
      </c>
      <c r="D3">
        <v>6.0999999999999999E-2</v>
      </c>
      <c r="E3" t="s">
        <v>391</v>
      </c>
      <c r="F3">
        <v>0.17899999999999999</v>
      </c>
      <c r="G3" t="s">
        <v>392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390</v>
      </c>
      <c r="D4">
        <v>6.2E-2</v>
      </c>
      <c r="E4" t="s">
        <v>391</v>
      </c>
      <c r="F4">
        <v>0.185</v>
      </c>
      <c r="G4" t="s">
        <v>392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390</v>
      </c>
      <c r="D5">
        <v>6.0999999999999999E-2</v>
      </c>
      <c r="E5" t="s">
        <v>391</v>
      </c>
      <c r="F5">
        <v>0.17799999999999999</v>
      </c>
      <c r="G5" t="s">
        <v>392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390</v>
      </c>
      <c r="D6">
        <v>6.0999999999999999E-2</v>
      </c>
      <c r="E6" t="s">
        <v>391</v>
      </c>
      <c r="F6">
        <v>0.17799999999999999</v>
      </c>
      <c r="G6" t="s">
        <v>392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390</v>
      </c>
      <c r="D7">
        <v>6.5000000000000002E-2</v>
      </c>
      <c r="E7" t="s">
        <v>391</v>
      </c>
      <c r="F7">
        <v>0.18</v>
      </c>
      <c r="G7" t="s">
        <v>392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390</v>
      </c>
      <c r="D8">
        <v>6.5000000000000002E-2</v>
      </c>
      <c r="E8" t="s">
        <v>391</v>
      </c>
      <c r="F8">
        <v>0.17399999999999999</v>
      </c>
      <c r="G8" t="s">
        <v>392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390</v>
      </c>
      <c r="D9">
        <v>6.5000000000000002E-2</v>
      </c>
      <c r="E9" t="s">
        <v>391</v>
      </c>
      <c r="F9">
        <v>0.17599999999999999</v>
      </c>
      <c r="G9" t="s">
        <v>392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390</v>
      </c>
      <c r="D10">
        <v>6.5000000000000002E-2</v>
      </c>
      <c r="E10" t="s">
        <v>391</v>
      </c>
      <c r="F10">
        <v>0.17599999999999999</v>
      </c>
      <c r="G10" t="s">
        <v>392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390</v>
      </c>
      <c r="D11">
        <v>6.2E-2</v>
      </c>
      <c r="E11" t="s">
        <v>391</v>
      </c>
      <c r="F11">
        <v>0.15</v>
      </c>
      <c r="G11" t="s">
        <v>392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390</v>
      </c>
      <c r="D12">
        <v>6.0999999999999999E-2</v>
      </c>
      <c r="E12" t="s">
        <v>391</v>
      </c>
      <c r="F12">
        <v>0.17100000000000001</v>
      </c>
      <c r="G12" t="s">
        <v>392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390</v>
      </c>
      <c r="D13">
        <v>6.0999999999999999E-2</v>
      </c>
      <c r="E13" t="s">
        <v>391</v>
      </c>
      <c r="F13">
        <v>0.17100000000000001</v>
      </c>
      <c r="G13" t="s">
        <v>392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390</v>
      </c>
      <c r="D14">
        <v>0.06</v>
      </c>
      <c r="E14" t="s">
        <v>391</v>
      </c>
      <c r="F14">
        <v>0.16800000000000001</v>
      </c>
      <c r="G14" t="s">
        <v>392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390</v>
      </c>
      <c r="D15">
        <v>0.06</v>
      </c>
      <c r="E15" t="s">
        <v>391</v>
      </c>
      <c r="F15">
        <v>0.161</v>
      </c>
      <c r="G15" t="s">
        <v>392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390</v>
      </c>
      <c r="D16">
        <v>5.8999999999999997E-2</v>
      </c>
      <c r="E16" t="s">
        <v>391</v>
      </c>
      <c r="F16">
        <v>0.153</v>
      </c>
      <c r="G16" t="s">
        <v>392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390</v>
      </c>
      <c r="D17">
        <v>0.06</v>
      </c>
      <c r="E17" t="s">
        <v>391</v>
      </c>
      <c r="F17">
        <v>0.16200000000000001</v>
      </c>
      <c r="G17" t="s">
        <v>392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390</v>
      </c>
      <c r="D18">
        <v>3.9E-2</v>
      </c>
      <c r="E18" t="s">
        <v>391</v>
      </c>
      <c r="F18">
        <v>6.3E-2</v>
      </c>
      <c r="G18" t="s">
        <v>392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390</v>
      </c>
      <c r="D19">
        <v>3.9E-2</v>
      </c>
      <c r="E19" t="s">
        <v>391</v>
      </c>
      <c r="F19">
        <v>5.8000000000000003E-2</v>
      </c>
      <c r="G19" t="s">
        <v>392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390</v>
      </c>
      <c r="D20">
        <v>3.9E-2</v>
      </c>
      <c r="E20" t="s">
        <v>391</v>
      </c>
      <c r="F20">
        <v>7.5999999999999998E-2</v>
      </c>
      <c r="G20" t="s">
        <v>392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390</v>
      </c>
      <c r="D21">
        <v>3.9E-2</v>
      </c>
      <c r="E21" t="s">
        <v>391</v>
      </c>
      <c r="F21">
        <v>5.8000000000000003E-2</v>
      </c>
      <c r="G21" t="s">
        <v>392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390</v>
      </c>
      <c r="D22">
        <v>3.9E-2</v>
      </c>
      <c r="E22" t="s">
        <v>391</v>
      </c>
      <c r="F22">
        <v>5.8000000000000003E-2</v>
      </c>
      <c r="G22" t="s">
        <v>392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390</v>
      </c>
      <c r="D23">
        <v>3.9E-2</v>
      </c>
      <c r="E23" t="s">
        <v>391</v>
      </c>
      <c r="F23">
        <v>6.3E-2</v>
      </c>
      <c r="G23" t="s">
        <v>392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390</v>
      </c>
      <c r="D24">
        <v>3.9E-2</v>
      </c>
      <c r="E24" t="s">
        <v>391</v>
      </c>
      <c r="F24">
        <v>6.3E-2</v>
      </c>
      <c r="G24" t="s">
        <v>392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390</v>
      </c>
      <c r="D25">
        <v>3.9E-2</v>
      </c>
      <c r="E25" t="s">
        <v>391</v>
      </c>
      <c r="F25">
        <v>5.8000000000000003E-2</v>
      </c>
      <c r="G25" t="s">
        <v>392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390</v>
      </c>
      <c r="D26">
        <v>3.9E-2</v>
      </c>
      <c r="E26" t="s">
        <v>391</v>
      </c>
      <c r="F26">
        <v>5.8000000000000003E-2</v>
      </c>
      <c r="G26" t="s">
        <v>392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390</v>
      </c>
      <c r="D27">
        <v>3.9E-2</v>
      </c>
      <c r="E27" t="s">
        <v>391</v>
      </c>
      <c r="F27">
        <v>5.8000000000000003E-2</v>
      </c>
      <c r="G27" t="s">
        <v>392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390</v>
      </c>
      <c r="D28">
        <v>3.9E-2</v>
      </c>
      <c r="E28" t="s">
        <v>391</v>
      </c>
      <c r="F28">
        <v>5.8000000000000003E-2</v>
      </c>
      <c r="G28" t="s">
        <v>392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390</v>
      </c>
      <c r="D29">
        <v>3.9E-2</v>
      </c>
      <c r="E29" t="s">
        <v>391</v>
      </c>
      <c r="F29">
        <v>5.8000000000000003E-2</v>
      </c>
      <c r="G29" t="s">
        <v>392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390</v>
      </c>
      <c r="D30">
        <v>3.9E-2</v>
      </c>
      <c r="E30" t="s">
        <v>391</v>
      </c>
      <c r="F30">
        <v>5.8000000000000003E-2</v>
      </c>
      <c r="G30" t="s">
        <v>392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390</v>
      </c>
      <c r="D31">
        <v>3.9E-2</v>
      </c>
      <c r="E31" t="s">
        <v>391</v>
      </c>
      <c r="F31">
        <v>5.8000000000000003E-2</v>
      </c>
      <c r="G31" t="s">
        <v>392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390</v>
      </c>
      <c r="D32">
        <v>3.9E-2</v>
      </c>
      <c r="E32" t="s">
        <v>391</v>
      </c>
      <c r="F32">
        <v>5.8000000000000003E-2</v>
      </c>
      <c r="G32" t="s">
        <v>392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390</v>
      </c>
      <c r="D33">
        <v>3.9E-2</v>
      </c>
      <c r="E33" t="s">
        <v>391</v>
      </c>
      <c r="F33">
        <v>5.8000000000000003E-2</v>
      </c>
      <c r="G33" t="s">
        <v>392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Storage - Conditioned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Warehouse</v>
      </c>
    </row>
    <row r="3" spans="1:26" ht="15" customHeight="1" x14ac:dyDescent="0.25">
      <c r="A3" s="83" t="str" cm="1">
        <f t="array" ref="A3">IFERROR(INDEX($Z:$Z, 2+INT((ROW()-3)/4)), "")</f>
        <v>Warehouse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Warehouse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Warehouse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Warehouse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388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388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388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388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388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388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388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388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388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388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388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388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388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388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388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388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Storage - Conditioned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Storage - Conditioned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416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416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417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417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417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417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417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417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418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418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410</v>
      </c>
      <c r="E2" t="s">
        <v>411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410</v>
      </c>
      <c r="E3" t="s">
        <v>411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412</v>
      </c>
      <c r="E4" t="s">
        <v>413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412</v>
      </c>
      <c r="E5" t="s">
        <v>413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412</v>
      </c>
      <c r="E6" t="s">
        <v>414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412</v>
      </c>
      <c r="E7" t="s">
        <v>414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412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412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415</v>
      </c>
      <c r="E10" t="s">
        <v>413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415</v>
      </c>
      <c r="E11" t="s">
        <v>413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4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Storage - Conditioned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">_xlfn._xlws.SORT(_xlfn.UNIQUE(_xlfn._xlws.FILTER(Raw_outdoorairflowrate!A2:A5000, Raw_outdoorairflowrate!A2:A5000&lt;&gt;0)))</f>
        <v>Storage_warehouse</v>
      </c>
    </row>
    <row r="3" spans="1:26" ht="18" customHeight="1" x14ac:dyDescent="0.25">
      <c r="A3" s="2" t="str">
        <f>Z2</f>
        <v>Storage_warehouse</v>
      </c>
      <c r="B3" s="53">
        <f>SUMIF(Raw_outdoorairflowrate!$A:$A, $A3, Raw_outdoorairflowrate!B:B)</f>
        <v>500039.22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75005.882999999987</v>
      </c>
      <c r="F3" s="26"/>
    </row>
    <row r="6" spans="1:26" ht="15.75" customHeight="1" x14ac:dyDescent="0.25">
      <c r="A6" s="93" t="str">
        <f>"OA Controller - "&amp;Prototype!A2</f>
        <v>OA Controller - Storage - Conditioned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pans="1:26" x14ac:dyDescent="0.25">
      <c r="A7" s="19" t="s">
        <v>13</v>
      </c>
      <c r="B7" s="19" t="s">
        <v>18</v>
      </c>
      <c r="C7" s="19" t="s">
        <v>17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101</v>
      </c>
    </row>
    <row r="8" spans="1:26" x14ac:dyDescent="0.25">
      <c r="A8" s="100" t="s">
        <v>46</v>
      </c>
      <c r="B8" s="3" t="s">
        <v>39</v>
      </c>
      <c r="C8" s="3" t="s">
        <v>82</v>
      </c>
      <c r="D8" s="2" cm="1">
        <f t="array" ref="D8">_xlfn.XLOOKUP(
1,
(Raw_oacontroller!$B$2:$B$100=$B8)*(Raw_oacontroller!$A$2:$A$100=D$7),
Raw_oacontroller!$C$2:$C$100
)</f>
        <v>75</v>
      </c>
      <c r="E8" s="2" cm="1">
        <f t="array" ref="E8">_xlfn.XLOOKUP(
1,
(Raw_oacontroller!$B$2:$B$100=$B8)*(Raw_oacontroller!$A$2:$A$100=E$7),
Raw_oacontroller!$C$2:$C$100
)</f>
        <v>73</v>
      </c>
      <c r="F8" s="2" cm="1">
        <f t="array" ref="F8">_xlfn.XLOOKUP(
1,
(Raw_oacontroller!$B$2:$B$100=$B8)*(Raw_oacontroller!$A$2:$A$100=F$7),
Raw_oacontroller!$C$2:$C$100
)</f>
        <v>75</v>
      </c>
      <c r="G8" s="2" cm="1">
        <f t="array" ref="G8">_xlfn.XLOOKUP(
1,
(Raw_oacontroller!$B$2:$B$100=$B8)*(Raw_oacontroller!$A$2:$A$100=G$7),
Raw_oacontroller!$C$2:$C$100
)</f>
        <v>73</v>
      </c>
      <c r="H8" s="2" cm="1">
        <f t="array" ref="H8">_xlfn.XLOOKUP(
1,
(Raw_oacontroller!$B$2:$B$100=$B8)*(Raw_oacontroller!$A$2:$A$100=H$7),
Raw_oacontroller!$C$2:$C$100
)</f>
        <v>75</v>
      </c>
      <c r="I8" s="2" cm="1">
        <f t="array" ref="I8">_xlfn.XLOOKUP(
1,
(Raw_oacontroller!$B$2:$B$100=$B8)*(Raw_oacontroller!$A$2:$A$100=I$7),
Raw_oacontroller!$C$2:$C$100
)</f>
        <v>71</v>
      </c>
      <c r="J8" s="2" cm="1">
        <f t="array" ref="J8">_xlfn.XLOOKUP(
1,
(Raw_oacontroller!$B$2:$B$100=$B8)*(Raw_oacontroller!$A$2:$A$100=J$7),
Raw_oacontroller!$C$2:$C$100
)</f>
        <v>69</v>
      </c>
      <c r="K8" s="2" cm="1">
        <f t="array" ref="K8">_xlfn.XLOOKUP(
1,
(Raw_oacontroller!$B$2:$B$100=$B8)*(Raw_oacontroller!$A$2:$A$100=K$7),
Raw_oacontroller!$C$2:$C$100
)</f>
        <v>71</v>
      </c>
      <c r="L8" s="2" cm="1">
        <f t="array" ref="L8">_xlfn.XLOOKUP(
1,
(Raw_oacontroller!$B$2:$B$100=$B8)*(Raw_oacontroller!$A$2:$A$100=L$7),
Raw_oacontroller!$C$2:$C$100
)</f>
        <v>71</v>
      </c>
      <c r="M8" s="2" cm="1">
        <f t="array" ref="M8">_xlfn.XLOOKUP(
1,
(Raw_oacontroller!$B$2:$B$100=$B8)*(Raw_oacontroller!$A$2:$A$100=M$7),
Raw_oacontroller!$C$2:$C$100
)</f>
        <v>73</v>
      </c>
      <c r="N8" s="2" cm="1">
        <f t="array" ref="N8">_xlfn.XLOOKUP(
1,
(Raw_oacontroller!$B$2:$B$100=$B8)*(Raw_oacontroller!$A$2:$A$100=N$7),
Raw_oacontroller!$C$2:$C$100
)</f>
        <v>75</v>
      </c>
      <c r="O8" s="2" cm="1">
        <f t="array" ref="O8">_xlfn.XLOOKUP(
1,
(Raw_oacontroller!$B$2:$B$100=$B8)*(Raw_oacontroller!$A$2:$A$100=O$7),
Raw_oacontroller!$C$2:$C$100
)</f>
        <v>75</v>
      </c>
      <c r="P8" s="2" cm="1">
        <f t="array" ref="P8">_xlfn.XLOOKUP(
1,
(Raw_oacontroller!$B$2:$B$100=$B8)*(Raw_oacontroller!$A$2:$A$100=P$7),
Raw_oacontroller!$C$2:$C$100
)</f>
        <v>75</v>
      </c>
      <c r="Q8" s="2" cm="1">
        <f t="array" ref="Q8">_xlfn.XLOOKUP(
1,
(Raw_oacontroller!$B$2:$B$100=$B8)*(Raw_oacontroller!$A$2:$A$100=Q$7),
Raw_oacontroller!$C$2:$C$100
)</f>
        <v>75</v>
      </c>
      <c r="R8" s="2" cm="1">
        <f t="array" ref="R8">_xlfn.XLOOKUP(
1,
(Raw_oacontroller!$B$2:$B$100=$B8)*(Raw_oacontroller!$A$2:$A$100=R$7),
Raw_oacontroller!$C$2:$C$100
)</f>
        <v>75</v>
      </c>
      <c r="S8" s="2" cm="1">
        <f t="array" ref="S8">_xlfn.XLOOKUP(
1,
(Raw_oacontroller!$B$2:$B$100=$B8)*(Raw_oacontroller!$A$2:$A$100=S$7),
Raw_oacontroller!$C$2:$C$100
)</f>
        <v>75</v>
      </c>
      <c r="T8" s="26"/>
    </row>
    <row r="9" spans="1:26" x14ac:dyDescent="0.25">
      <c r="A9" s="100"/>
      <c r="B9" s="2" t="s">
        <v>40</v>
      </c>
      <c r="C9" s="3" t="s">
        <v>82</v>
      </c>
      <c r="D9" s="2" cm="1">
        <f t="array" ref="D9">_xlfn.XLOOKUP(
1,
(Raw_oacontroller!$B$2:$B$100=$B9)*(Raw_oacontroller!$A$2:$A$100=D$7),
Raw_oacontroller!$C$2:$C$100
)</f>
        <v>75</v>
      </c>
      <c r="E9" s="2" cm="1">
        <f t="array" ref="E9">_xlfn.XLOOKUP(
1,
(Raw_oacontroller!$B$2:$B$100=$B9)*(Raw_oacontroller!$A$2:$A$100=E$7),
Raw_oacontroller!$C$2:$C$100
)</f>
        <v>73</v>
      </c>
      <c r="F9" s="2" cm="1">
        <f t="array" ref="F9">_xlfn.XLOOKUP(
1,
(Raw_oacontroller!$B$2:$B$100=$B9)*(Raw_oacontroller!$A$2:$A$100=F$7),
Raw_oacontroller!$C$2:$C$100
)</f>
        <v>75</v>
      </c>
      <c r="G9" s="2" cm="1">
        <f t="array" ref="G9">_xlfn.XLOOKUP(
1,
(Raw_oacontroller!$B$2:$B$100=$B9)*(Raw_oacontroller!$A$2:$A$100=G$7),
Raw_oacontroller!$C$2:$C$100
)</f>
        <v>73</v>
      </c>
      <c r="H9" s="2" cm="1">
        <f t="array" ref="H9">_xlfn.XLOOKUP(
1,
(Raw_oacontroller!$B$2:$B$100=$B9)*(Raw_oacontroller!$A$2:$A$100=H$7),
Raw_oacontroller!$C$2:$C$100
)</f>
        <v>75</v>
      </c>
      <c r="I9" s="2" cm="1">
        <f t="array" ref="I9">_xlfn.XLOOKUP(
1,
(Raw_oacontroller!$B$2:$B$100=$B9)*(Raw_oacontroller!$A$2:$A$100=I$7),
Raw_oacontroller!$C$2:$C$100
)</f>
        <v>71</v>
      </c>
      <c r="J9" s="2" cm="1">
        <f t="array" ref="J9">_xlfn.XLOOKUP(
1,
(Raw_oacontroller!$B$2:$B$100=$B9)*(Raw_oacontroller!$A$2:$A$100=J$7),
Raw_oacontroller!$C$2:$C$100
)</f>
        <v>69</v>
      </c>
      <c r="K9" s="2" cm="1">
        <f t="array" ref="K9">_xlfn.XLOOKUP(
1,
(Raw_oacontroller!$B$2:$B$100=$B9)*(Raw_oacontroller!$A$2:$A$100=K$7),
Raw_oacontroller!$C$2:$C$100
)</f>
        <v>71</v>
      </c>
      <c r="L9" s="2" cm="1">
        <f t="array" ref="L9">_xlfn.XLOOKUP(
1,
(Raw_oacontroller!$B$2:$B$100=$B9)*(Raw_oacontroller!$A$2:$A$100=L$7),
Raw_oacontroller!$C$2:$C$100
)</f>
        <v>71</v>
      </c>
      <c r="M9" s="2" cm="1">
        <f t="array" ref="M9">_xlfn.XLOOKUP(
1,
(Raw_oacontroller!$B$2:$B$100=$B9)*(Raw_oacontroller!$A$2:$A$100=M$7),
Raw_oacontroller!$C$2:$C$100
)</f>
        <v>73</v>
      </c>
      <c r="N9" s="2" cm="1">
        <f t="array" ref="N9">_xlfn.XLOOKUP(
1,
(Raw_oacontroller!$B$2:$B$100=$B9)*(Raw_oacontroller!$A$2:$A$100=N$7),
Raw_oacontroller!$C$2:$C$100
)</f>
        <v>75</v>
      </c>
      <c r="O9" s="2" cm="1">
        <f t="array" ref="O9">_xlfn.XLOOKUP(
1,
(Raw_oacontroller!$B$2:$B$100=$B9)*(Raw_oacontroller!$A$2:$A$100=O$7),
Raw_oacontroller!$C$2:$C$100
)</f>
        <v>75</v>
      </c>
      <c r="P9" s="2" cm="1">
        <f t="array" ref="P9">_xlfn.XLOOKUP(
1,
(Raw_oacontroller!$B$2:$B$100=$B9)*(Raw_oacontroller!$A$2:$A$100=P$7),
Raw_oacontroller!$C$2:$C$100
)</f>
        <v>75</v>
      </c>
      <c r="Q9" s="2" cm="1">
        <f t="array" ref="Q9">_xlfn.XLOOKUP(
1,
(Raw_oacontroller!$B$2:$B$100=$B9)*(Raw_oacontroller!$A$2:$A$100=Q$7),
Raw_oacontroller!$C$2:$C$100
)</f>
        <v>75</v>
      </c>
      <c r="R9" s="2" cm="1">
        <f t="array" ref="R9">_xlfn.XLOOKUP(
1,
(Raw_oacontroller!$B$2:$B$100=$B9)*(Raw_oacontroller!$A$2:$A$100=R$7),
Raw_oacontroller!$C$2:$C$100
)</f>
        <v>75</v>
      </c>
      <c r="S9" s="2" cm="1">
        <f t="array" ref="S9">_xlfn.XLOOKUP(
1,
(Raw_oacontroller!$B$2:$B$100=$B9)*(Raw_oacontroller!$A$2:$A$100=S$7),
Raw_oacontroller!$C$2:$C$100
)</f>
        <v>75</v>
      </c>
      <c r="T9" s="26"/>
    </row>
    <row r="12" spans="1:26" ht="15.75" x14ac:dyDescent="0.25">
      <c r="A12" s="96" t="str">
        <f>"Exhaust hood - "&amp;Prototype!A2</f>
        <v>Exhaust hood - Storage - Conditioned</v>
      </c>
      <c r="B12" s="96"/>
      <c r="C12" s="96"/>
      <c r="D12" s="96"/>
      <c r="E12" s="96"/>
    </row>
    <row r="13" spans="1:26" ht="27" x14ac:dyDescent="0.2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100</v>
      </c>
    </row>
    <row r="14" spans="1:26" x14ac:dyDescent="0.25">
      <c r="A14" s="4" t="s">
        <v>91</v>
      </c>
      <c r="B14" s="4" t="s">
        <v>91</v>
      </c>
      <c r="C14" s="4" t="s">
        <v>91</v>
      </c>
      <c r="D14" s="4" t="s">
        <v>91</v>
      </c>
      <c r="E14" s="4"/>
    </row>
  </sheetData>
  <mergeCells count="4">
    <mergeCell ref="A12:E12"/>
    <mergeCell ref="A8:A9"/>
    <mergeCell ref="A1:F1"/>
    <mergeCell ref="A6:T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2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387</v>
      </c>
      <c r="B2">
        <v>500039.22</v>
      </c>
      <c r="C2">
        <v>0</v>
      </c>
      <c r="D2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2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Storage - Conditioned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229524.57</v>
      </c>
      <c r="E4" s="70">
        <f>Raw_waterheater!D2</f>
        <v>48.14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229524.57</v>
      </c>
      <c r="E5" s="70">
        <f>Raw_waterheater!D3</f>
        <v>48.14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Storage - Conditioned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WAREHOUSECOND EL1 NORTH PERIM SPC (G.N2)</v>
      </c>
      <c r="B10" s="62">
        <f>IFERROR(Zones!H3,0)</f>
        <v>250019.61</v>
      </c>
      <c r="C10" s="59">
        <f>IFERROR(Zones!K3,0)</f>
        <v>1</v>
      </c>
      <c r="D10" s="57">
        <f>IFERROR(E10/C10,0)</f>
        <v>90.007059599999991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0" s="73">
        <f>E10/60</f>
        <v>1.5001176599999999</v>
      </c>
      <c r="G10" s="74"/>
    </row>
    <row r="11" spans="1:8" x14ac:dyDescent="0.25">
      <c r="A11" s="58" t="str">
        <f>IFERROR(Zones!B4,0)</f>
        <v>WAREHOUSECOND EL1 SOUTH PERIM SPC (G.S1)</v>
      </c>
      <c r="B11" s="62">
        <f>IFERROR(Zones!H4,0)</f>
        <v>250019.61</v>
      </c>
      <c r="C11" s="59">
        <f>IFERROR(Zones!K4,0)</f>
        <v>1</v>
      </c>
      <c r="D11" s="57">
        <f t="shared" ref="D11" si="0">IFERROR(E11/C11,0)</f>
        <v>90.007059599999991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1" s="73">
        <f t="shared" ref="F11" si="1">E11/60</f>
        <v>1.5001176599999999</v>
      </c>
      <c r="G11" s="74"/>
    </row>
    <row r="12" spans="1:8" x14ac:dyDescent="0.25">
      <c r="A12" s="58" t="str">
        <f>Zones!B5</f>
        <v>Total (2 Space)</v>
      </c>
      <c r="B12" s="30"/>
      <c r="C12" s="59"/>
      <c r="D12" s="57"/>
      <c r="E12" s="75"/>
      <c r="F12" s="73"/>
      <c r="G12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229524.57</v>
      </c>
      <c r="D2">
        <v>48.14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229524.57</v>
      </c>
      <c r="D3">
        <v>48.14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3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393</v>
      </c>
      <c r="B2">
        <v>90.007059599999991</v>
      </c>
      <c r="C2" t="s">
        <v>385</v>
      </c>
    </row>
    <row r="3" spans="1:3" x14ac:dyDescent="0.25">
      <c r="A3" t="s">
        <v>394</v>
      </c>
      <c r="B3">
        <v>90.007059599999991</v>
      </c>
      <c r="C3" t="s">
        <v>389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Storage - Conditioned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Storage_warehouse</v>
      </c>
      <c r="D3" s="63">
        <f>Raw_interiorlights!C2</f>
        <v>500039.22</v>
      </c>
      <c r="E3" s="43">
        <f>Raw_interiorlights!D2</f>
        <v>0.59484635077899994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New Construction</v>
      </c>
      <c r="B4" s="2" t="s">
        <v>66</v>
      </c>
      <c r="C4" s="2" t="str">
        <f>Raw_interiorlights!B3</f>
        <v>Storage_warehouse</v>
      </c>
      <c r="D4" s="63">
        <f>Raw_interiorlights!C3</f>
        <v>500039.22</v>
      </c>
      <c r="E4" s="43">
        <f>Raw_interiorlights!D3</f>
        <v>0.399954089229</v>
      </c>
      <c r="F4" s="44" t="s">
        <v>55</v>
      </c>
      <c r="G4" s="44" t="s">
        <v>55</v>
      </c>
      <c r="H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Storage - Conditioned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387</v>
      </c>
      <c r="C2">
        <v>500039.22</v>
      </c>
      <c r="D2">
        <v>0.59484635077899994</v>
      </c>
    </row>
    <row r="3" spans="1:4" x14ac:dyDescent="0.25">
      <c r="A3" t="s">
        <v>40</v>
      </c>
      <c r="B3" t="s">
        <v>387</v>
      </c>
      <c r="C3">
        <v>500039.22</v>
      </c>
      <c r="D3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7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Storage - Conditioned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Storage_warehouse</v>
      </c>
      <c r="B3" s="64">
        <f>IF(TRIM(Raw_equipment!$A2)="Existing",Raw_equipment!C2,"")</f>
        <v>500039.22</v>
      </c>
      <c r="C3" s="54">
        <f>IF(TRIM(Raw_equipment!$A2)="Existing",Raw_equipment!D2,"")</f>
        <v>0.199962391061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6" spans="1:9" ht="15.75" x14ac:dyDescent="0.25">
      <c r="A6" s="107" t="str">
        <f>"Refrigeration - "&amp;Prototype!A2</f>
        <v>Refrigeration - Storage - Conditioned</v>
      </c>
      <c r="B6" s="89"/>
      <c r="C6" s="89"/>
      <c r="D6" s="89"/>
    </row>
    <row r="7" spans="1:9" ht="30" x14ac:dyDescent="0.25">
      <c r="A7" s="51" t="s">
        <v>258</v>
      </c>
      <c r="B7" s="51" t="s">
        <v>259</v>
      </c>
      <c r="C7" s="52" t="s">
        <v>311</v>
      </c>
      <c r="D7" s="51" t="s">
        <v>261</v>
      </c>
    </row>
    <row r="8" spans="1:9" x14ac:dyDescent="0.25">
      <c r="A8" s="3" t="str">
        <f>IF(TRIM(Raw_refrigerationsystem!$A2)="Existing",Raw_refrigerationsystem!B2,"")</f>
        <v/>
      </c>
      <c r="B8" s="3" t="str">
        <f>IF(TRIM(Raw_refrigerationsystem!$A2)="Existing",Raw_refrigerationsystem!C2,"")</f>
        <v/>
      </c>
      <c r="C8" s="3" t="str">
        <f>IF(TRIM(Raw_refrigerationsystem!$A2)="Existing",Raw_refrigerationsystem!D2,"")</f>
        <v/>
      </c>
      <c r="D8" s="3" t="str">
        <f>IF(TRIM(Raw_refrigerationsystem!$A2)="Existing",Raw_refrigerationsystem!E2,"")</f>
        <v/>
      </c>
    </row>
    <row r="9" spans="1:9" x14ac:dyDescent="0.25">
      <c r="A9" s="3" t="str">
        <f>IF(TRIM(Raw_refrigerationsystem!$A3)="Existing",Raw_refrigerationsystem!B3,"")</f>
        <v/>
      </c>
      <c r="B9" s="3" t="str">
        <f>IF(TRIM(Raw_refrigerationsystem!$A3)="Existing",Raw_refrigerationsystem!C3,"")</f>
        <v/>
      </c>
      <c r="C9" s="3" t="str">
        <f>IF(TRIM(Raw_refrigerationsystem!$A3)="Existing",Raw_refrigerationsystem!D3,"")</f>
        <v/>
      </c>
      <c r="D9" s="3" t="str">
        <f>IF(TRIM(Raw_refrigerationsystem!$A3)="Existing",Raw_refrigerationsystem!E3,"")</f>
        <v/>
      </c>
    </row>
    <row r="10" spans="1:9" x14ac:dyDescent="0.25">
      <c r="A10" s="3" t="str">
        <f>IF(TRIM(Raw_refrigerationsystem!$A4)="Existing",Raw_refrigerationsystem!B4,"")</f>
        <v/>
      </c>
      <c r="B10" s="3" t="str">
        <f>IF(TRIM(Raw_refrigerationsystem!$A4)="Existing",Raw_refrigerationsystem!C4,"")</f>
        <v/>
      </c>
      <c r="C10" s="3" t="str">
        <f>IF(TRIM(Raw_refrigerationsystem!$A4)="Existing",Raw_refrigerationsystem!D4,"")</f>
        <v/>
      </c>
      <c r="D10" s="3" t="str">
        <f>IF(TRIM(Raw_refrigerationsystem!$A4)="Existing",Raw_refrigerationsystem!E4,"")</f>
        <v/>
      </c>
    </row>
    <row r="11" spans="1:9" x14ac:dyDescent="0.25">
      <c r="A11" s="3" t="str">
        <f>IF(TRIM(Raw_refrigerationsystem!$A5)="Existing",Raw_refrigerationsystem!B5,"")</f>
        <v/>
      </c>
      <c r="B11" s="3" t="str">
        <f>IF(TRIM(Raw_refrigerationsystem!$A5)="Existing",Raw_refrigerationsystem!C5,"")</f>
        <v/>
      </c>
      <c r="C11" s="3" t="str">
        <f>IF(TRIM(Raw_refrigerationsystem!$A5)="Existing",Raw_refrigerationsystem!D5,"")</f>
        <v/>
      </c>
      <c r="D11" s="3" t="str">
        <f>IF(TRIM(Raw_refrigerationsystem!$A5)="Existing",Raw_refrigerationsystem!E5,"")</f>
        <v/>
      </c>
    </row>
    <row r="14" spans="1:9" ht="15.75" x14ac:dyDescent="0.25">
      <c r="A14" s="107" t="str">
        <f>"Elevator - "&amp;Prototype!A2</f>
        <v>Elevator - Storage - Conditioned</v>
      </c>
      <c r="B14" s="89"/>
      <c r="C14" s="89"/>
      <c r="D14" s="89"/>
      <c r="E14" s="89"/>
      <c r="F14" s="89"/>
      <c r="G14" s="89"/>
      <c r="H14" s="89"/>
      <c r="I14" s="89"/>
    </row>
    <row r="15" spans="1:9" ht="27" x14ac:dyDescent="0.25">
      <c r="A15" s="16" t="s">
        <v>18</v>
      </c>
      <c r="B15" s="16" t="s">
        <v>118</v>
      </c>
      <c r="C15" s="16" t="s">
        <v>119</v>
      </c>
      <c r="D15" s="16" t="s">
        <v>120</v>
      </c>
      <c r="E15" s="16" t="s">
        <v>121</v>
      </c>
      <c r="F15" s="16" t="s">
        <v>122</v>
      </c>
      <c r="G15" s="16" t="s">
        <v>123</v>
      </c>
      <c r="H15" s="16" t="s">
        <v>124</v>
      </c>
      <c r="I15" s="16" t="s">
        <v>100</v>
      </c>
    </row>
    <row r="16" spans="1:9" x14ac:dyDescent="0.25">
      <c r="A16" s="33" t="s">
        <v>39</v>
      </c>
      <c r="B16" s="4" t="s">
        <v>91</v>
      </c>
      <c r="C16" s="4" t="s">
        <v>91</v>
      </c>
      <c r="D16" s="4" t="s">
        <v>91</v>
      </c>
      <c r="E16" s="4" t="s">
        <v>91</v>
      </c>
      <c r="F16" s="4" t="s">
        <v>91</v>
      </c>
      <c r="G16" s="4" t="s">
        <v>91</v>
      </c>
      <c r="H16" s="4" t="s">
        <v>91</v>
      </c>
      <c r="I16" s="31"/>
    </row>
    <row r="17" spans="1:9" x14ac:dyDescent="0.25">
      <c r="A17" s="33" t="s">
        <v>40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2"/>
    </row>
  </sheetData>
  <mergeCells count="3">
    <mergeCell ref="A14:I14"/>
    <mergeCell ref="A1:D1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387</v>
      </c>
      <c r="C2">
        <v>500039.22</v>
      </c>
      <c r="D2">
        <v>0.199962391061</v>
      </c>
    </row>
    <row r="3" spans="1:4" x14ac:dyDescent="0.25">
      <c r="A3" t="s">
        <v>40</v>
      </c>
      <c r="B3" t="s">
        <v>387</v>
      </c>
      <c r="C3">
        <v>500039.22</v>
      </c>
      <c r="D3">
        <v>0.199962391061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431</v>
      </c>
      <c r="D2" t="s">
        <v>432</v>
      </c>
    </row>
    <row r="3" spans="1:4" x14ac:dyDescent="0.25">
      <c r="A3" t="s">
        <v>40</v>
      </c>
      <c r="B3" t="s">
        <v>431</v>
      </c>
      <c r="D3" t="s">
        <v>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Storage - Conditioned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Warehouse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84.92</v>
      </c>
      <c r="O4" s="2">
        <f>Raw_schedule!N2</f>
        <v>84.92</v>
      </c>
      <c r="P4" s="2">
        <f>Raw_schedule!O2</f>
        <v>84.92</v>
      </c>
      <c r="Q4" s="2">
        <f>Raw_schedule!P2</f>
        <v>84.92</v>
      </c>
      <c r="R4" s="2">
        <f>Raw_schedule!Q2</f>
        <v>84.92</v>
      </c>
      <c r="S4" s="2">
        <f>Raw_schedule!R2</f>
        <v>84.92</v>
      </c>
      <c r="T4" s="2">
        <f>Raw_schedule!S2</f>
        <v>84.92</v>
      </c>
      <c r="U4" s="2">
        <f>Raw_schedule!T2</f>
        <v>84.92</v>
      </c>
      <c r="V4" s="2">
        <f>Raw_schedule!U2</f>
        <v>84.92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Warehouse</v>
      </c>
      <c r="C5" s="2" t="str">
        <f>Raw_schedule!C3</f>
        <v>Weekdays Weekends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DHW Sch</v>
      </c>
      <c r="B6" s="39" t="str">
        <f>Raw_schedule!A4</f>
        <v>Warehouse</v>
      </c>
      <c r="C6" s="2" t="str">
        <f>Raw_schedule!C4</f>
        <v>AllOtherDays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</v>
      </c>
      <c r="O6" s="2">
        <f>Raw_schedule!N4</f>
        <v>0</v>
      </c>
      <c r="P6" s="2">
        <f>Raw_schedule!O4</f>
        <v>0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</v>
      </c>
      <c r="Y6" s="2">
        <f>Raw_schedule!X4</f>
        <v>0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DHW Sch</v>
      </c>
      <c r="B7" s="39" t="str">
        <f>Raw_schedule!A5</f>
        <v>Warehouse</v>
      </c>
      <c r="C7" s="2" t="str">
        <f>Raw_schedule!C5</f>
        <v>Weekdays Weekends</v>
      </c>
      <c r="D7" s="2"/>
      <c r="E7" s="2">
        <f>Raw_schedule!D5</f>
        <v>0.02</v>
      </c>
      <c r="F7" s="2">
        <f>Raw_schedule!E5</f>
        <v>0.02</v>
      </c>
      <c r="G7" s="2">
        <f>Raw_schedule!F5</f>
        <v>0.02</v>
      </c>
      <c r="H7" s="2">
        <f>Raw_schedule!G5</f>
        <v>0.02</v>
      </c>
      <c r="I7" s="2">
        <f>Raw_schedule!H5</f>
        <v>0.05</v>
      </c>
      <c r="J7" s="2">
        <f>Raw_schedule!I5</f>
        <v>7.0000000000000007E-2</v>
      </c>
      <c r="K7" s="2">
        <f>Raw_schedule!J5</f>
        <v>7.0000000000000007E-2</v>
      </c>
      <c r="L7" s="2">
        <f>Raw_schedule!K5</f>
        <v>0.1</v>
      </c>
      <c r="M7" s="2">
        <f>Raw_schedule!L5</f>
        <v>0.3</v>
      </c>
      <c r="N7" s="2">
        <f>Raw_schedule!M5</f>
        <v>0.36</v>
      </c>
      <c r="O7" s="2">
        <f>Raw_schedule!N5</f>
        <v>0.36</v>
      </c>
      <c r="P7" s="2">
        <f>Raw_schedule!O5</f>
        <v>0.46</v>
      </c>
      <c r="Q7" s="2">
        <f>Raw_schedule!P5</f>
        <v>0.56999999999999995</v>
      </c>
      <c r="R7" s="2">
        <f>Raw_schedule!Q5</f>
        <v>0.43</v>
      </c>
      <c r="S7" s="2">
        <f>Raw_schedule!R5</f>
        <v>0.56999999999999995</v>
      </c>
      <c r="T7" s="2">
        <f>Raw_schedule!S5</f>
        <v>0.43</v>
      </c>
      <c r="U7" s="2">
        <f>Raw_schedule!T5</f>
        <v>0.38</v>
      </c>
      <c r="V7" s="2">
        <f>Raw_schedule!U5</f>
        <v>0.4</v>
      </c>
      <c r="W7" s="2">
        <f>Raw_schedule!V5</f>
        <v>0.3</v>
      </c>
      <c r="X7" s="2">
        <f>Raw_schedule!W5</f>
        <v>0.4</v>
      </c>
      <c r="Y7" s="2">
        <f>Raw_schedule!X5</f>
        <v>0.3</v>
      </c>
      <c r="Z7" s="2">
        <f>Raw_schedule!Y5</f>
        <v>0.18</v>
      </c>
      <c r="AA7" s="2">
        <f>Raw_schedule!Z5</f>
        <v>0.03</v>
      </c>
      <c r="AB7" s="2">
        <f>Raw_schedule!AA5</f>
        <v>0.03</v>
      </c>
    </row>
    <row r="8" spans="1:28" x14ac:dyDescent="0.25">
      <c r="A8" s="39" t="str">
        <f>Raw_schedule!B6</f>
        <v>Elec Equip Sch</v>
      </c>
      <c r="B8" s="39" t="str">
        <f>Raw_schedule!A6</f>
        <v>Warehouse</v>
      </c>
      <c r="C8" s="2" t="str">
        <f>Raw_schedule!C6</f>
        <v>AllOtherDays</v>
      </c>
      <c r="D8" s="2"/>
      <c r="E8" s="2">
        <f>Raw_schedule!D6</f>
        <v>0</v>
      </c>
      <c r="F8" s="2">
        <f>Raw_schedule!E6</f>
        <v>0</v>
      </c>
      <c r="G8" s="2">
        <f>Raw_schedule!F6</f>
        <v>0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</v>
      </c>
      <c r="O8" s="2">
        <f>Raw_schedule!N6</f>
        <v>0</v>
      </c>
      <c r="P8" s="2">
        <f>Raw_schedule!O6</f>
        <v>0</v>
      </c>
      <c r="Q8" s="2">
        <f>Raw_schedule!P6</f>
        <v>0</v>
      </c>
      <c r="R8" s="2">
        <f>Raw_schedule!Q6</f>
        <v>0</v>
      </c>
      <c r="S8" s="2">
        <f>Raw_schedule!R6</f>
        <v>0</v>
      </c>
      <c r="T8" s="2">
        <f>Raw_schedule!S6</f>
        <v>0</v>
      </c>
      <c r="U8" s="2">
        <f>Raw_schedule!T6</f>
        <v>0</v>
      </c>
      <c r="V8" s="2">
        <f>Raw_schedule!U6</f>
        <v>0</v>
      </c>
      <c r="W8" s="2">
        <f>Raw_schedule!V6</f>
        <v>0</v>
      </c>
      <c r="X8" s="2">
        <f>Raw_schedule!W6</f>
        <v>0</v>
      </c>
      <c r="Y8" s="2">
        <f>Raw_schedule!X6</f>
        <v>0</v>
      </c>
      <c r="Z8" s="2">
        <f>Raw_schedule!Y6</f>
        <v>0</v>
      </c>
      <c r="AA8" s="2">
        <f>Raw_schedule!Z6</f>
        <v>0</v>
      </c>
      <c r="AB8" s="2">
        <f>Raw_schedule!AA6</f>
        <v>0</v>
      </c>
    </row>
    <row r="9" spans="1:28" x14ac:dyDescent="0.25">
      <c r="A9" s="39" t="str">
        <f>Raw_schedule!B7</f>
        <v>Elec Equip Sch</v>
      </c>
      <c r="B9" s="39" t="str">
        <f>Raw_schedule!A7</f>
        <v>Warehouse</v>
      </c>
      <c r="C9" s="2" t="str">
        <f>Raw_schedule!C7</f>
        <v>Weekdays Weekends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0.05</v>
      </c>
      <c r="K9" s="2">
        <f>Raw_schedule!J7</f>
        <v>0.05</v>
      </c>
      <c r="L9" s="2">
        <f>Raw_schedule!K7</f>
        <v>0.4</v>
      </c>
      <c r="M9" s="2">
        <f>Raw_schedule!L7</f>
        <v>0.7</v>
      </c>
      <c r="N9" s="2">
        <f>Raw_schedule!M7</f>
        <v>0.9</v>
      </c>
      <c r="O9" s="2">
        <f>Raw_schedule!N7</f>
        <v>0.9</v>
      </c>
      <c r="P9" s="2">
        <f>Raw_schedule!O7</f>
        <v>0.9</v>
      </c>
      <c r="Q9" s="2">
        <f>Raw_schedule!P7</f>
        <v>0.9</v>
      </c>
      <c r="R9" s="2">
        <f>Raw_schedule!Q7</f>
        <v>0.9</v>
      </c>
      <c r="S9" s="2">
        <f>Raw_schedule!R7</f>
        <v>0.9</v>
      </c>
      <c r="T9" s="2">
        <f>Raw_schedule!S7</f>
        <v>0.9</v>
      </c>
      <c r="U9" s="2">
        <f>Raw_schedule!T7</f>
        <v>0.9</v>
      </c>
      <c r="V9" s="2">
        <f>Raw_schedule!U7</f>
        <v>0.9</v>
      </c>
      <c r="W9" s="2">
        <f>Raw_schedule!V7</f>
        <v>0.9</v>
      </c>
      <c r="X9" s="2">
        <f>Raw_schedule!W7</f>
        <v>0.9</v>
      </c>
      <c r="Y9" s="2">
        <f>Raw_schedule!X7</f>
        <v>0.9</v>
      </c>
      <c r="Z9" s="2">
        <f>Raw_schedule!Y7</f>
        <v>0.3</v>
      </c>
      <c r="AA9" s="2">
        <f>Raw_schedule!Z7</f>
        <v>0.05</v>
      </c>
      <c r="AB9" s="2">
        <f>Raw_schedule!AA7</f>
        <v>0.05</v>
      </c>
    </row>
    <row r="10" spans="1:28" x14ac:dyDescent="0.25">
      <c r="A10" s="39" t="str">
        <f>Raw_schedule!B8</f>
        <v>Heating Setpoint Schedule</v>
      </c>
      <c r="B10" s="39" t="str">
        <f>Raw_schedule!A8</f>
        <v>Warehouse</v>
      </c>
      <c r="C10" s="2" t="str">
        <f>Raw_schedule!C8</f>
        <v>AllOtherDays</v>
      </c>
      <c r="D10" s="2"/>
      <c r="E10" s="2">
        <f>Raw_schedule!D8</f>
        <v>60.08</v>
      </c>
      <c r="F10" s="2">
        <f>Raw_schedule!E8</f>
        <v>60.08</v>
      </c>
      <c r="G10" s="2">
        <f>Raw_schedule!F8</f>
        <v>60.08</v>
      </c>
      <c r="H10" s="2">
        <f>Raw_schedule!G8</f>
        <v>60.08</v>
      </c>
      <c r="I10" s="2">
        <f>Raw_schedule!H8</f>
        <v>60.08</v>
      </c>
      <c r="J10" s="2">
        <f>Raw_schedule!I8</f>
        <v>60.08</v>
      </c>
      <c r="K10" s="2">
        <f>Raw_schedule!J8</f>
        <v>60.08</v>
      </c>
      <c r="L10" s="2">
        <f>Raw_schedule!K8</f>
        <v>60.08</v>
      </c>
      <c r="M10" s="2">
        <f>Raw_schedule!L8</f>
        <v>60.08</v>
      </c>
      <c r="N10" s="2">
        <f>Raw_schedule!M8</f>
        <v>60.08</v>
      </c>
      <c r="O10" s="2">
        <f>Raw_schedule!N8</f>
        <v>60.08</v>
      </c>
      <c r="P10" s="2">
        <f>Raw_schedule!O8</f>
        <v>60.08</v>
      </c>
      <c r="Q10" s="2">
        <f>Raw_schedule!P8</f>
        <v>60.08</v>
      </c>
      <c r="R10" s="2">
        <f>Raw_schedule!Q8</f>
        <v>60.08</v>
      </c>
      <c r="S10" s="2">
        <f>Raw_schedule!R8</f>
        <v>60.08</v>
      </c>
      <c r="T10" s="2">
        <f>Raw_schedule!S8</f>
        <v>60.08</v>
      </c>
      <c r="U10" s="2">
        <f>Raw_schedule!T8</f>
        <v>60.08</v>
      </c>
      <c r="V10" s="2">
        <f>Raw_schedule!U8</f>
        <v>60.08</v>
      </c>
      <c r="W10" s="2">
        <f>Raw_schedule!V8</f>
        <v>60.08</v>
      </c>
      <c r="X10" s="2">
        <f>Raw_schedule!W8</f>
        <v>60.08</v>
      </c>
      <c r="Y10" s="2">
        <f>Raw_schedule!X8</f>
        <v>60.08</v>
      </c>
      <c r="Z10" s="2">
        <f>Raw_schedule!Y8</f>
        <v>60.08</v>
      </c>
      <c r="AA10" s="2">
        <f>Raw_schedule!Z8</f>
        <v>60.08</v>
      </c>
      <c r="AB10" s="2">
        <f>Raw_schedule!AA8</f>
        <v>60.08</v>
      </c>
    </row>
    <row r="11" spans="1:28" x14ac:dyDescent="0.25">
      <c r="A11" s="39" t="str">
        <f>Raw_schedule!B9</f>
        <v>Heating Setpoint Schedule</v>
      </c>
      <c r="B11" s="39" t="str">
        <f>Raw_schedule!A9</f>
        <v>Warehouse</v>
      </c>
      <c r="C11" s="2" t="str">
        <f>Raw_schedule!C9</f>
        <v>Weekdays Weekends</v>
      </c>
      <c r="D11" s="2"/>
      <c r="E11" s="2">
        <f>Raw_schedule!D9</f>
        <v>60.08</v>
      </c>
      <c r="F11" s="2">
        <f>Raw_schedule!E9</f>
        <v>60.08</v>
      </c>
      <c r="G11" s="2">
        <f>Raw_schedule!F9</f>
        <v>60.08</v>
      </c>
      <c r="H11" s="2">
        <f>Raw_schedule!G9</f>
        <v>60.08</v>
      </c>
      <c r="I11" s="2">
        <f>Raw_schedule!H9</f>
        <v>60.08</v>
      </c>
      <c r="J11" s="2">
        <f>Raw_schedule!I9</f>
        <v>60.08</v>
      </c>
      <c r="K11" s="2">
        <f>Raw_schedule!J9</f>
        <v>69.98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60.08</v>
      </c>
      <c r="AB11" s="2">
        <f>Raw_schedule!AA9</f>
        <v>60.08</v>
      </c>
    </row>
    <row r="12" spans="1:28" x14ac:dyDescent="0.25">
      <c r="A12" s="39" t="str">
        <f>Raw_schedule!B10</f>
        <v>Infiltration Schedule</v>
      </c>
      <c r="B12" s="39" t="str">
        <f>Raw_schedule!A10</f>
        <v>Warehouse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Warehouse</v>
      </c>
      <c r="C13" s="2" t="str">
        <f>Raw_schedule!C11</f>
        <v>AllOtherDays</v>
      </c>
      <c r="D13" s="2"/>
      <c r="E13" s="2">
        <f>Raw_schedule!D11</f>
        <v>0</v>
      </c>
      <c r="F13" s="2">
        <f>Raw_schedule!E11</f>
        <v>0</v>
      </c>
      <c r="G13" s="2">
        <f>Raw_schedule!F11</f>
        <v>0</v>
      </c>
      <c r="H13" s="2">
        <f>Raw_schedule!G11</f>
        <v>0</v>
      </c>
      <c r="I13" s="2">
        <f>Raw_schedule!H11</f>
        <v>0</v>
      </c>
      <c r="J13" s="2">
        <f>Raw_schedule!I11</f>
        <v>0</v>
      </c>
      <c r="K13" s="2">
        <f>Raw_schedule!J11</f>
        <v>0</v>
      </c>
      <c r="L13" s="2">
        <f>Raw_schedule!K11</f>
        <v>0</v>
      </c>
      <c r="M13" s="2">
        <f>Raw_schedule!L11</f>
        <v>0</v>
      </c>
      <c r="N13" s="2">
        <f>Raw_schedule!M11</f>
        <v>0</v>
      </c>
      <c r="O13" s="2">
        <f>Raw_schedule!N11</f>
        <v>0</v>
      </c>
      <c r="P13" s="2">
        <f>Raw_schedule!O11</f>
        <v>0</v>
      </c>
      <c r="Q13" s="2">
        <f>Raw_schedule!P11</f>
        <v>0</v>
      </c>
      <c r="R13" s="2">
        <f>Raw_schedule!Q11</f>
        <v>0</v>
      </c>
      <c r="S13" s="2">
        <f>Raw_schedule!R11</f>
        <v>0</v>
      </c>
      <c r="T13" s="2">
        <f>Raw_schedule!S11</f>
        <v>0</v>
      </c>
      <c r="U13" s="2">
        <f>Raw_schedule!T11</f>
        <v>0</v>
      </c>
      <c r="V13" s="2">
        <f>Raw_schedule!U11</f>
        <v>0</v>
      </c>
      <c r="W13" s="2">
        <f>Raw_schedule!V11</f>
        <v>0</v>
      </c>
      <c r="X13" s="2">
        <f>Raw_schedule!W11</f>
        <v>0</v>
      </c>
      <c r="Y13" s="2">
        <f>Raw_schedule!X11</f>
        <v>0</v>
      </c>
      <c r="Z13" s="2">
        <f>Raw_schedule!Y11</f>
        <v>0</v>
      </c>
      <c r="AA13" s="2">
        <f>Raw_schedule!Z11</f>
        <v>0</v>
      </c>
      <c r="AB13" s="2">
        <f>Raw_schedule!AA11</f>
        <v>0</v>
      </c>
    </row>
    <row r="14" spans="1:28" x14ac:dyDescent="0.25">
      <c r="A14" s="39" t="str">
        <f>Raw_schedule!B12</f>
        <v>Lighting Schedule</v>
      </c>
      <c r="B14" s="39" t="str">
        <f>Raw_schedule!A12</f>
        <v>Warehouse</v>
      </c>
      <c r="C14" s="2" t="str">
        <f>Raw_schedule!C12</f>
        <v>Weekdays Weekends</v>
      </c>
      <c r="D14" s="2"/>
      <c r="E14" s="2">
        <f>Raw_schedule!D12</f>
        <v>0.05</v>
      </c>
      <c r="F14" s="2">
        <f>Raw_schedule!E12</f>
        <v>0.05</v>
      </c>
      <c r="G14" s="2">
        <f>Raw_schedule!F12</f>
        <v>0.05</v>
      </c>
      <c r="H14" s="2">
        <f>Raw_schedule!G12</f>
        <v>0.05</v>
      </c>
      <c r="I14" s="2">
        <f>Raw_schedule!H12</f>
        <v>0.05</v>
      </c>
      <c r="J14" s="2">
        <f>Raw_schedule!I12</f>
        <v>0.05</v>
      </c>
      <c r="K14" s="2">
        <f>Raw_schedule!J12</f>
        <v>0.05</v>
      </c>
      <c r="L14" s="2">
        <f>Raw_schedule!K12</f>
        <v>0.25</v>
      </c>
      <c r="M14" s="2">
        <f>Raw_schedule!L12</f>
        <v>0.45</v>
      </c>
      <c r="N14" s="2">
        <f>Raw_schedule!M12</f>
        <v>0.55000000000000004</v>
      </c>
      <c r="O14" s="2">
        <f>Raw_schedule!N12</f>
        <v>0.55000000000000004</v>
      </c>
      <c r="P14" s="2">
        <f>Raw_schedule!O12</f>
        <v>0.55000000000000004</v>
      </c>
      <c r="Q14" s="2">
        <f>Raw_schedule!P12</f>
        <v>0.55000000000000004</v>
      </c>
      <c r="R14" s="2">
        <f>Raw_schedule!Q12</f>
        <v>0.55000000000000004</v>
      </c>
      <c r="S14" s="2">
        <f>Raw_schedule!R12</f>
        <v>0.55000000000000004</v>
      </c>
      <c r="T14" s="2">
        <f>Raw_schedule!S12</f>
        <v>0.55000000000000004</v>
      </c>
      <c r="U14" s="2">
        <f>Raw_schedule!T12</f>
        <v>0.55000000000000004</v>
      </c>
      <c r="V14" s="2">
        <f>Raw_schedule!U12</f>
        <v>0.55000000000000004</v>
      </c>
      <c r="W14" s="2">
        <f>Raw_schedule!V12</f>
        <v>0.55000000000000004</v>
      </c>
      <c r="X14" s="2">
        <f>Raw_schedule!W12</f>
        <v>0.55000000000000004</v>
      </c>
      <c r="Y14" s="2">
        <f>Raw_schedule!X12</f>
        <v>0.55000000000000004</v>
      </c>
      <c r="Z14" s="2">
        <f>Raw_schedule!Y12</f>
        <v>0.3</v>
      </c>
      <c r="AA14" s="2">
        <f>Raw_schedule!Z12</f>
        <v>0.05</v>
      </c>
      <c r="AB14" s="2">
        <f>Raw_schedule!AA12</f>
        <v>0.05</v>
      </c>
    </row>
    <row r="15" spans="1:28" x14ac:dyDescent="0.25">
      <c r="A15" s="39" t="str">
        <f>Raw_schedule!B13</f>
        <v>OA Schedule</v>
      </c>
      <c r="B15" s="39" t="str">
        <f>Raw_schedule!A13</f>
        <v>Warehouse</v>
      </c>
      <c r="C15" s="2" t="str">
        <f>Raw_schedule!C13</f>
        <v>AllOtherDays</v>
      </c>
      <c r="D15" s="2"/>
      <c r="E15" s="2">
        <f>Raw_schedule!D13</f>
        <v>0</v>
      </c>
      <c r="F15" s="2">
        <f>Raw_schedule!E13</f>
        <v>0</v>
      </c>
      <c r="G15" s="2">
        <f>Raw_schedule!F13</f>
        <v>0</v>
      </c>
      <c r="H15" s="2">
        <f>Raw_schedule!G13</f>
        <v>0</v>
      </c>
      <c r="I15" s="2">
        <f>Raw_schedule!H13</f>
        <v>0</v>
      </c>
      <c r="J15" s="2">
        <f>Raw_schedule!I13</f>
        <v>0</v>
      </c>
      <c r="K15" s="2">
        <f>Raw_schedule!J13</f>
        <v>0</v>
      </c>
      <c r="L15" s="2">
        <f>Raw_schedule!K13</f>
        <v>0</v>
      </c>
      <c r="M15" s="2">
        <f>Raw_schedule!L13</f>
        <v>0</v>
      </c>
      <c r="N15" s="2">
        <f>Raw_schedule!M13</f>
        <v>0</v>
      </c>
      <c r="O15" s="2">
        <f>Raw_schedule!N13</f>
        <v>0</v>
      </c>
      <c r="P15" s="2">
        <f>Raw_schedule!O13</f>
        <v>0</v>
      </c>
      <c r="Q15" s="2">
        <f>Raw_schedule!P13</f>
        <v>0</v>
      </c>
      <c r="R15" s="2">
        <f>Raw_schedule!Q13</f>
        <v>0</v>
      </c>
      <c r="S15" s="2">
        <f>Raw_schedule!R13</f>
        <v>0</v>
      </c>
      <c r="T15" s="2">
        <f>Raw_schedule!S13</f>
        <v>0</v>
      </c>
      <c r="U15" s="2">
        <f>Raw_schedule!T13</f>
        <v>0</v>
      </c>
      <c r="V15" s="2">
        <f>Raw_schedule!U13</f>
        <v>0</v>
      </c>
      <c r="W15" s="2">
        <f>Raw_schedule!V13</f>
        <v>0</v>
      </c>
      <c r="X15" s="2">
        <f>Raw_schedule!W13</f>
        <v>0</v>
      </c>
      <c r="Y15" s="2">
        <f>Raw_schedule!X13</f>
        <v>0</v>
      </c>
      <c r="Z15" s="2">
        <f>Raw_schedule!Y13</f>
        <v>0</v>
      </c>
      <c r="AA15" s="2">
        <f>Raw_schedule!Z13</f>
        <v>0</v>
      </c>
      <c r="AB15" s="2">
        <f>Raw_schedule!AA13</f>
        <v>0</v>
      </c>
    </row>
    <row r="16" spans="1:28" x14ac:dyDescent="0.25">
      <c r="A16" s="39" t="str">
        <f>Raw_schedule!B14</f>
        <v>OA Schedule</v>
      </c>
      <c r="B16" s="39" t="str">
        <f>Raw_schedule!A14</f>
        <v>Warehouse</v>
      </c>
      <c r="C16" s="2" t="str">
        <f>Raw_schedule!C14</f>
        <v>Weekdays Weekends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0</v>
      </c>
      <c r="AB16" s="2">
        <f>Raw_schedule!AA14</f>
        <v>0</v>
      </c>
    </row>
    <row r="17" spans="1:28" x14ac:dyDescent="0.25">
      <c r="A17" s="39" t="str">
        <f>Raw_schedule!B15</f>
        <v>Occupant Sch</v>
      </c>
      <c r="B17" s="39" t="str">
        <f>Raw_schedule!A15</f>
        <v>Warehouse</v>
      </c>
      <c r="C17" s="2" t="str">
        <f>Raw_schedule!C15</f>
        <v>AllOtherDays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0</v>
      </c>
      <c r="L17" s="2">
        <f>Raw_schedule!K15</f>
        <v>0</v>
      </c>
      <c r="M17" s="2">
        <f>Raw_schedule!L15</f>
        <v>0</v>
      </c>
      <c r="N17" s="2">
        <f>Raw_schedule!M15</f>
        <v>0</v>
      </c>
      <c r="O17" s="2">
        <f>Raw_schedule!N15</f>
        <v>0</v>
      </c>
      <c r="P17" s="2">
        <f>Raw_schedule!O15</f>
        <v>0</v>
      </c>
      <c r="Q17" s="2">
        <f>Raw_schedule!P15</f>
        <v>0</v>
      </c>
      <c r="R17" s="2">
        <f>Raw_schedule!Q15</f>
        <v>0</v>
      </c>
      <c r="S17" s="2">
        <f>Raw_schedule!R15</f>
        <v>0</v>
      </c>
      <c r="T17" s="2">
        <f>Raw_schedule!S15</f>
        <v>0</v>
      </c>
      <c r="U17" s="2">
        <f>Raw_schedule!T15</f>
        <v>0</v>
      </c>
      <c r="V17" s="2">
        <f>Raw_schedule!U15</f>
        <v>0</v>
      </c>
      <c r="W17" s="2">
        <f>Raw_schedule!V15</f>
        <v>0</v>
      </c>
      <c r="X17" s="2">
        <f>Raw_schedule!W15</f>
        <v>0</v>
      </c>
      <c r="Y17" s="2">
        <f>Raw_schedule!X15</f>
        <v>0</v>
      </c>
      <c r="Z17" s="2">
        <f>Raw_schedule!Y15</f>
        <v>0</v>
      </c>
      <c r="AA17" s="2">
        <f>Raw_schedule!Z15</f>
        <v>0</v>
      </c>
      <c r="AB17" s="2">
        <f>Raw_schedule!AA15</f>
        <v>0</v>
      </c>
    </row>
    <row r="18" spans="1:28" x14ac:dyDescent="0.25">
      <c r="A18" s="39" t="str">
        <f>Raw_schedule!B16</f>
        <v>Occupant Sch</v>
      </c>
      <c r="B18" s="39" t="str">
        <f>Raw_schedule!A16</f>
        <v>Warehouse</v>
      </c>
      <c r="C18" s="2" t="str">
        <f>Raw_schedule!C16</f>
        <v>Weekdays Weekends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0</v>
      </c>
      <c r="L18" s="2">
        <f>Raw_schedule!K16</f>
        <v>0.15</v>
      </c>
      <c r="M18" s="2">
        <f>Raw_schedule!L16</f>
        <v>0.7</v>
      </c>
      <c r="N18" s="2">
        <f>Raw_schedule!M16</f>
        <v>0.9</v>
      </c>
      <c r="O18" s="2">
        <f>Raw_schedule!N16</f>
        <v>0.9</v>
      </c>
      <c r="P18" s="2">
        <f>Raw_schedule!O16</f>
        <v>0.9</v>
      </c>
      <c r="Q18" s="2">
        <f>Raw_schedule!P16</f>
        <v>0.5</v>
      </c>
      <c r="R18" s="2">
        <f>Raw_schedule!Q16</f>
        <v>0.85</v>
      </c>
      <c r="S18" s="2">
        <f>Raw_schedule!R16</f>
        <v>0.85</v>
      </c>
      <c r="T18" s="2">
        <f>Raw_schedule!S16</f>
        <v>0.85</v>
      </c>
      <c r="U18" s="2">
        <f>Raw_schedule!T16</f>
        <v>0.85</v>
      </c>
      <c r="V18" s="2">
        <f>Raw_schedule!U16</f>
        <v>0.85</v>
      </c>
      <c r="W18" s="2">
        <f>Raw_schedule!V16</f>
        <v>0.85</v>
      </c>
      <c r="X18" s="2">
        <f>Raw_schedule!W16</f>
        <v>0.85</v>
      </c>
      <c r="Y18" s="2">
        <f>Raw_schedule!X16</f>
        <v>0.85</v>
      </c>
      <c r="Z18" s="2">
        <f>Raw_schedule!Y16</f>
        <v>0.2</v>
      </c>
      <c r="AA18" s="2">
        <f>Raw_schedule!Z16</f>
        <v>0</v>
      </c>
      <c r="AB18" s="2">
        <f>Raw_schedule!AA16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7F42-03E6-49DE-85B7-67B2DF93E397}">
  <dimension ref="A1"/>
  <sheetViews>
    <sheetView workbookViewId="0"/>
  </sheetViews>
  <sheetFormatPr defaultRowHeight="15" x14ac:dyDescent="0.25"/>
  <sheetData>
    <row r="1" spans="1:1" x14ac:dyDescent="0.25">
      <c r="A1" t="s">
        <v>433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388</v>
      </c>
      <c r="B2" t="s">
        <v>420</v>
      </c>
      <c r="C2" t="s">
        <v>421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84.92</v>
      </c>
      <c r="N2">
        <v>84.92</v>
      </c>
      <c r="O2">
        <v>84.92</v>
      </c>
      <c r="P2">
        <v>84.92</v>
      </c>
      <c r="Q2">
        <v>84.92</v>
      </c>
      <c r="R2">
        <v>84.92</v>
      </c>
      <c r="S2">
        <v>84.92</v>
      </c>
      <c r="T2">
        <v>84.92</v>
      </c>
      <c r="U2">
        <v>84.92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388</v>
      </c>
      <c r="B3" t="s">
        <v>420</v>
      </c>
      <c r="C3" t="s">
        <v>422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84.92</v>
      </c>
      <c r="AA3">
        <v>84.92</v>
      </c>
    </row>
    <row r="4" spans="1:27" x14ac:dyDescent="0.25">
      <c r="A4" t="s">
        <v>388</v>
      </c>
      <c r="B4" t="s">
        <v>423</v>
      </c>
      <c r="C4" t="s">
        <v>421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388</v>
      </c>
      <c r="B5" t="s">
        <v>423</v>
      </c>
      <c r="C5" t="s">
        <v>422</v>
      </c>
      <c r="D5">
        <v>0.02</v>
      </c>
      <c r="E5">
        <v>0.02</v>
      </c>
      <c r="F5">
        <v>0.02</v>
      </c>
      <c r="G5">
        <v>0.02</v>
      </c>
      <c r="H5">
        <v>0.05</v>
      </c>
      <c r="I5">
        <v>7.0000000000000007E-2</v>
      </c>
      <c r="J5">
        <v>7.0000000000000007E-2</v>
      </c>
      <c r="K5">
        <v>0.1</v>
      </c>
      <c r="L5">
        <v>0.3</v>
      </c>
      <c r="M5">
        <v>0.36</v>
      </c>
      <c r="N5">
        <v>0.36</v>
      </c>
      <c r="O5">
        <v>0.46</v>
      </c>
      <c r="P5">
        <v>0.56999999999999995</v>
      </c>
      <c r="Q5">
        <v>0.43</v>
      </c>
      <c r="R5">
        <v>0.56999999999999995</v>
      </c>
      <c r="S5">
        <v>0.43</v>
      </c>
      <c r="T5">
        <v>0.38</v>
      </c>
      <c r="U5">
        <v>0.4</v>
      </c>
      <c r="V5">
        <v>0.3</v>
      </c>
      <c r="W5">
        <v>0.4</v>
      </c>
      <c r="X5">
        <v>0.3</v>
      </c>
      <c r="Y5">
        <v>0.18</v>
      </c>
      <c r="Z5">
        <v>0.03</v>
      </c>
      <c r="AA5">
        <v>0.03</v>
      </c>
    </row>
    <row r="6" spans="1:27" x14ac:dyDescent="0.25">
      <c r="A6" t="s">
        <v>388</v>
      </c>
      <c r="B6" t="s">
        <v>424</v>
      </c>
      <c r="C6" t="s">
        <v>421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388</v>
      </c>
      <c r="B7" t="s">
        <v>424</v>
      </c>
      <c r="C7" t="s">
        <v>422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0.4</v>
      </c>
      <c r="L7">
        <v>0.7</v>
      </c>
      <c r="M7">
        <v>0.9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0.9</v>
      </c>
      <c r="U7">
        <v>0.9</v>
      </c>
      <c r="V7">
        <v>0.9</v>
      </c>
      <c r="W7">
        <v>0.9</v>
      </c>
      <c r="X7">
        <v>0.9</v>
      </c>
      <c r="Y7">
        <v>0.3</v>
      </c>
      <c r="Z7">
        <v>0.05</v>
      </c>
      <c r="AA7">
        <v>0.05</v>
      </c>
    </row>
    <row r="8" spans="1:27" x14ac:dyDescent="0.25">
      <c r="A8" t="s">
        <v>388</v>
      </c>
      <c r="B8" t="s">
        <v>425</v>
      </c>
      <c r="C8" t="s">
        <v>421</v>
      </c>
      <c r="D8">
        <v>60.08</v>
      </c>
      <c r="E8">
        <v>60.08</v>
      </c>
      <c r="F8">
        <v>60.08</v>
      </c>
      <c r="G8">
        <v>60.08</v>
      </c>
      <c r="H8">
        <v>60.08</v>
      </c>
      <c r="I8">
        <v>60.08</v>
      </c>
      <c r="J8">
        <v>60.08</v>
      </c>
      <c r="K8">
        <v>60.08</v>
      </c>
      <c r="L8">
        <v>60.08</v>
      </c>
      <c r="M8">
        <v>60.08</v>
      </c>
      <c r="N8">
        <v>60.08</v>
      </c>
      <c r="O8">
        <v>60.08</v>
      </c>
      <c r="P8">
        <v>60.08</v>
      </c>
      <c r="Q8">
        <v>60.08</v>
      </c>
      <c r="R8">
        <v>60.08</v>
      </c>
      <c r="S8">
        <v>60.08</v>
      </c>
      <c r="T8">
        <v>60.08</v>
      </c>
      <c r="U8">
        <v>60.08</v>
      </c>
      <c r="V8">
        <v>60.08</v>
      </c>
      <c r="W8">
        <v>60.08</v>
      </c>
      <c r="X8">
        <v>60.08</v>
      </c>
      <c r="Y8">
        <v>60.08</v>
      </c>
      <c r="Z8">
        <v>60.08</v>
      </c>
      <c r="AA8">
        <v>60.08</v>
      </c>
    </row>
    <row r="9" spans="1:27" x14ac:dyDescent="0.25">
      <c r="A9" t="s">
        <v>388</v>
      </c>
      <c r="B9" t="s">
        <v>425</v>
      </c>
      <c r="C9" t="s">
        <v>422</v>
      </c>
      <c r="D9">
        <v>60.08</v>
      </c>
      <c r="E9">
        <v>60.08</v>
      </c>
      <c r="F9">
        <v>60.08</v>
      </c>
      <c r="G9">
        <v>60.08</v>
      </c>
      <c r="H9">
        <v>60.08</v>
      </c>
      <c r="I9">
        <v>60.08</v>
      </c>
      <c r="J9">
        <v>69.98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60.08</v>
      </c>
      <c r="AA9">
        <v>60.08</v>
      </c>
    </row>
    <row r="10" spans="1:27" x14ac:dyDescent="0.25">
      <c r="A10" t="s">
        <v>388</v>
      </c>
      <c r="B10" t="s">
        <v>426</v>
      </c>
      <c r="C10" t="s">
        <v>427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388</v>
      </c>
      <c r="B11" t="s">
        <v>428</v>
      </c>
      <c r="C11" t="s">
        <v>421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388</v>
      </c>
      <c r="B12" t="s">
        <v>428</v>
      </c>
      <c r="C12" t="s">
        <v>422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0.25</v>
      </c>
      <c r="L12">
        <v>0.45</v>
      </c>
      <c r="M12">
        <v>0.55000000000000004</v>
      </c>
      <c r="N12">
        <v>0.55000000000000004</v>
      </c>
      <c r="O12">
        <v>0.55000000000000004</v>
      </c>
      <c r="P12">
        <v>0.55000000000000004</v>
      </c>
      <c r="Q12">
        <v>0.55000000000000004</v>
      </c>
      <c r="R12">
        <v>0.55000000000000004</v>
      </c>
      <c r="S12">
        <v>0.55000000000000004</v>
      </c>
      <c r="T12">
        <v>0.55000000000000004</v>
      </c>
      <c r="U12">
        <v>0.55000000000000004</v>
      </c>
      <c r="V12">
        <v>0.55000000000000004</v>
      </c>
      <c r="W12">
        <v>0.55000000000000004</v>
      </c>
      <c r="X12">
        <v>0.55000000000000004</v>
      </c>
      <c r="Y12">
        <v>0.3</v>
      </c>
      <c r="Z12">
        <v>0.05</v>
      </c>
      <c r="AA12">
        <v>0.05</v>
      </c>
    </row>
    <row r="13" spans="1:27" x14ac:dyDescent="0.25">
      <c r="A13" t="s">
        <v>388</v>
      </c>
      <c r="B13" t="s">
        <v>429</v>
      </c>
      <c r="C13" t="s">
        <v>421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388</v>
      </c>
      <c r="B14" t="s">
        <v>429</v>
      </c>
      <c r="C14" t="s">
        <v>422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</row>
    <row r="15" spans="1:27" x14ac:dyDescent="0.25">
      <c r="A15" t="s">
        <v>388</v>
      </c>
      <c r="B15" t="s">
        <v>430</v>
      </c>
      <c r="C15" t="s">
        <v>421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388</v>
      </c>
      <c r="B16" t="s">
        <v>430</v>
      </c>
      <c r="C16" t="s">
        <v>422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0.15</v>
      </c>
      <c r="L16">
        <v>0.7</v>
      </c>
      <c r="M16">
        <v>0.9</v>
      </c>
      <c r="N16">
        <v>0.9</v>
      </c>
      <c r="O16">
        <v>0.9</v>
      </c>
      <c r="P16">
        <v>0.5</v>
      </c>
      <c r="Q16">
        <v>0.85</v>
      </c>
      <c r="R16">
        <v>0.85</v>
      </c>
      <c r="S16">
        <v>0.85</v>
      </c>
      <c r="T16">
        <v>0.85</v>
      </c>
      <c r="U16">
        <v>0.85</v>
      </c>
      <c r="V16">
        <v>0.85</v>
      </c>
      <c r="W16">
        <v>0.85</v>
      </c>
      <c r="X16">
        <v>0.85</v>
      </c>
      <c r="Y16">
        <v>0.2</v>
      </c>
      <c r="Z16">
        <v>0</v>
      </c>
      <c r="AA16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Storage - Conditioned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</f>
        <v>500039.22</v>
      </c>
      <c r="E3" s="38">
        <f>SUMIFS(Raw_totalendusesannual!$D:$D,
        Raw_totalendusesannual!$B:$B,$A3,
        Raw_totalendusesannual!$C:$C,$B3,
        Raw_totalendusesannual!$A:$A,$C3) / $D3</f>
        <v>12.403294865550746</v>
      </c>
      <c r="F3" s="38">
        <f>SUMIFS(Raw_totalendusesannual!$E:$E,
        Raw_totalendusesannual!$B:$B,$A3,
        Raw_totalendusesannual!$C:$C,$B3,
        Raw_totalendusesannual!$A:$A,$C3) / $D3</f>
        <v>19.399815778450339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</f>
        <v>500039.22</v>
      </c>
      <c r="E4" s="38">
        <f>SUMIFS(Raw_totalendusesannual!$D:$D,
        Raw_totalendusesannual!$B:$B,$A4,
        Raw_totalendusesannual!$C:$C,$B4,
        Raw_totalendusesannual!$A:$A,$C4) / $D4</f>
        <v>10.499617110033888</v>
      </c>
      <c r="F4" s="38">
        <f>SUMIFS(Raw_totalendusesannual!$E:$E,
        Raw_totalendusesannual!$B:$B,$A4,
        Raw_totalendusesannual!$C:$C,$B4,
        Raw_totalendusesannual!$A:$A,$C4) / $D4</f>
        <v>17.029282683066342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</f>
        <v>500039.22</v>
      </c>
      <c r="E5" s="38">
        <f>SUMIFS(Raw_totalendusesannual!$D:$D,
        Raw_totalendusesannual!$B:$B,$A5,
        Raw_totalendusesannual!$C:$C,$B5,
        Raw_totalendusesannual!$A:$A,$C5) / $D5</f>
        <v>11.896068172412557</v>
      </c>
      <c r="F5" s="38">
        <f>SUMIFS(Raw_totalendusesannual!$E:$E,
        Raw_totalendusesannual!$B:$B,$A5,
        Raw_totalendusesannual!$C:$C,$B5,
        Raw_totalendusesannual!$A:$A,$C5) / $D5</f>
        <v>16.260729008416579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</f>
        <v>500039.22</v>
      </c>
      <c r="E6" s="38">
        <f>SUMIFS(Raw_totalendusesannual!$D:$D,
        Raw_totalendusesannual!$B:$B,$A6,
        Raw_totalendusesannual!$C:$C,$B6,
        Raw_totalendusesannual!$A:$A,$C6) / $D6</f>
        <v>9.3885657009064225</v>
      </c>
      <c r="F6" s="38">
        <f>SUMIFS(Raw_totalendusesannual!$E:$E,
        Raw_totalendusesannual!$B:$B,$A6,
        Raw_totalendusesannual!$C:$C,$B6,
        Raw_totalendusesannual!$A:$A,$C6) / $D6</f>
        <v>14.789341264071247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</f>
        <v>500039.22</v>
      </c>
      <c r="E7" s="38">
        <f>SUMIFS(Raw_totalendusesannual!$D:$D,
        Raw_totalendusesannual!$B:$B,$A7,
        Raw_totalendusesannual!$C:$C,$B7,
        Raw_totalendusesannual!$A:$A,$C7) / $D7</f>
        <v>15.401221028222547</v>
      </c>
      <c r="F7" s="38">
        <f>SUMIFS(Raw_totalendusesannual!$E:$E,
        Raw_totalendusesannual!$B:$B,$A7,
        Raw_totalendusesannual!$C:$C,$B7,
        Raw_totalendusesannual!$A:$A,$C7) / $D7</f>
        <v>0.59661208174830771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</f>
        <v>500039.22</v>
      </c>
      <c r="E8" s="38">
        <f>SUMIFS(Raw_totalendusesannual!$D:$D,
        Raw_totalendusesannual!$B:$B,$A8,
        Raw_totalendusesannual!$C:$C,$B8,
        Raw_totalendusesannual!$A:$A,$C8) / $D8</f>
        <v>12.561409203062112</v>
      </c>
      <c r="F8" s="38">
        <f>SUMIFS(Raw_totalendusesannual!$E:$E,
        Raw_totalendusesannual!$B:$B,$A8,
        Raw_totalendusesannual!$C:$C,$B8,
        Raw_totalendusesannual!$A:$A,$C8) / $D8</f>
        <v>0.59573207077636836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</f>
        <v>500039.22</v>
      </c>
      <c r="E9" s="38">
        <f>SUMIFS(Raw_totalendusesannual!$D:$D,
        Raw_totalendusesannual!$B:$B,$A9,
        Raw_totalendusesannual!$C:$C,$B9,
        Raw_totalendusesannual!$A:$A,$C9) / $D9</f>
        <v>12.222040143171171</v>
      </c>
      <c r="F9" s="38">
        <f>SUMIFS(Raw_totalendusesannual!$E:$E,
        Raw_totalendusesannual!$B:$B,$A9,
        Raw_totalendusesannual!$C:$C,$B9,
        Raw_totalendusesannual!$A:$A,$C9) / $D9</f>
        <v>0.59662540070356884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</f>
        <v>500039.22</v>
      </c>
      <c r="E10" s="38">
        <f>SUMIFS(Raw_totalendusesannual!$D:$D,
        Raw_totalendusesannual!$B:$B,$A10,
        Raw_totalendusesannual!$C:$C,$B10,
        Raw_totalendusesannual!$A:$A,$C10) / $D10</f>
        <v>9.5627796555638174</v>
      </c>
      <c r="F10" s="38">
        <f>SUMIFS(Raw_totalendusesannual!$E:$E,
        Raw_totalendusesannual!$B:$B,$A10,
        Raw_totalendusesannual!$C:$C,$B10,
        Raw_totalendusesannual!$A:$A,$C10) / $D10</f>
        <v>0.59600734918353004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</f>
        <v>500039.22</v>
      </c>
      <c r="E11" s="38">
        <f>SUMIFS(Raw_totalendusesannual!$D:$D,
        Raw_totalendusesannual!$B:$B,$A11,
        Raw_totalendusesannual!$C:$C,$B11,
        Raw_totalendusesannual!$A:$A,$C11) / $D11</f>
        <v>10.76539256260739</v>
      </c>
      <c r="F11" s="38">
        <f>SUMIFS(Raw_totalendusesannual!$E:$E,
        Raw_totalendusesannual!$B:$B,$A11,
        Raw_totalendusesannual!$C:$C,$B11,
        Raw_totalendusesannual!$A:$A,$C11) / $D11</f>
        <v>17.430704835512707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</f>
        <v>500039.22</v>
      </c>
      <c r="E12" s="38">
        <f>SUMIFS(Raw_totalendusesannual!$D:$D,
        Raw_totalendusesannual!$B:$B,$A12,
        Raw_totalendusesannual!$C:$C,$B12,
        Raw_totalendusesannual!$A:$A,$C12) / $D12</f>
        <v>9.2874351335881222</v>
      </c>
      <c r="F12" s="38">
        <f>SUMIFS(Raw_totalendusesannual!$E:$E,
        Raw_totalendusesannual!$B:$B,$A12,
        Raw_totalendusesannual!$C:$C,$B12,
        Raw_totalendusesannual!$A:$A,$C12) / $D12</f>
        <v>14.63299524785276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</f>
        <v>500039.22</v>
      </c>
      <c r="E13" s="38">
        <f>SUMIFS(Raw_totalendusesannual!$D:$D,
        Raw_totalendusesannual!$B:$B,$A13,
        Raw_totalendusesannual!$C:$C,$B13,
        Raw_totalendusesannual!$A:$A,$C13) / $D13</f>
        <v>13.911516760625299</v>
      </c>
      <c r="F13" s="38">
        <f>SUMIFS(Raw_totalendusesannual!$E:$E,
        Raw_totalendusesannual!$B:$B,$A13,
        Raw_totalendusesannual!$C:$C,$B13,
        Raw_totalendusesannual!$A:$A,$C13) / $D13</f>
        <v>12.597564907008696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</f>
        <v>500039.22</v>
      </c>
      <c r="E14" s="38">
        <f>SUMIFS(Raw_totalendusesannual!$D:$D,
        Raw_totalendusesannual!$B:$B,$A14,
        Raw_totalendusesannual!$C:$C,$B14,
        Raw_totalendusesannual!$A:$A,$C14) / $D14</f>
        <v>12.207627333711944</v>
      </c>
      <c r="F14" s="38">
        <f>SUMIFS(Raw_totalendusesannual!$E:$E,
        Raw_totalendusesannual!$B:$B,$A14,
        Raw_totalendusesannual!$C:$C,$B14,
        Raw_totalendusesannual!$A:$A,$C14) / $D14</f>
        <v>11.158955791507715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</f>
        <v>500039.22</v>
      </c>
      <c r="E15" s="38">
        <f>SUMIFS(Raw_totalendusesannual!$D:$D,
        Raw_totalendusesannual!$B:$B,$A15,
        Raw_totalendusesannual!$C:$C,$B15,
        Raw_totalendusesannual!$A:$A,$C15) / $D15</f>
        <v>13.238817927121799</v>
      </c>
      <c r="F15" s="38">
        <f>SUMIFS(Raw_totalendusesannual!$E:$E,
        Raw_totalendusesannual!$B:$B,$A15,
        Raw_totalendusesannual!$C:$C,$B15,
        Raw_totalendusesannual!$A:$A,$C15) / $D15</f>
        <v>9.5235928093800322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</f>
        <v>500039.22</v>
      </c>
      <c r="E16" s="38">
        <f>SUMIFS(Raw_totalendusesannual!$D:$D,
        Raw_totalendusesannual!$B:$B,$A16,
        Raw_totalendusesannual!$C:$C,$B16,
        Raw_totalendusesannual!$A:$A,$C16) / $D16</f>
        <v>10.077227722257467</v>
      </c>
      <c r="F16" s="38">
        <f>SUMIFS(Raw_totalendusesannual!$E:$E,
        Raw_totalendusesannual!$B:$B,$A16,
        Raw_totalendusesannual!$C:$C,$B16,
        Raw_totalendusesannual!$A:$A,$C16) / $D16</f>
        <v>8.3135323865196025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</f>
        <v>500039.22</v>
      </c>
      <c r="E17" s="38">
        <f>SUMIFS(Raw_totalendusesannual!$D:$D,
        Raw_totalendusesannual!$B:$B,$A17,
        Raw_totalendusesannual!$C:$C,$B17,
        Raw_totalendusesannual!$A:$A,$C17) / $D17</f>
        <v>15.287616159388458</v>
      </c>
      <c r="F17" s="38">
        <f>SUMIFS(Raw_totalendusesannual!$E:$E,
        Raw_totalendusesannual!$B:$B,$A17,
        Raw_totalendusesannual!$C:$C,$B17,
        Raw_totalendusesannual!$A:$A,$C17) / $D17</f>
        <v>0.54837552542378587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</f>
        <v>500039.22</v>
      </c>
      <c r="E18" s="38">
        <f>SUMIFS(Raw_totalendusesannual!$D:$D,
        Raw_totalendusesannual!$B:$B,$A18,
        Raw_totalendusesannual!$C:$C,$B18,
        Raw_totalendusesannual!$A:$A,$C18) / $D18</f>
        <v>11.811996806970463</v>
      </c>
      <c r="F18" s="38">
        <f>SUMIFS(Raw_totalendusesannual!$E:$E,
        Raw_totalendusesannual!$B:$B,$A18,
        Raw_totalendusesannual!$C:$C,$B18,
        Raw_totalendusesannual!$A:$A,$C18) / $D18</f>
        <v>0.54790076266417664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</f>
        <v>500039.22</v>
      </c>
      <c r="E19" s="38">
        <f>SUMIFS(Raw_totalendusesannual!$D:$D,
        Raw_totalendusesannual!$B:$B,$A19,
        Raw_totalendusesannual!$C:$C,$B19,
        Raw_totalendusesannual!$A:$A,$C19) / $D19</f>
        <v>13.466442752230517</v>
      </c>
      <c r="F19" s="38">
        <f>SUMIFS(Raw_totalendusesannual!$E:$E,
        Raw_totalendusesannual!$B:$B,$A19,
        Raw_totalendusesannual!$C:$C,$B19,
        Raw_totalendusesannual!$A:$A,$C19) / $D19</f>
        <v>0.54839360400570181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</f>
        <v>500039.22</v>
      </c>
      <c r="E20" s="38">
        <f>SUMIFS(Raw_totalendusesannual!$D:$D,
        Raw_totalendusesannual!$B:$B,$A20,
        Raw_totalendusesannual!$C:$C,$B20,
        Raw_totalendusesannual!$A:$A,$C20) / $D20</f>
        <v>10.181797239824508</v>
      </c>
      <c r="F20" s="38">
        <f>SUMIFS(Raw_totalendusesannual!$E:$E,
        Raw_totalendusesannual!$B:$B,$A20,
        Raw_totalendusesannual!$C:$C,$B20,
        Raw_totalendusesannual!$A:$A,$C20) / $D20</f>
        <v>0.54799353538708429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</f>
        <v>500039.22</v>
      </c>
      <c r="E21" s="38">
        <f>SUMIFS(Raw_totalendusesannual!$D:$D,
        Raw_totalendusesannual!$B:$B,$A21,
        Raw_totalendusesannual!$C:$C,$B21,
        Raw_totalendusesannual!$A:$A,$C21) / $D21</f>
        <v>11.439638714739216</v>
      </c>
      <c r="F21" s="38">
        <f>SUMIFS(Raw_totalendusesannual!$E:$E,
        Raw_totalendusesannual!$B:$B,$A21,
        Raw_totalendusesannual!$C:$C,$B21,
        Raw_totalendusesannual!$A:$A,$C21) / $D21</f>
        <v>10.368052349973668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</f>
        <v>500039.22</v>
      </c>
      <c r="E22" s="38">
        <f>SUMIFS(Raw_totalendusesannual!$D:$D,
        Raw_totalendusesannual!$B:$B,$A22,
        Raw_totalendusesannual!$C:$C,$B22,
        Raw_totalendusesannual!$A:$A,$C22) / $D22</f>
        <v>9.9719737583783949</v>
      </c>
      <c r="F22" s="38">
        <f>SUMIFS(Raw_totalendusesannual!$E:$E,
        Raw_totalendusesannual!$B:$B,$A22,
        Raw_totalendusesannual!$C:$C,$B22,
        Raw_totalendusesannual!$A:$A,$C22) / $D22</f>
        <v>8.2406186458734183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</f>
        <v>500039.22</v>
      </c>
      <c r="E23" s="38">
        <f>SUMIFS(Raw_totalendusesannual!$D:$D,
        Raw_totalendusesannual!$B:$B,$A23,
        Raw_totalendusesannual!$C:$C,$B23,
        Raw_totalendusesannual!$A:$A,$C23) / $D23</f>
        <v>13.554266283352735</v>
      </c>
      <c r="F23" s="38">
        <f>SUMIFS(Raw_totalendusesannual!$E:$E,
        Raw_totalendusesannual!$B:$B,$A23,
        Raw_totalendusesannual!$C:$C,$B23,
        Raw_totalendusesannual!$A:$A,$C23) / $D23</f>
        <v>9.7026942206653324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</f>
        <v>500039.22</v>
      </c>
      <c r="E24" s="38">
        <f>SUMIFS(Raw_totalendusesannual!$D:$D,
        Raw_totalendusesannual!$B:$B,$A24,
        Raw_totalendusesannual!$C:$C,$B24,
        Raw_totalendusesannual!$A:$A,$C24) / $D24</f>
        <v>11.654137009492976</v>
      </c>
      <c r="F24" s="38">
        <f>SUMIFS(Raw_totalendusesannual!$E:$E,
        Raw_totalendusesannual!$B:$B,$A24,
        Raw_totalendusesannual!$C:$C,$B24,
        Raw_totalendusesannual!$A:$A,$C24) / $D24</f>
        <v>9.3418274070581901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</f>
        <v>500039.22</v>
      </c>
      <c r="E25" s="38">
        <f>SUMIFS(Raw_totalendusesannual!$D:$D,
        Raw_totalendusesannual!$B:$B,$A25,
        Raw_totalendusesannual!$C:$C,$B25,
        Raw_totalendusesannual!$A:$A,$C25) / $D25</f>
        <v>12.077645309501923</v>
      </c>
      <c r="F25" s="38">
        <f>SUMIFS(Raw_totalendusesannual!$E:$E,
        Raw_totalendusesannual!$B:$B,$A25,
        Raw_totalendusesannual!$C:$C,$B25,
        Raw_totalendusesannual!$A:$A,$C25) / $D25</f>
        <v>7.566000882890747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</f>
        <v>500039.22</v>
      </c>
      <c r="E26" s="38">
        <f>SUMIFS(Raw_totalendusesannual!$D:$D,
        Raw_totalendusesannual!$B:$B,$A26,
        Raw_totalendusesannual!$C:$C,$B26,
        Raw_totalendusesannual!$A:$A,$C26) / $D26</f>
        <v>9.6447041094096591</v>
      </c>
      <c r="F26" s="38">
        <f>SUMIFS(Raw_totalendusesannual!$E:$E,
        Raw_totalendusesannual!$B:$B,$A26,
        Raw_totalendusesannual!$C:$C,$B26,
        Raw_totalendusesannual!$A:$A,$C26) / $D26</f>
        <v>6.7514463965446563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</f>
        <v>500039.22</v>
      </c>
      <c r="E27" s="38">
        <f>SUMIFS(Raw_totalendusesannual!$D:$D,
        Raw_totalendusesannual!$B:$B,$A27,
        Raw_totalendusesannual!$C:$C,$B27,
        Raw_totalendusesannual!$A:$A,$C27) / $D27</f>
        <v>13.626709380916161</v>
      </c>
      <c r="F27" s="38">
        <f>SUMIFS(Raw_totalendusesannual!$E:$E,
        Raw_totalendusesannual!$B:$B,$A27,
        Raw_totalendusesannual!$C:$C,$B27,
        Raw_totalendusesannual!$A:$A,$C27) / $D27</f>
        <v>0.54631820679985865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</f>
        <v>500039.22</v>
      </c>
      <c r="E28" s="38">
        <f>SUMIFS(Raw_totalendusesannual!$D:$D,
        Raw_totalendusesannual!$B:$B,$A28,
        Raw_totalendusesannual!$C:$C,$B28,
        Raw_totalendusesannual!$A:$A,$C28) / $D28</f>
        <v>11.018571823226186</v>
      </c>
      <c r="F28" s="38">
        <f>SUMIFS(Raw_totalendusesannual!$E:$E,
        Raw_totalendusesannual!$B:$B,$A28,
        Raw_totalendusesannual!$C:$C,$B28,
        Raw_totalendusesannual!$A:$A,$C28) / $D28</f>
        <v>0.54584448395867835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</f>
        <v>500039.22</v>
      </c>
      <c r="E29" s="38">
        <f>SUMIFS(Raw_totalendusesannual!$D:$D,
        Raw_totalendusesannual!$B:$B,$A29,
        Raw_totalendusesannual!$C:$C,$B29,
        Raw_totalendusesannual!$A:$A,$C29) / $D29</f>
        <v>12.16702161882422</v>
      </c>
      <c r="F29" s="38">
        <f>SUMIFS(Raw_totalendusesannual!$E:$E,
        Raw_totalendusesannual!$B:$B,$A29,
        Raw_totalendusesannual!$C:$C,$B29,
        Raw_totalendusesannual!$A:$A,$C29) / $D29</f>
        <v>0.54629744842814543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</f>
        <v>500039.22</v>
      </c>
      <c r="E30" s="38">
        <f>SUMIFS(Raw_totalendusesannual!$D:$D,
        Raw_totalendusesannual!$B:$B,$A30,
        Raw_totalendusesannual!$C:$C,$B30,
        Raw_totalendusesannual!$A:$A,$C30) / $D30</f>
        <v>9.6867023750656998</v>
      </c>
      <c r="F30" s="38">
        <f>SUMIFS(Raw_totalendusesannual!$E:$E,
        Raw_totalendusesannual!$B:$B,$A30,
        Raw_totalendusesannual!$C:$C,$B30,
        Raw_totalendusesannual!$A:$A,$C30) / $D30</f>
        <v>0.5459053591836257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</f>
        <v>500039.22</v>
      </c>
      <c r="E31" s="38">
        <f>SUMIFS(Raw_totalendusesannual!$D:$D,
        Raw_totalendusesannual!$B:$B,$A31,
        Raw_totalendusesannual!$C:$C,$B31,
        Raw_totalendusesannual!$A:$A,$C31) / $D31</f>
        <v>11.289031828343385</v>
      </c>
      <c r="F31" s="38">
        <f>SUMIFS(Raw_totalendusesannual!$E:$E,
        Raw_totalendusesannual!$B:$B,$A31,
        Raw_totalendusesannual!$C:$C,$B31,
        Raw_totalendusesannual!$A:$A,$C31) / $D31</f>
        <v>7.9259594277424883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</f>
        <v>500039.22</v>
      </c>
      <c r="E32" s="38">
        <f>SUMIFS(Raw_totalendusesannual!$D:$D,
        Raw_totalendusesannual!$B:$B,$A32,
        Raw_totalendusesannual!$C:$C,$B32,
        Raw_totalendusesannual!$A:$A,$C32) / $D32</f>
        <v>9.5289363302342558</v>
      </c>
      <c r="F32" s="38">
        <f>SUMIFS(Raw_totalendusesannual!$E:$E,
        Raw_totalendusesannual!$B:$B,$A32,
        Raw_totalendusesannual!$C:$C,$B32,
        Raw_totalendusesannual!$A:$A,$C32) / $D32</f>
        <v>6.6819507277849128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</f>
        <v>500039.22</v>
      </c>
      <c r="E33" s="38">
        <f>SUMIFS(Raw_totalendusesannual!$D:$D,
        Raw_totalendusesannual!$B:$B,$A33,
        Raw_totalendusesannual!$C:$C,$B33,
        Raw_totalendusesannual!$A:$A,$C33) / $D33</f>
        <v>14.226061267754158</v>
      </c>
      <c r="F33" s="38">
        <f>SUMIFS(Raw_totalendusesannual!$E:$E,
        Raw_totalendusesannual!$B:$B,$A33,
        Raw_totalendusesannual!$C:$C,$B33,
        Raw_totalendusesannual!$A:$A,$C33) / $D33</f>
        <v>8.7839453273285244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</f>
        <v>500039.22</v>
      </c>
      <c r="E34" s="38">
        <f>SUMIFS(Raw_totalendusesannual!$D:$D,
        Raw_totalendusesannual!$B:$B,$A34,
        Raw_totalendusesannual!$C:$C,$B34,
        Raw_totalendusesannual!$A:$A,$C34) / $D34</f>
        <v>12.488196525864511</v>
      </c>
      <c r="F34" s="38">
        <f>SUMIFS(Raw_totalendusesannual!$E:$E,
        Raw_totalendusesannual!$B:$B,$A34,
        Raw_totalendusesannual!$C:$C,$B34,
        Raw_totalendusesannual!$A:$A,$C34) / $D34</f>
        <v>7.8883966541664474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</f>
        <v>500039.22</v>
      </c>
      <c r="E35" s="38">
        <f>SUMIFS(Raw_totalendusesannual!$D:$D,
        Raw_totalendusesannual!$B:$B,$A35,
        Raw_totalendusesannual!$C:$C,$B35,
        Raw_totalendusesannual!$A:$A,$C35) / $D35</f>
        <v>13.286369877146837</v>
      </c>
      <c r="F35" s="38">
        <f>SUMIFS(Raw_totalendusesannual!$E:$E,
        Raw_totalendusesannual!$B:$B,$A35,
        Raw_totalendusesannual!$C:$C,$B35,
        Raw_totalendusesannual!$A:$A,$C35) / $D35</f>
        <v>6.5957170519544448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</f>
        <v>500039.22</v>
      </c>
      <c r="E36" s="38">
        <f>SUMIFS(Raw_totalendusesannual!$D:$D,
        Raw_totalendusesannual!$B:$B,$A36,
        Raw_totalendusesannual!$C:$C,$B36,
        Raw_totalendusesannual!$A:$A,$C36) / $D36</f>
        <v>10.424429227771373</v>
      </c>
      <c r="F36" s="38">
        <f>SUMIFS(Raw_totalendusesannual!$E:$E,
        Raw_totalendusesannual!$B:$B,$A36,
        Raw_totalendusesannual!$C:$C,$B36,
        Raw_totalendusesannual!$A:$A,$C36) / $D36</f>
        <v>5.7375078498842553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</f>
        <v>500039.22</v>
      </c>
      <c r="E37" s="38">
        <f>SUMIFS(Raw_totalendusesannual!$D:$D,
        Raw_totalendusesannual!$B:$B,$A37,
        Raw_totalendusesannual!$C:$C,$B37,
        Raw_totalendusesannual!$A:$A,$C37) / $D37</f>
        <v>14.630708947190183</v>
      </c>
      <c r="F37" s="38">
        <f>SUMIFS(Raw_totalendusesannual!$E:$E,
        Raw_totalendusesannual!$B:$B,$A37,
        Raw_totalendusesannual!$C:$C,$B37,
        Raw_totalendusesannual!$A:$A,$C37) / $D37</f>
        <v>0.52759663531992551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</f>
        <v>500039.22</v>
      </c>
      <c r="E38" s="38">
        <f>SUMIFS(Raw_totalendusesannual!$D:$D,
        Raw_totalendusesannual!$B:$B,$A38,
        Raw_totalendusesannual!$C:$C,$B38,
        Raw_totalendusesannual!$A:$A,$C38) / $D38</f>
        <v>11.581215309471126</v>
      </c>
      <c r="F38" s="38">
        <f>SUMIFS(Raw_totalendusesannual!$E:$E,
        Raw_totalendusesannual!$B:$B,$A38,
        Raw_totalendusesannual!$C:$C,$B38,
        Raw_totalendusesannual!$A:$A,$C38) / $D38</f>
        <v>0.52713315167558261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</f>
        <v>500039.22</v>
      </c>
      <c r="E39" s="38">
        <f>SUMIFS(Raw_totalendusesannual!$D:$D,
        Raw_totalendusesannual!$B:$B,$A39,
        Raw_totalendusesannual!$C:$C,$B39,
        Raw_totalendusesannual!$A:$A,$C39) / $D39</f>
        <v>13.325425873594476</v>
      </c>
      <c r="F39" s="38">
        <f>SUMIFS(Raw_totalendusesannual!$E:$E,
        Raw_totalendusesannual!$B:$B,$A39,
        Raw_totalendusesannual!$C:$C,$B39,
        Raw_totalendusesannual!$A:$A,$C39) / $D39</f>
        <v>0.52758311638035116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</f>
        <v>500039.22</v>
      </c>
      <c r="E40" s="38">
        <f>SUMIFS(Raw_totalendusesannual!$D:$D,
        Raw_totalendusesannual!$B:$B,$A40,
        Raw_totalendusesannual!$C:$C,$B40,
        Raw_totalendusesannual!$A:$A,$C40) / $D40</f>
        <v>10.435417685836724</v>
      </c>
      <c r="F40" s="38">
        <f>SUMIFS(Raw_totalendusesannual!$E:$E,
        Raw_totalendusesannual!$B:$B,$A40,
        Raw_totalendusesannual!$C:$C,$B40,
        Raw_totalendusesannual!$A:$A,$C40) / $D40</f>
        <v>0.52710623378702171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</f>
        <v>500039.22</v>
      </c>
      <c r="E41" s="38">
        <f>SUMIFS(Raw_totalendusesannual!$D:$D,
        Raw_totalendusesannual!$B:$B,$A41,
        Raw_totalendusesannual!$C:$C,$B41,
        Raw_totalendusesannual!$A:$A,$C41) / $D41</f>
        <v>12.254183721828859</v>
      </c>
      <c r="F41" s="38">
        <f>SUMIFS(Raw_totalendusesannual!$E:$E,
        Raw_totalendusesannual!$B:$B,$A41,
        Raw_totalendusesannual!$C:$C,$B41,
        Raw_totalendusesannual!$A:$A,$C41) / $D41</f>
        <v>7.0237348582377201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</f>
        <v>500039.22</v>
      </c>
      <c r="E42" s="38">
        <f>SUMIFS(Raw_totalendusesannual!$D:$D,
        Raw_totalendusesannual!$B:$B,$A42,
        Raw_totalendusesannual!$C:$C,$B42,
        Raw_totalendusesannual!$A:$A,$C42) / $D42</f>
        <v>10.322294119249287</v>
      </c>
      <c r="F42" s="38">
        <f>SUMIFS(Raw_totalendusesannual!$E:$E,
        Raw_totalendusesannual!$B:$B,$A42,
        Raw_totalendusesannual!$C:$C,$B42,
        Raw_totalendusesannual!$A:$A,$C42) / $D42</f>
        <v>5.6821902489968688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</f>
        <v>500039.22</v>
      </c>
      <c r="E43" s="38">
        <f>SUMIFS(Raw_totalendusesannual!$D:$D,
        Raw_totalendusesannual!$B:$B,$A43,
        Raw_totalendusesannual!$C:$C,$B43,
        Raw_totalendusesannual!$A:$A,$C43) / $D43</f>
        <v>13.756149507632621</v>
      </c>
      <c r="F43" s="38">
        <f>SUMIFS(Raw_totalendusesannual!$E:$E,
        Raw_totalendusesannual!$B:$B,$A43,
        Raw_totalendusesannual!$C:$C,$B43,
        Raw_totalendusesannual!$A:$A,$C43) / $D43</f>
        <v>9.0272000864252213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</f>
        <v>500039.22</v>
      </c>
      <c r="E44" s="38">
        <f>SUMIFS(Raw_totalendusesannual!$D:$D,
        Raw_totalendusesannual!$B:$B,$A44,
        Raw_totalendusesannual!$C:$C,$B44,
        Raw_totalendusesannual!$A:$A,$C44) / $D44</f>
        <v>11.862584338884458</v>
      </c>
      <c r="F44" s="38">
        <f>SUMIFS(Raw_totalendusesannual!$E:$E,
        Raw_totalendusesannual!$B:$B,$A44,
        Raw_totalendusesannual!$C:$C,$B44,
        Raw_totalendusesannual!$A:$A,$C44) / $D44</f>
        <v>8.6018584302247341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</f>
        <v>500039.22</v>
      </c>
      <c r="E45" s="38">
        <f>SUMIFS(Raw_totalendusesannual!$D:$D,
        Raw_totalendusesannual!$B:$B,$A45,
        Raw_totalendusesannual!$C:$C,$B45,
        Raw_totalendusesannual!$A:$A,$C45) / $D45</f>
        <v>12.489807299515427</v>
      </c>
      <c r="F45" s="38">
        <f>SUMIFS(Raw_totalendusesannual!$E:$E,
        Raw_totalendusesannual!$B:$B,$A45,
        Raw_totalendusesannual!$C:$C,$B45,
        Raw_totalendusesannual!$A:$A,$C45) / $D45</f>
        <v>6.4985886107093762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</f>
        <v>500039.22</v>
      </c>
      <c r="E46" s="38">
        <f>SUMIFS(Raw_totalendusesannual!$D:$D,
        Raw_totalendusesannual!$B:$B,$A46,
        Raw_totalendusesannual!$C:$C,$B46,
        Raw_totalendusesannual!$A:$A,$C46) / $D46</f>
        <v>9.6957684439232601</v>
      </c>
      <c r="F46" s="38">
        <f>SUMIFS(Raw_totalendusesannual!$E:$E,
        Raw_totalendusesannual!$B:$B,$A46,
        Raw_totalendusesannual!$C:$C,$B46,
        Raw_totalendusesannual!$A:$A,$C46) / $D46</f>
        <v>5.6956698516568363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</f>
        <v>500039.22</v>
      </c>
      <c r="E47" s="38">
        <f>SUMIFS(Raw_totalendusesannual!$D:$D,
        Raw_totalendusesannual!$B:$B,$A47,
        Raw_totalendusesannual!$C:$C,$B47,
        Raw_totalendusesannual!$A:$A,$C47) / $D47</f>
        <v>13.820406527311999</v>
      </c>
      <c r="F47" s="38">
        <f>SUMIFS(Raw_totalendusesannual!$E:$E,
        Raw_totalendusesannual!$B:$B,$A47,
        Raw_totalendusesannual!$C:$C,$B47,
        Raw_totalendusesannual!$A:$A,$C47) / $D47</f>
        <v>0.54632150654102696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</f>
        <v>500039.22</v>
      </c>
      <c r="E48" s="38">
        <f>SUMIFS(Raw_totalendusesannual!$D:$D,
        Raw_totalendusesannual!$B:$B,$A48,
        Raw_totalendusesannual!$C:$C,$B48,
        Raw_totalendusesannual!$A:$A,$C48) / $D48</f>
        <v>10.846673946895606</v>
      </c>
      <c r="F48" s="38">
        <f>SUMIFS(Raw_totalendusesannual!$E:$E,
        Raw_totalendusesannual!$B:$B,$A48,
        Raw_totalendusesannual!$C:$C,$B48,
        Raw_totalendusesannual!$A:$A,$C48) / $D48</f>
        <v>0.54571715394644449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</f>
        <v>500039.22</v>
      </c>
      <c r="E49" s="38">
        <f>SUMIFS(Raw_totalendusesannual!$D:$D,
        Raw_totalendusesannual!$B:$B,$A49,
        Raw_totalendusesannual!$C:$C,$B49,
        Raw_totalendusesannual!$A:$A,$C49) / $D49</f>
        <v>12.51128985442382</v>
      </c>
      <c r="F49" s="38">
        <f>SUMIFS(Raw_totalendusesannual!$E:$E,
        Raw_totalendusesannual!$B:$B,$A49,
        Raw_totalendusesannual!$C:$C,$B49,
        Raw_totalendusesannual!$A:$A,$C49) / $D49</f>
        <v>0.54631406712457486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</f>
        <v>500039.22</v>
      </c>
      <c r="E50" s="38">
        <f>SUMIFS(Raw_totalendusesannual!$D:$D,
        Raw_totalendusesannual!$B:$B,$A50,
        Raw_totalendusesannual!$C:$C,$B50,
        Raw_totalendusesannual!$A:$A,$C50) / $D50</f>
        <v>9.6893476475705249</v>
      </c>
      <c r="F50" s="38">
        <f>SUMIFS(Raw_totalendusesannual!$E:$E,
        Raw_totalendusesannual!$B:$B,$A50,
        Raw_totalendusesannual!$C:$C,$B50,
        Raw_totalendusesannual!$A:$A,$C50) / $D50</f>
        <v>0.54588068111937305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</f>
        <v>500039.22</v>
      </c>
      <c r="E51" s="38">
        <f>SUMIFS(Raw_totalendusesannual!$D:$D,
        Raw_totalendusesannual!$B:$B,$A51,
        Raw_totalendusesannual!$C:$C,$B51,
        Raw_totalendusesannual!$A:$A,$C51) / $D51</f>
        <v>11.066954668075837</v>
      </c>
      <c r="F51" s="38">
        <f>SUMIFS(Raw_totalendusesannual!$E:$E,
        Raw_totalendusesannual!$B:$B,$A51,
        Raw_totalendusesannual!$C:$C,$B51,
        Raw_totalendusesannual!$A:$A,$C51) / $D51</f>
        <v>7.1093794402767045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</f>
        <v>500039.22</v>
      </c>
      <c r="E52" s="38">
        <f>SUMIFS(Raw_totalendusesannual!$D:$D,
        Raw_totalendusesannual!$B:$B,$A52,
        Raw_totalendusesannual!$C:$C,$B52,
        Raw_totalendusesannual!$A:$A,$C52) / $D52</f>
        <v>9.5474400788002196</v>
      </c>
      <c r="F52" s="38">
        <f>SUMIFS(Raw_totalendusesannual!$E:$E,
        Raw_totalendusesannual!$B:$B,$A52,
        Raw_totalendusesannual!$C:$C,$B52,
        Raw_totalendusesannual!$A:$A,$C52) / $D52</f>
        <v>5.6160717353330805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</f>
        <v>500039.22</v>
      </c>
      <c r="E53" s="38">
        <f>SUMIFS(Raw_totalendusesannual!$D:$D,
        Raw_totalendusesannual!$B:$B,$A53,
        Raw_totalendusesannual!$C:$C,$B53,
        Raw_totalendusesannual!$A:$A,$C53) / $D53</f>
        <v>14.683332239419141</v>
      </c>
      <c r="F53" s="38">
        <f>SUMIFS(Raw_totalendusesannual!$E:$E,
        Raw_totalendusesannual!$B:$B,$A53,
        Raw_totalendusesannual!$C:$C,$B53,
        Raw_totalendusesannual!$A:$A,$C53) / $D53</f>
        <v>3.7751120802084288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</f>
        <v>500039.22</v>
      </c>
      <c r="E54" s="38">
        <f>SUMIFS(Raw_totalendusesannual!$D:$D,
        Raw_totalendusesannual!$B:$B,$A54,
        Raw_totalendusesannual!$C:$C,$B54,
        Raw_totalendusesannual!$A:$A,$C54) / $D54</f>
        <v>12.891516209468531</v>
      </c>
      <c r="F54" s="38">
        <f>SUMIFS(Raw_totalendusesannual!$E:$E,
        Raw_totalendusesannual!$B:$B,$A54,
        Raw_totalendusesannual!$C:$C,$B54,
        Raw_totalendusesannual!$A:$A,$C54) / $D54</f>
        <v>3.8569775786787286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</f>
        <v>500039.22</v>
      </c>
      <c r="E55" s="38">
        <f>SUMIFS(Raw_totalendusesannual!$D:$D,
        Raw_totalendusesannual!$B:$B,$A55,
        Raw_totalendusesannual!$C:$C,$B55,
        Raw_totalendusesannual!$A:$A,$C55) / $D55</f>
        <v>13.055587819691425</v>
      </c>
      <c r="F55" s="38">
        <f>SUMIFS(Raw_totalendusesannual!$E:$E,
        Raw_totalendusesannual!$B:$B,$A55,
        Raw_totalendusesannual!$C:$C,$B55,
        Raw_totalendusesannual!$A:$A,$C55) / $D55</f>
        <v>2.6666238300267731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</f>
        <v>500039.22</v>
      </c>
      <c r="E56" s="38">
        <f>SUMIFS(Raw_totalendusesannual!$D:$D,
        Raw_totalendusesannual!$B:$B,$A56,
        Raw_totalendusesannual!$C:$C,$B56,
        Raw_totalendusesannual!$A:$A,$C56) / $D56</f>
        <v>10.378623640761619</v>
      </c>
      <c r="F56" s="38">
        <f>SUMIFS(Raw_totalendusesannual!$E:$E,
        Raw_totalendusesannual!$B:$B,$A56,
        Raw_totalendusesannual!$C:$C,$B56,
        Raw_totalendusesannual!$A:$A,$C56) / $D56</f>
        <v>2.2301591663149947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</f>
        <v>500039.22</v>
      </c>
      <c r="E57" s="38">
        <f>SUMIFS(Raw_totalendusesannual!$D:$D,
        Raw_totalendusesannual!$B:$B,$A57,
        Raw_totalendusesannual!$C:$C,$B57,
        Raw_totalendusesannual!$A:$A,$C57) / $D57</f>
        <v>13.542577400228726</v>
      </c>
      <c r="F57" s="38">
        <f>SUMIFS(Raw_totalendusesannual!$E:$E,
        Raw_totalendusesannual!$B:$B,$A57,
        Raw_totalendusesannual!$C:$C,$B57,
        Raw_totalendusesannual!$A:$A,$C57) / $D57</f>
        <v>0.50340265309589116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</f>
        <v>500039.22</v>
      </c>
      <c r="E58" s="38">
        <f>SUMIFS(Raw_totalendusesannual!$D:$D,
        Raw_totalendusesannual!$B:$B,$A58,
        Raw_totalendusesannual!$C:$C,$B58,
        Raw_totalendusesannual!$A:$A,$C58) / $D58</f>
        <v>10.721598137842069</v>
      </c>
      <c r="F58" s="38">
        <f>SUMIFS(Raw_totalendusesannual!$E:$E,
        Raw_totalendusesannual!$B:$B,$A58,
        Raw_totalendusesannual!$C:$C,$B58,
        Raw_totalendusesannual!$A:$A,$C58) / $D58</f>
        <v>0.50312627477500671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</f>
        <v>500039.22</v>
      </c>
      <c r="E59" s="38">
        <f>SUMIFS(Raw_totalendusesannual!$D:$D,
        Raw_totalendusesannual!$B:$B,$A59,
        Raw_totalendusesannual!$C:$C,$B59,
        Raw_totalendusesannual!$A:$A,$C59) / $D59</f>
        <v>13.040272281042276</v>
      </c>
      <c r="F59" s="38">
        <f>SUMIFS(Raw_totalendusesannual!$E:$E,
        Raw_totalendusesannual!$B:$B,$A59,
        Raw_totalendusesannual!$C:$C,$B59,
        Raw_totalendusesannual!$A:$A,$C59) / $D59</f>
        <v>0.50342243154446964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</f>
        <v>500039.22</v>
      </c>
      <c r="E60" s="38">
        <f>SUMIFS(Raw_totalendusesannual!$D:$D,
        Raw_totalendusesannual!$B:$B,$A60,
        Raw_totalendusesannual!$C:$C,$B60,
        Raw_totalendusesannual!$A:$A,$C60) / $D60</f>
        <v>10.371285736346842</v>
      </c>
      <c r="F60" s="38">
        <f>SUMIFS(Raw_totalendusesannual!$E:$E,
        Raw_totalendusesannual!$B:$B,$A60,
        Raw_totalendusesannual!$C:$C,$B60,
        Raw_totalendusesannual!$A:$A,$C60) / $D60</f>
        <v>0.50316273191530858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</f>
        <v>500039.22</v>
      </c>
      <c r="E61" s="38">
        <f>SUMIFS(Raw_totalendusesannual!$D:$D,
        Raw_totalendusesannual!$B:$B,$A61,
        Raw_totalendusesannual!$C:$C,$B61,
        Raw_totalendusesannual!$A:$A,$C61) / $D61</f>
        <v>12.760426112175761</v>
      </c>
      <c r="F61" s="38">
        <f>SUMIFS(Raw_totalendusesannual!$E:$E,
        Raw_totalendusesannual!$B:$B,$A61,
        Raw_totalendusesannual!$C:$C,$B61,
        Raw_totalendusesannual!$A:$A,$C61) / $D61</f>
        <v>2.682823719307458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</f>
        <v>500039.22</v>
      </c>
      <c r="E62" s="38">
        <f>SUMIFS(Raw_totalendusesannual!$D:$D,
        Raw_totalendusesannual!$B:$B,$A62,
        Raw_totalendusesannual!$C:$C,$B62,
        Raw_totalendusesannual!$A:$A,$C62) / $D62</f>
        <v>10.221001844615309</v>
      </c>
      <c r="F62" s="38">
        <f>SUMIFS(Raw_totalendusesannual!$E:$E,
        Raw_totalendusesannual!$B:$B,$A62,
        Raw_totalendusesannual!$C:$C,$B62,
        Raw_totalendusesannual!$A:$A,$C62) / $D62</f>
        <v>2.1924376851879743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</f>
        <v>500039.22</v>
      </c>
      <c r="E63" s="38">
        <f>SUMIFS(Raw_totalendusesannual!$D:$D,
        Raw_totalendusesannual!$B:$B,$A63,
        Raw_totalendusesannual!$C:$C,$B63,
        Raw_totalendusesannual!$A:$A,$C63) / $D63</f>
        <v>14.96774652996219</v>
      </c>
      <c r="F63" s="38">
        <f>SUMIFS(Raw_totalendusesannual!$E:$E,
        Raw_totalendusesannual!$B:$B,$A63,
        Raw_totalendusesannual!$C:$C,$B63,
        Raw_totalendusesannual!$A:$A,$C63) / $D63</f>
        <v>3.6480498669684351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</f>
        <v>500039.22</v>
      </c>
      <c r="E64" s="38">
        <f>SUMIFS(Raw_totalendusesannual!$D:$D,
        Raw_totalendusesannual!$B:$B,$A64,
        Raw_totalendusesannual!$C:$C,$B64,
        Raw_totalendusesannual!$A:$A,$C64) / $D64</f>
        <v>13.048519274148138</v>
      </c>
      <c r="F64" s="38">
        <f>SUMIFS(Raw_totalendusesannual!$E:$E,
        Raw_totalendusesannual!$B:$B,$A64,
        Raw_totalendusesannual!$C:$C,$B64,
        Raw_totalendusesannual!$A:$A,$C64) / $D64</f>
        <v>3.780842830688361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</f>
        <v>500039.22</v>
      </c>
      <c r="E65" s="38">
        <f>SUMIFS(Raw_totalendusesannual!$D:$D,
        Raw_totalendusesannual!$B:$B,$A65,
        Raw_totalendusesannual!$C:$C,$B65,
        Raw_totalendusesannual!$A:$A,$C65) / $D65</f>
        <v>13.226718836174491</v>
      </c>
      <c r="F65" s="38">
        <f>SUMIFS(Raw_totalendusesannual!$E:$E,
        Raw_totalendusesannual!$B:$B,$A65,
        Raw_totalendusesannual!$C:$C,$B65,
        Raw_totalendusesannual!$A:$A,$C65) / $D65</f>
        <v>2.5422612450279405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</f>
        <v>500039.22</v>
      </c>
      <c r="E66" s="38">
        <f>SUMIFS(Raw_totalendusesannual!$D:$D,
        Raw_totalendusesannual!$B:$B,$A66,
        Raw_totalendusesannual!$C:$C,$B66,
        Raw_totalendusesannual!$A:$A,$C66) / $D66</f>
        <v>10.575545314225552</v>
      </c>
      <c r="F66" s="38">
        <f>SUMIFS(Raw_totalendusesannual!$E:$E,
        Raw_totalendusesannual!$B:$B,$A66,
        Raw_totalendusesannual!$C:$C,$B66,
        Raw_totalendusesannual!$A:$A,$C66) / $D66</f>
        <v>2.1244429386958887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</f>
        <v>500039.22</v>
      </c>
      <c r="E67" s="38">
        <f>SUMIFS(Raw_totalendusesannual!$D:$D,
        Raw_totalendusesannual!$B:$B,$A67,
        Raw_totalendusesannual!$C:$C,$B67,
        Raw_totalendusesannual!$A:$A,$C67) / $D67</f>
        <v>13.705999721381856</v>
      </c>
      <c r="F67" s="38">
        <f>SUMIFS(Raw_totalendusesannual!$E:$E,
        Raw_totalendusesannual!$B:$B,$A67,
        Raw_totalendusesannual!$C:$C,$B67,
        Raw_totalendusesannual!$A:$A,$C67) / $D67</f>
        <v>0.49698133678394268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</f>
        <v>500039.22</v>
      </c>
      <c r="E68" s="38">
        <f>SUMIFS(Raw_totalendusesannual!$D:$D,
        Raw_totalendusesannual!$B:$B,$A68,
        Raw_totalendusesannual!$C:$C,$B68,
        Raw_totalendusesannual!$A:$A,$C68) / $D68</f>
        <v>10.915124557629701</v>
      </c>
      <c r="F68" s="38">
        <f>SUMIFS(Raw_totalendusesannual!$E:$E,
        Raw_totalendusesannual!$B:$B,$A68,
        Raw_totalendusesannual!$C:$C,$B68,
        Raw_totalendusesannual!$A:$A,$C68) / $D68</f>
        <v>0.4967380958637605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</f>
        <v>500039.22</v>
      </c>
      <c r="E69" s="38">
        <f>SUMIFS(Raw_totalendusesannual!$D:$D,
        Raw_totalendusesannual!$B:$B,$A69,
        Raw_totalendusesannual!$C:$C,$B69,
        Raw_totalendusesannual!$A:$A,$C69) / $D69</f>
        <v>13.216227279132227</v>
      </c>
      <c r="F69" s="38">
        <f>SUMIFS(Raw_totalendusesannual!$E:$E,
        Raw_totalendusesannual!$B:$B,$A69,
        Raw_totalendusesannual!$C:$C,$B69,
        Raw_totalendusesannual!$A:$A,$C69) / $D69</f>
        <v>0.49699769550076495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</f>
        <v>500039.22</v>
      </c>
      <c r="E70" s="38">
        <f>SUMIFS(Raw_totalendusesannual!$D:$D,
        Raw_totalendusesannual!$B:$B,$A70,
        Raw_totalendusesannual!$C:$C,$B70,
        Raw_totalendusesannual!$A:$A,$C70) / $D70</f>
        <v>10.569670795022839</v>
      </c>
      <c r="F70" s="38">
        <f>SUMIFS(Raw_totalendusesannual!$E:$E,
        Raw_totalendusesannual!$B:$B,$A70,
        Raw_totalendusesannual!$C:$C,$B70,
        Raw_totalendusesannual!$A:$A,$C70) / $D70</f>
        <v>0.49663844368047777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</f>
        <v>500039.22</v>
      </c>
      <c r="E71" s="38">
        <f>SUMIFS(Raw_totalendusesannual!$D:$D,
        Raw_totalendusesannual!$B:$B,$A71,
        Raw_totalendusesannual!$C:$C,$B71,
        Raw_totalendusesannual!$A:$A,$C71) / $D71</f>
        <v>13.050211841383163</v>
      </c>
      <c r="F71" s="38">
        <f>SUMIFS(Raw_totalendusesannual!$E:$E,
        Raw_totalendusesannual!$B:$B,$A71,
        Raw_totalendusesannual!$C:$C,$B71,
        Raw_totalendusesannual!$A:$A,$C71) / $D71</f>
        <v>2.5507714774853061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</f>
        <v>500039.22</v>
      </c>
      <c r="E72" s="38">
        <f>SUMIFS(Raw_totalendusesannual!$D:$D,
        Raw_totalendusesannual!$B:$B,$A72,
        Raw_totalendusesannual!$C:$C,$B72,
        Raw_totalendusesannual!$A:$A,$C72) / $D72</f>
        <v>10.47638439240826</v>
      </c>
      <c r="F72" s="38">
        <f>SUMIFS(Raw_totalendusesannual!$E:$E,
        Raw_totalendusesannual!$B:$B,$A72,
        Raw_totalendusesannual!$C:$C,$B72,
        Raw_totalendusesannual!$A:$A,$C72) / $D72</f>
        <v>2.1032148438276499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</f>
        <v>500039.22</v>
      </c>
      <c r="E73" s="38">
        <f>SUMIFS(Raw_totalendusesannual!$D:$D,
        Raw_totalendusesannual!$B:$B,$A73,
        Raw_totalendusesannual!$C:$C,$B73,
        Raw_totalendusesannual!$A:$A,$C73) / $D73</f>
        <v>15.265705118090539</v>
      </c>
      <c r="F73" s="38">
        <f>SUMIFS(Raw_totalendusesannual!$E:$E,
        Raw_totalendusesannual!$B:$B,$A73,
        Raw_totalendusesannual!$C:$C,$B73,
        Raw_totalendusesannual!$A:$A,$C73) / $D73</f>
        <v>4.4001831896306056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</f>
        <v>500039.22</v>
      </c>
      <c r="E74" s="38">
        <f>SUMIFS(Raw_totalendusesannual!$D:$D,
        Raw_totalendusesannual!$B:$B,$A74,
        Raw_totalendusesannual!$C:$C,$B74,
        Raw_totalendusesannual!$A:$A,$C74) / $D74</f>
        <v>13.420356747216749</v>
      </c>
      <c r="F74" s="38">
        <f>SUMIFS(Raw_totalendusesannual!$E:$E,
        Raw_totalendusesannual!$B:$B,$A74,
        Raw_totalendusesannual!$C:$C,$B74,
        Raw_totalendusesannual!$A:$A,$C74) / $D74</f>
        <v>4.2303087545812907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</f>
        <v>500039.22</v>
      </c>
      <c r="E75" s="38">
        <f>SUMIFS(Raw_totalendusesannual!$D:$D,
        Raw_totalendusesannual!$B:$B,$A75,
        Raw_totalendusesannual!$C:$C,$B75,
        Raw_totalendusesannual!$A:$A,$C75) / $D75</f>
        <v>14.154418347424828</v>
      </c>
      <c r="F75" s="38">
        <f>SUMIFS(Raw_totalendusesannual!$E:$E,
        Raw_totalendusesannual!$B:$B,$A75,
        Raw_totalendusesannual!$C:$C,$B75,
        Raw_totalendusesannual!$A:$A,$C75) / $D75</f>
        <v>3.0564890689974278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</f>
        <v>500039.22</v>
      </c>
      <c r="E76" s="38">
        <f>SUMIFS(Raw_totalendusesannual!$D:$D,
        Raw_totalendusesannual!$B:$B,$A76,
        Raw_totalendusesannual!$C:$C,$B76,
        Raw_totalendusesannual!$A:$A,$C76) / $D76</f>
        <v>10.99947882088129</v>
      </c>
      <c r="F76" s="38">
        <f>SUMIFS(Raw_totalendusesannual!$E:$E,
        Raw_totalendusesannual!$B:$B,$A76,
        Raw_totalendusesannual!$C:$C,$B76,
        Raw_totalendusesannual!$A:$A,$C76) / $D76</f>
        <v>2.5400929151117388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</f>
        <v>500039.22</v>
      </c>
      <c r="E77" s="38">
        <f>SUMIFS(Raw_totalendusesannual!$D:$D,
        Raw_totalendusesannual!$B:$B,$A77,
        Raw_totalendusesannual!$C:$C,$B77,
        Raw_totalendusesannual!$A:$A,$C77) / $D77</f>
        <v>14.725494592204189</v>
      </c>
      <c r="F77" s="38">
        <f>SUMIFS(Raw_totalendusesannual!$E:$E,
        Raw_totalendusesannual!$B:$B,$A77,
        Raw_totalendusesannual!$C:$C,$B77,
        Raw_totalendusesannual!$A:$A,$C77) / $D77</f>
        <v>0.49629873032759309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</f>
        <v>500039.22</v>
      </c>
      <c r="E78" s="38">
        <f>SUMIFS(Raw_totalendusesannual!$D:$D,
        Raw_totalendusesannual!$B:$B,$A78,
        Raw_totalendusesannual!$C:$C,$B78,
        Raw_totalendusesannual!$A:$A,$C78) / $D78</f>
        <v>11.454856421062331</v>
      </c>
      <c r="F78" s="38">
        <f>SUMIFS(Raw_totalendusesannual!$E:$E,
        Raw_totalendusesannual!$B:$B,$A78,
        Raw_totalendusesannual!$C:$C,$B78,
        Raw_totalendusesannual!$A:$A,$C78) / $D78</f>
        <v>0.49598385502641179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</f>
        <v>500039.22</v>
      </c>
      <c r="E79" s="38">
        <f>SUMIFS(Raw_totalendusesannual!$D:$D,
        Raw_totalendusesannual!$B:$B,$A79,
        Raw_totalendusesannual!$C:$C,$B79,
        Raw_totalendusesannual!$A:$A,$C79) / $D79</f>
        <v>14.134112580209209</v>
      </c>
      <c r="F79" s="38">
        <f>SUMIFS(Raw_totalendusesannual!$E:$E,
        Raw_totalendusesannual!$B:$B,$A79,
        Raw_totalendusesannual!$C:$C,$B79,
        Raw_totalendusesannual!$A:$A,$C79) / $D79</f>
        <v>0.49628275158096602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</f>
        <v>500039.22</v>
      </c>
      <c r="E80" s="38">
        <f>SUMIFS(Raw_totalendusesannual!$D:$D,
        Raw_totalendusesannual!$B:$B,$A80,
        Raw_totalendusesannual!$C:$C,$B80,
        Raw_totalendusesannual!$A:$A,$C80) / $D80</f>
        <v>10.984344807993262</v>
      </c>
      <c r="F80" s="38">
        <f>SUMIFS(Raw_totalendusesannual!$E:$E,
        Raw_totalendusesannual!$B:$B,$A80,
        Raw_totalendusesannual!$C:$C,$B80,
        Raw_totalendusesannual!$A:$A,$C80) / $D80</f>
        <v>0.49589382208859539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</f>
        <v>500039.22</v>
      </c>
      <c r="E81" s="38">
        <f>SUMIFS(Raw_totalendusesannual!$D:$D,
        Raw_totalendusesannual!$B:$B,$A81,
        Raw_totalendusesannual!$C:$C,$B81,
        Raw_totalendusesannual!$A:$A,$C81) / $D81</f>
        <v>13.297793661065228</v>
      </c>
      <c r="F81" s="38">
        <f>SUMIFS(Raw_totalendusesannual!$E:$E,
        Raw_totalendusesannual!$B:$B,$A81,
        Raw_totalendusesannual!$C:$C,$B81,
        Raw_totalendusesannual!$A:$A,$C81) / $D81</f>
        <v>3.3162621323983346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</f>
        <v>500039.22</v>
      </c>
      <c r="E82" s="38">
        <f>SUMIFS(Raw_totalendusesannual!$D:$D,
        Raw_totalendusesannual!$B:$B,$A82,
        Raw_totalendusesannual!$C:$C,$B82,
        Raw_totalendusesannual!$A:$A,$C82) / $D82</f>
        <v>10.903043185292546</v>
      </c>
      <c r="F82" s="38">
        <f>SUMIFS(Raw_totalendusesannual!$E:$E,
        Raw_totalendusesannual!$B:$B,$A82,
        Raw_totalendusesannual!$C:$C,$B82,
        Raw_totalendusesannual!$A:$A,$C82) / $D82</f>
        <v>2.5151723098840129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</f>
        <v>500039.22</v>
      </c>
      <c r="E83" s="38">
        <f>SUMIFS(Raw_totalendusesannual!$D:$D,
        Raw_totalendusesannual!$B:$B,$A83,
        Raw_totalendusesannual!$C:$C,$B83,
        Raw_totalendusesannual!$A:$A,$C83) / $D83</f>
        <v>15.982977755224882</v>
      </c>
      <c r="F83" s="38">
        <f>SUMIFS(Raw_totalendusesannual!$E:$E,
        Raw_totalendusesannual!$B:$B,$A83,
        Raw_totalendusesannual!$C:$C,$B83,
        Raw_totalendusesannual!$A:$A,$C83) / $D83</f>
        <v>4.1710928194792407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</f>
        <v>500039.22</v>
      </c>
      <c r="E84" s="38">
        <f>SUMIFS(Raw_totalendusesannual!$D:$D,
        Raw_totalendusesannual!$B:$B,$A84,
        Raw_totalendusesannual!$C:$C,$B84,
        Raw_totalendusesannual!$A:$A,$C84) / $D84</f>
        <v>13.73903033046088</v>
      </c>
      <c r="F84" s="38">
        <f>SUMIFS(Raw_totalendusesannual!$E:$E,
        Raw_totalendusesannual!$B:$B,$A84,
        Raw_totalendusesannual!$C:$C,$B84,
        Raw_totalendusesannual!$A:$A,$C84) / $D84</f>
        <v>3.7547746354775935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</f>
        <v>500039.22</v>
      </c>
      <c r="E85" s="38">
        <f>SUMIFS(Raw_totalendusesannual!$D:$D,
        Raw_totalendusesannual!$B:$B,$A85,
        Raw_totalendusesannual!$C:$C,$B85,
        Raw_totalendusesannual!$A:$A,$C85) / $D85</f>
        <v>15.612421541654273</v>
      </c>
      <c r="F85" s="38">
        <f>SUMIFS(Raw_totalendusesannual!$E:$E,
        Raw_totalendusesannual!$B:$B,$A85,
        Raw_totalendusesannual!$C:$C,$B85,
        Raw_totalendusesannual!$A:$A,$C85) / $D85</f>
        <v>2.5800983770833015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</f>
        <v>500039.22</v>
      </c>
      <c r="E86" s="38">
        <f>SUMIFS(Raw_totalendusesannual!$D:$D,
        Raw_totalendusesannual!$B:$B,$A86,
        Raw_totalendusesannual!$C:$C,$B86,
        Raw_totalendusesannual!$A:$A,$C86) / $D86</f>
        <v>11.500791677900787</v>
      </c>
      <c r="F86" s="38">
        <f>SUMIFS(Raw_totalendusesannual!$E:$E,
        Raw_totalendusesannual!$B:$B,$A86,
        Raw_totalendusesannual!$C:$C,$B86,
        Raw_totalendusesannual!$A:$A,$C86) / $D86</f>
        <v>2.2716417324225087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</f>
        <v>500039.22</v>
      </c>
      <c r="E87" s="38">
        <f>SUMIFS(Raw_totalendusesannual!$D:$D,
        Raw_totalendusesannual!$B:$B,$A87,
        Raw_totalendusesannual!$C:$C,$B87,
        Raw_totalendusesannual!$A:$A,$C87) / $D87</f>
        <v>16.090797897812898</v>
      </c>
      <c r="F87" s="38">
        <f>SUMIFS(Raw_totalendusesannual!$E:$E,
        Raw_totalendusesannual!$B:$B,$A87,
        Raw_totalendusesannual!$C:$C,$B87,
        Raw_totalendusesannual!$A:$A,$C87) / $D87</f>
        <v>0.48940673093602538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</f>
        <v>500039.22</v>
      </c>
      <c r="E88" s="38">
        <f>SUMIFS(Raw_totalendusesannual!$D:$D,
        Raw_totalendusesannual!$B:$B,$A88,
        Raw_totalendusesannual!$C:$C,$B88,
        Raw_totalendusesannual!$A:$A,$C88) / $D88</f>
        <v>11.895323130853615</v>
      </c>
      <c r="F88" s="38">
        <f>SUMIFS(Raw_totalendusesannual!$E:$E,
        Raw_totalendusesannual!$B:$B,$A88,
        Raw_totalendusesannual!$C:$C,$B88,
        Raw_totalendusesannual!$A:$A,$C88) / $D88</f>
        <v>0.48929074003435175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</f>
        <v>500039.22</v>
      </c>
      <c r="E89" s="38">
        <f>SUMIFS(Raw_totalendusesannual!$D:$D,
        Raw_totalendusesannual!$B:$B,$A89,
        Raw_totalendusesannual!$C:$C,$B89,
        Raw_totalendusesannual!$A:$A,$C89) / $D89</f>
        <v>15.595665675984376</v>
      </c>
      <c r="F89" s="38">
        <f>SUMIFS(Raw_totalendusesannual!$E:$E,
        Raw_totalendusesannual!$B:$B,$A89,
        Raw_totalendusesannual!$C:$C,$B89,
        Raw_totalendusesannual!$A:$A,$C89) / $D89</f>
        <v>0.48941908996658301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</f>
        <v>500039.22</v>
      </c>
      <c r="E90" s="38">
        <f>SUMIFS(Raw_totalendusesannual!$D:$D,
        Raw_totalendusesannual!$B:$B,$A90,
        Raw_totalendusesannual!$C:$C,$B90,
        Raw_totalendusesannual!$A:$A,$C90) / $D90</f>
        <v>11.479393796350616</v>
      </c>
      <c r="F90" s="38">
        <f>SUMIFS(Raw_totalendusesannual!$E:$E,
        Raw_totalendusesannual!$B:$B,$A90,
        Raw_totalendusesannual!$C:$C,$B90,
        Raw_totalendusesannual!$A:$A,$C90) / $D90</f>
        <v>0.48915323082057444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</f>
        <v>500039.22</v>
      </c>
      <c r="E91" s="38">
        <f>SUMIFS(Raw_totalendusesannual!$D:$D,
        Raw_totalendusesannual!$B:$B,$A91,
        Raw_totalendusesannual!$C:$C,$B91,
        Raw_totalendusesannual!$A:$A,$C91) / $D91</f>
        <v>13.765313868780133</v>
      </c>
      <c r="F91" s="38">
        <f>SUMIFS(Raw_totalendusesannual!$E:$E,
        Raw_totalendusesannual!$B:$B,$A91,
        Raw_totalendusesannual!$C:$C,$B91,
        Raw_totalendusesannual!$A:$A,$C91) / $D91</f>
        <v>3.1435983761433755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</f>
        <v>500039.22</v>
      </c>
      <c r="E92" s="38">
        <f>SUMIFS(Raw_totalendusesannual!$D:$D,
        Raw_totalendusesannual!$B:$B,$A92,
        Raw_totalendusesannual!$C:$C,$B92,
        Raw_totalendusesannual!$A:$A,$C92) / $D92</f>
        <v>11.389020725214316</v>
      </c>
      <c r="F92" s="38">
        <f>SUMIFS(Raw_totalendusesannual!$E:$E,
        Raw_totalendusesannual!$B:$B,$A92,
        Raw_totalendusesannual!$C:$C,$B92,
        Raw_totalendusesannual!$A:$A,$C92) / $D92</f>
        <v>2.2436435286016168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</f>
        <v>500039.22</v>
      </c>
      <c r="E93" s="38">
        <f>SUMIFS(Raw_totalendusesannual!$D:$D,
        Raw_totalendusesannual!$B:$B,$A93,
        Raw_totalendusesannual!$C:$C,$B93,
        Raw_totalendusesannual!$A:$A,$C93) / $D93</f>
        <v>16.947006596802549</v>
      </c>
      <c r="F93" s="38">
        <f>SUMIFS(Raw_totalendusesannual!$E:$E,
        Raw_totalendusesannual!$B:$B,$A93,
        Raw_totalendusesannual!$C:$C,$B93,
        Raw_totalendusesannual!$A:$A,$C93) / $D93</f>
        <v>5.849769084113043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</f>
        <v>500039.22</v>
      </c>
      <c r="E94" s="38">
        <f>SUMIFS(Raw_totalendusesannual!$D:$D,
        Raw_totalendusesannual!$B:$B,$A94,
        Raw_totalendusesannual!$C:$C,$B94,
        Raw_totalendusesannual!$A:$A,$C94) / $D94</f>
        <v>14.541730966622978</v>
      </c>
      <c r="F94" s="38">
        <f>SUMIFS(Raw_totalendusesannual!$E:$E,
        Raw_totalendusesannual!$B:$B,$A94,
        Raw_totalendusesannual!$C:$C,$B94,
        Raw_totalendusesannual!$A:$A,$C94) / $D94</f>
        <v>5.446057611240974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</f>
        <v>500039.22</v>
      </c>
      <c r="E95" s="38">
        <f>SUMIFS(Raw_totalendusesannual!$D:$D,
        Raw_totalendusesannual!$B:$B,$A95,
        Raw_totalendusesannual!$C:$C,$B95,
        Raw_totalendusesannual!$A:$A,$C95) / $D95</f>
        <v>15.431742634107781</v>
      </c>
      <c r="F95" s="38">
        <f>SUMIFS(Raw_totalendusesannual!$E:$E,
        Raw_totalendusesannual!$B:$B,$A95,
        Raw_totalendusesannual!$C:$C,$B95,
        Raw_totalendusesannual!$A:$A,$C95) / $D95</f>
        <v>4.2167085013851517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</f>
        <v>500039.22</v>
      </c>
      <c r="E96" s="38">
        <f>SUMIFS(Raw_totalendusesannual!$D:$D,
        Raw_totalendusesannual!$B:$B,$A96,
        Raw_totalendusesannual!$C:$C,$B96,
        Raw_totalendusesannual!$A:$A,$C96) / $D96</f>
        <v>12.028516803141963</v>
      </c>
      <c r="F96" s="38">
        <f>SUMIFS(Raw_totalendusesannual!$E:$E,
        Raw_totalendusesannual!$B:$B,$A96,
        Raw_totalendusesannual!$C:$C,$B96,
        Raw_totalendusesannual!$A:$A,$C96) / $D96</f>
        <v>3.6305953760986993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</f>
        <v>500039.22</v>
      </c>
      <c r="E97" s="38">
        <f>SUMIFS(Raw_totalendusesannual!$D:$D,
        Raw_totalendusesannual!$B:$B,$A97,
        Raw_totalendusesannual!$C:$C,$B97,
        Raw_totalendusesannual!$A:$A,$C97) / $D97</f>
        <v>16.272436210103681</v>
      </c>
      <c r="F97" s="38">
        <f>SUMIFS(Raw_totalendusesannual!$E:$E,
        Raw_totalendusesannual!$B:$B,$A97,
        Raw_totalendusesannual!$C:$C,$B97,
        Raw_totalendusesannual!$A:$A,$C97) / $D97</f>
        <v>0.48546138040932074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</f>
        <v>500039.22</v>
      </c>
      <c r="E98" s="38">
        <f>SUMIFS(Raw_totalendusesannual!$D:$D,
        Raw_totalendusesannual!$B:$B,$A98,
        Raw_totalendusesannual!$C:$C,$B98,
        Raw_totalendusesannual!$A:$A,$C98) / $D98</f>
        <v>12.735104918370203</v>
      </c>
      <c r="F98" s="38">
        <f>SUMIFS(Raw_totalendusesannual!$E:$E,
        Raw_totalendusesannual!$B:$B,$A98,
        Raw_totalendusesannual!$C:$C,$B98,
        Raw_totalendusesannual!$A:$A,$C98) / $D98</f>
        <v>0.48496409941604185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</f>
        <v>500039.22</v>
      </c>
      <c r="E99" s="38">
        <f>SUMIFS(Raw_totalendusesannual!$D:$D,
        Raw_totalendusesannual!$B:$B,$A99,
        Raw_totalendusesannual!$C:$C,$B99,
        Raw_totalendusesannual!$A:$A,$C99) / $D99</f>
        <v>15.425092015782283</v>
      </c>
      <c r="F99" s="38">
        <f>SUMIFS(Raw_totalendusesannual!$E:$E,
        Raw_totalendusesannual!$B:$B,$A99,
        Raw_totalendusesannual!$C:$C,$B99,
        Raw_totalendusesannual!$A:$A,$C99) / $D99</f>
        <v>0.48546472014735165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</f>
        <v>500039.22</v>
      </c>
      <c r="E100" s="38">
        <f>SUMIFS(Raw_totalendusesannual!$D:$D,
        Raw_totalendusesannual!$B:$B,$A100,
        Raw_totalendusesannual!$C:$C,$B100,
        Raw_totalendusesannual!$A:$A,$C100) / $D100</f>
        <v>12.013644269743482</v>
      </c>
      <c r="F100" s="38">
        <f>SUMIFS(Raw_totalendusesannual!$E:$E,
        Raw_totalendusesannual!$B:$B,$A100,
        Raw_totalendusesannual!$C:$C,$B100,
        Raw_totalendusesannual!$A:$A,$C100) / $D100</f>
        <v>0.48507169097655983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</f>
        <v>500039.22</v>
      </c>
      <c r="E101" s="38">
        <f>SUMIFS(Raw_totalendusesannual!$D:$D,
        Raw_totalendusesannual!$B:$B,$A101,
        Raw_totalendusesannual!$C:$C,$B101,
        Raw_totalendusesannual!$A:$A,$C101) / $D101</f>
        <v>14.378264748913097</v>
      </c>
      <c r="F101" s="38">
        <f>SUMIFS(Raw_totalendusesannual!$E:$E,
        Raw_totalendusesannual!$B:$B,$A101,
        Raw_totalendusesannual!$C:$C,$B101,
        Raw_totalendusesannual!$A:$A,$C101) / $D101</f>
        <v>4.5619060240914706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</f>
        <v>500039.22</v>
      </c>
      <c r="E102" s="38">
        <f>SUMIFS(Raw_totalendusesannual!$D:$D,
        Raw_totalendusesannual!$B:$B,$A102,
        Raw_totalendusesannual!$C:$C,$B102,
        Raw_totalendusesannual!$A:$A,$C102) / $D102</f>
        <v>11.826911977024523</v>
      </c>
      <c r="F102" s="38">
        <f>SUMIFS(Raw_totalendusesannual!$E:$E,
        Raw_totalendusesannual!$B:$B,$A102,
        Raw_totalendusesannual!$C:$C,$B102,
        Raw_totalendusesannual!$A:$A,$C102) / $D102</f>
        <v>3.5524777436457886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</f>
        <v>500039.22</v>
      </c>
      <c r="E103" s="38">
        <f>SUMIFS(Raw_totalendusesannual!$D:$D,
        Raw_totalendusesannual!$B:$B,$A103,
        Raw_totalendusesannual!$C:$C,$B103,
        Raw_totalendusesannual!$A:$A,$C103) / $D103</f>
        <v>17.806627388147675</v>
      </c>
      <c r="F103" s="38">
        <f>SUMIFS(Raw_totalendusesannual!$E:$E,
        Raw_totalendusesannual!$B:$B,$A103,
        Raw_totalendusesannual!$C:$C,$B103,
        Raw_totalendusesannual!$A:$A,$C103) / $D103</f>
        <v>11.68241291153122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</f>
        <v>500039.22</v>
      </c>
      <c r="E104" s="38">
        <f>SUMIFS(Raw_totalendusesannual!$D:$D,
        Raw_totalendusesannual!$B:$B,$A104,
        Raw_totalendusesannual!$C:$C,$B104,
        Raw_totalendusesannual!$A:$A,$C104) / $D104</f>
        <v>14.672272766924163</v>
      </c>
      <c r="F104" s="38">
        <f>SUMIFS(Raw_totalendusesannual!$E:$E,
        Raw_totalendusesannual!$B:$B,$A104,
        Raw_totalendusesannual!$C:$C,$B104,
        Raw_totalendusesannual!$A:$A,$C104) / $D104</f>
        <v>10.235939612896765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</f>
        <v>500039.22</v>
      </c>
      <c r="E105" s="38">
        <f>SUMIFS(Raw_totalendusesannual!$D:$D,
        Raw_totalendusesannual!$B:$B,$A105,
        Raw_totalendusesannual!$C:$C,$B105,
        Raw_totalendusesannual!$A:$A,$C105) / $D105</f>
        <v>16.569469690797455</v>
      </c>
      <c r="F105" s="38">
        <f>SUMIFS(Raw_totalendusesannual!$E:$E,
        Raw_totalendusesannual!$B:$B,$A105,
        Raw_totalendusesannual!$C:$C,$B105,
        Raw_totalendusesannual!$A:$A,$C105) / $D105</f>
        <v>9.1234460368928669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</f>
        <v>500039.22</v>
      </c>
      <c r="E106" s="38">
        <f>SUMIFS(Raw_totalendusesannual!$D:$D,
        Raw_totalendusesannual!$B:$B,$A106,
        Raw_totalendusesannual!$C:$C,$B106,
        Raw_totalendusesannual!$A:$A,$C106) / $D106</f>
        <v>12.235161233952811</v>
      </c>
      <c r="F106" s="38">
        <f>SUMIFS(Raw_totalendusesannual!$E:$E,
        Raw_totalendusesannual!$B:$B,$A106,
        Raw_totalendusesannual!$C:$C,$B106,
        Raw_totalendusesannual!$A:$A,$C106) / $D106</f>
        <v>8.0281505118738501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</f>
        <v>500039.22</v>
      </c>
      <c r="E107" s="38">
        <f>SUMIFS(Raw_totalendusesannual!$D:$D,
        Raw_totalendusesannual!$B:$B,$A107,
        Raw_totalendusesannual!$C:$C,$B107,
        Raw_totalendusesannual!$A:$A,$C107) / $D107</f>
        <v>18.570167696045925</v>
      </c>
      <c r="F107" s="38">
        <f>SUMIFS(Raw_totalendusesannual!$E:$E,
        Raw_totalendusesannual!$B:$B,$A107,
        Raw_totalendusesannual!$C:$C,$B107,
        Raw_totalendusesannual!$A:$A,$C107) / $D107</f>
        <v>0.49619045882041019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</f>
        <v>500039.22</v>
      </c>
      <c r="E108" s="38">
        <f>SUMIFS(Raw_totalendusesannual!$D:$D,
        Raw_totalendusesannual!$B:$B,$A108,
        Raw_totalendusesannual!$C:$C,$B108,
        Raw_totalendusesannual!$A:$A,$C108) / $D108</f>
        <v>13.906215756436067</v>
      </c>
      <c r="F108" s="38">
        <f>SUMIFS(Raw_totalendusesannual!$E:$E,
        Raw_totalendusesannual!$B:$B,$A108,
        Raw_totalendusesannual!$C:$C,$B108,
        Raw_totalendusesannual!$A:$A,$C108) / $D108</f>
        <v>0.49583228691541437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</f>
        <v>500039.22</v>
      </c>
      <c r="E109" s="38">
        <f>SUMIFS(Raw_totalendusesannual!$D:$D,
        Raw_totalendusesannual!$B:$B,$A109,
        Raw_totalendusesannual!$C:$C,$B109,
        Raw_totalendusesannual!$A:$A,$C109) / $D109</f>
        <v>16.828886362153757</v>
      </c>
      <c r="F109" s="38">
        <f>SUMIFS(Raw_totalendusesannual!$E:$E,
        Raw_totalendusesannual!$B:$B,$A109,
        Raw_totalendusesannual!$C:$C,$B109,
        Raw_totalendusesannual!$A:$A,$C109) / $D109</f>
        <v>0.49619871817254657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</f>
        <v>500039.22</v>
      </c>
      <c r="E110" s="38">
        <f>SUMIFS(Raw_totalendusesannual!$D:$D,
        Raw_totalendusesannual!$B:$B,$A110,
        Raw_totalendusesannual!$C:$C,$B110,
        Raw_totalendusesannual!$A:$A,$C110) / $D110</f>
        <v>12.343039152008917</v>
      </c>
      <c r="F110" s="38">
        <f>SUMIFS(Raw_totalendusesannual!$E:$E,
        Raw_totalendusesannual!$B:$B,$A110,
        Raw_totalendusesannual!$C:$C,$B110,
        Raw_totalendusesannual!$A:$A,$C110) / $D110</f>
        <v>0.49564172186333705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</f>
        <v>500039.22</v>
      </c>
      <c r="E111" s="38">
        <f>SUMIFS(Raw_totalendusesannual!$D:$D,
        Raw_totalendusesannual!$B:$B,$A111,
        Raw_totalendusesannual!$C:$C,$B111,
        Raw_totalendusesannual!$A:$A,$C111) / $D111</f>
        <v>14.831811892675141</v>
      </c>
      <c r="F111" s="38">
        <f>SUMIFS(Raw_totalendusesannual!$E:$E,
        Raw_totalendusesannual!$B:$B,$A111,
        Raw_totalendusesannual!$C:$C,$B111,
        Raw_totalendusesannual!$A:$A,$C111) / $D111</f>
        <v>10.189250995151941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</f>
        <v>500039.22</v>
      </c>
      <c r="E112" s="38">
        <f>SUMIFS(Raw_totalendusesannual!$D:$D,
        Raw_totalendusesannual!$B:$B,$A112,
        Raw_totalendusesannual!$C:$C,$B112,
        Raw_totalendusesannual!$A:$A,$C112) / $D112</f>
        <v>12.117988704965983</v>
      </c>
      <c r="F112" s="38">
        <f>SUMIFS(Raw_totalendusesannual!$E:$E,
        Raw_totalendusesannual!$B:$B,$A112,
        Raw_totalendusesannual!$C:$C,$B112,
        Raw_totalendusesannual!$A:$A,$C112) / $D112</f>
        <v>7.9290524851230675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</f>
        <v>500039.22</v>
      </c>
      <c r="E113" s="38">
        <f>SUMIFS(Raw_totalendusesannual!$D:$D,
        Raw_totalendusesannual!$B:$B,$A113,
        Raw_totalendusesannual!$C:$C,$B113,
        Raw_totalendusesannual!$A:$A,$C113) / $D113</f>
        <v>16.362236086201399</v>
      </c>
      <c r="F113" s="38">
        <f>SUMIFS(Raw_totalendusesannual!$E:$E,
        Raw_totalendusesannual!$B:$B,$A113,
        Raw_totalendusesannual!$C:$C,$B113,
        Raw_totalendusesannual!$A:$A,$C113) / $D113</f>
        <v>10.849001544318863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</f>
        <v>500039.22</v>
      </c>
      <c r="E114" s="38">
        <f>SUMIFS(Raw_totalendusesannual!$D:$D,
        Raw_totalendusesannual!$B:$B,$A114,
        Raw_totalendusesannual!$C:$C,$B114,
        Raw_totalendusesannual!$A:$A,$C114) / $D114</f>
        <v>13.94336790222175</v>
      </c>
      <c r="F114" s="38">
        <f>SUMIFS(Raw_totalendusesannual!$E:$E,
        Raw_totalendusesannual!$B:$B,$A114,
        Raw_totalendusesannual!$C:$C,$B114,
        Raw_totalendusesannual!$A:$A,$C114) / $D114</f>
        <v>9.653195783322758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</f>
        <v>500039.22</v>
      </c>
      <c r="E115" s="38">
        <f>SUMIFS(Raw_totalendusesannual!$D:$D,
        Raw_totalendusesannual!$B:$B,$A115,
        Raw_totalendusesannual!$C:$C,$B115,
        Raw_totalendusesannual!$A:$A,$C115) / $D115</f>
        <v>15.110817667462166</v>
      </c>
      <c r="F115" s="38">
        <f>SUMIFS(Raw_totalendusesannual!$E:$E,
        Raw_totalendusesannual!$B:$B,$A115,
        Raw_totalendusesannual!$C:$C,$B115,
        Raw_totalendusesannual!$A:$A,$C115) / $D115</f>
        <v>8.6429630459786733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</f>
        <v>500039.22</v>
      </c>
      <c r="E116" s="38">
        <f>SUMIFS(Raw_totalendusesannual!$D:$D,
        Raw_totalendusesannual!$B:$B,$A116,
        Raw_totalendusesannual!$C:$C,$B116,
        Raw_totalendusesannual!$A:$A,$C116) / $D116</f>
        <v>11.642591375132534</v>
      </c>
      <c r="F116" s="38">
        <f>SUMIFS(Raw_totalendusesannual!$E:$E,
        Raw_totalendusesannual!$B:$B,$A116,
        Raw_totalendusesannual!$C:$C,$B116,
        Raw_totalendusesannual!$A:$A,$C116) / $D116</f>
        <v>7.4488356733297847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</f>
        <v>500039.22</v>
      </c>
      <c r="E117" s="38">
        <f>SUMIFS(Raw_totalendusesannual!$D:$D,
        Raw_totalendusesannual!$B:$B,$A117,
        Raw_totalendusesannual!$C:$C,$B117,
        Raw_totalendusesannual!$A:$A,$C117) / $D117</f>
        <v>16.954633798524842</v>
      </c>
      <c r="F117" s="38">
        <f>SUMIFS(Raw_totalendusesannual!$E:$E,
        Raw_totalendusesannual!$B:$B,$A117,
        Raw_totalendusesannual!$C:$C,$B117,
        Raw_totalendusesannual!$A:$A,$C117) / $D117</f>
        <v>0.51021081906335275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</f>
        <v>500039.22</v>
      </c>
      <c r="E118" s="38">
        <f>SUMIFS(Raw_totalendusesannual!$D:$D,
        Raw_totalendusesannual!$B:$B,$A118,
        Raw_totalendusesannual!$C:$C,$B118,
        Raw_totalendusesannual!$A:$A,$C118) / $D118</f>
        <v>13.184938653412027</v>
      </c>
      <c r="F118" s="38">
        <f>SUMIFS(Raw_totalendusesannual!$E:$E,
        Raw_totalendusesannual!$B:$B,$A118,
        Raw_totalendusesannual!$C:$C,$B118,
        Raw_totalendusesannual!$A:$A,$C118) / $D118</f>
        <v>0.50984584769170715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</f>
        <v>500039.22</v>
      </c>
      <c r="E119" s="38">
        <f>SUMIFS(Raw_totalendusesannual!$D:$D,
        Raw_totalendusesannual!$B:$B,$A119,
        Raw_totalendusesannual!$C:$C,$B119,
        Raw_totalendusesannual!$A:$A,$C119) / $D119</f>
        <v>15.317843148383441</v>
      </c>
      <c r="F119" s="38">
        <f>SUMIFS(Raw_totalendusesannual!$E:$E,
        Raw_totalendusesannual!$B:$B,$A119,
        Raw_totalendusesannual!$C:$C,$B119,
        Raw_totalendusesannual!$A:$A,$C119) / $D119</f>
        <v>0.51021811849078558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</f>
        <v>500039.22</v>
      </c>
      <c r="E120" s="38">
        <f>SUMIFS(Raw_totalendusesannual!$D:$D,
        Raw_totalendusesannual!$B:$B,$A120,
        Raw_totalendusesannual!$C:$C,$B120,
        Raw_totalendusesannual!$A:$A,$C120) / $D120</f>
        <v>11.737621460972601</v>
      </c>
      <c r="F120" s="38">
        <f>SUMIFS(Raw_totalendusesannual!$E:$E,
        Raw_totalendusesannual!$B:$B,$A120,
        Raw_totalendusesannual!$C:$C,$B120,
        Raw_totalendusesannual!$A:$A,$C120) / $D120</f>
        <v>0.50983414860938314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</f>
        <v>500039.22</v>
      </c>
      <c r="E121" s="38">
        <f>SUMIFS(Raw_totalendusesannual!$D:$D,
        Raw_totalendusesannual!$B:$B,$A121,
        Raw_totalendusesannual!$C:$C,$B121,
        Raw_totalendusesannual!$A:$A,$C121) / $D121</f>
        <v>13.839570584083386</v>
      </c>
      <c r="F121" s="38">
        <f>SUMIFS(Raw_totalendusesannual!$E:$E,
        Raw_totalendusesannual!$B:$B,$A121,
        Raw_totalendusesannual!$C:$C,$B121,
        Raw_totalendusesannual!$A:$A,$C121) / $D121</f>
        <v>9.2485345049534331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</f>
        <v>500039.22</v>
      </c>
      <c r="E122" s="38">
        <f>SUMIFS(Raw_totalendusesannual!$D:$D,
        Raw_totalendusesannual!$B:$B,$A122,
        Raw_totalendusesannual!$C:$C,$B122,
        Raw_totalendusesannual!$A:$A,$C122) / $D122</f>
        <v>11.560917421637447</v>
      </c>
      <c r="F122" s="38">
        <f>SUMIFS(Raw_totalendusesannual!$E:$E,
        Raw_totalendusesannual!$B:$B,$A122,
        Raw_totalendusesannual!$C:$C,$B122,
        Raw_totalendusesannual!$A:$A,$C122) / $D122</f>
        <v>7.391213933179082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</f>
        <v>500039.22</v>
      </c>
      <c r="E123" s="38">
        <f>SUMIFS(Raw_totalendusesannual!$D:$D,
        Raw_totalendusesannual!$B:$B,$A123,
        Raw_totalendusesannual!$C:$C,$B123,
        Raw_totalendusesannual!$A:$A,$C123) / $D123</f>
        <v>18.466314582284166</v>
      </c>
      <c r="F123" s="38">
        <f>SUMIFS(Raw_totalendusesannual!$E:$E,
        Raw_totalendusesannual!$B:$B,$A123,
        Raw_totalendusesannual!$C:$C,$B123,
        Raw_totalendusesannual!$A:$A,$C123) / $D123</f>
        <v>8.9236292505215911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</f>
        <v>500039.22</v>
      </c>
      <c r="E124" s="38">
        <f>SUMIFS(Raw_totalendusesannual!$D:$D,
        Raw_totalendusesannual!$B:$B,$A124,
        Raw_totalendusesannual!$C:$C,$B124,
        Raw_totalendusesannual!$A:$A,$C124) / $D124</f>
        <v>15.166234160592445</v>
      </c>
      <c r="F124" s="38">
        <f>SUMIFS(Raw_totalendusesannual!$E:$E,
        Raw_totalendusesannual!$B:$B,$A124,
        Raw_totalendusesannual!$C:$C,$B124,
        Raw_totalendusesannual!$A:$A,$C124) / $D124</f>
        <v>8.0796130551519543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</f>
        <v>500039.22</v>
      </c>
      <c r="E125" s="38">
        <f>SUMIFS(Raw_totalendusesannual!$D:$D,
        Raw_totalendusesannual!$B:$B,$A125,
        Raw_totalendusesannual!$C:$C,$B125,
        Raw_totalendusesannual!$A:$A,$C125) / $D125</f>
        <v>17.006769129029522</v>
      </c>
      <c r="F125" s="38">
        <f>SUMIFS(Raw_totalendusesannual!$E:$E,
        Raw_totalendusesannual!$B:$B,$A125,
        Raw_totalendusesannual!$C:$C,$B125,
        Raw_totalendusesannual!$A:$A,$C125) / $D125</f>
        <v>7.2504728329109867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</f>
        <v>500039.22</v>
      </c>
      <c r="E126" s="38">
        <f>SUMIFS(Raw_totalendusesannual!$D:$D,
        Raw_totalendusesannual!$B:$B,$A126,
        Raw_totalendusesannual!$C:$C,$B126,
        Raw_totalendusesannual!$A:$A,$C126) / $D126</f>
        <v>12.649950557878242</v>
      </c>
      <c r="F126" s="38">
        <f>SUMIFS(Raw_totalendusesannual!$E:$E,
        Raw_totalendusesannual!$B:$B,$A126,
        Raw_totalendusesannual!$C:$C,$B126,
        Raw_totalendusesannual!$A:$A,$C126) / $D126</f>
        <v>6.4758970906322109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</f>
        <v>500039.22</v>
      </c>
      <c r="E127" s="38">
        <f>SUMIFS(Raw_totalendusesannual!$D:$D,
        Raw_totalendusesannual!$B:$B,$A127,
        Raw_totalendusesannual!$C:$C,$B127,
        Raw_totalendusesannual!$A:$A,$C127) / $D127</f>
        <v>18.58183086118725</v>
      </c>
      <c r="F127" s="38">
        <f>SUMIFS(Raw_totalendusesannual!$E:$E,
        Raw_totalendusesannual!$B:$B,$A127,
        Raw_totalendusesannual!$C:$C,$B127,
        Raw_totalendusesannual!$A:$A,$C127) / $D127</f>
        <v>0.48183020523870113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</f>
        <v>500039.22</v>
      </c>
      <c r="E128" s="38">
        <f>SUMIFS(Raw_totalendusesannual!$D:$D,
        Raw_totalendusesannual!$B:$B,$A128,
        Raw_totalendusesannual!$C:$C,$B128,
        Raw_totalendusesannual!$A:$A,$C128) / $D128</f>
        <v>13.992208251184779</v>
      </c>
      <c r="F128" s="38">
        <f>SUMIFS(Raw_totalendusesannual!$E:$E,
        Raw_totalendusesannual!$B:$B,$A128,
        Raw_totalendusesannual!$C:$C,$B128,
        Raw_totalendusesannual!$A:$A,$C128) / $D128</f>
        <v>0.48141039816836767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</f>
        <v>500039.22</v>
      </c>
      <c r="E129" s="38">
        <f>SUMIFS(Raw_totalendusesannual!$D:$D,
        Raw_totalendusesannual!$B:$B,$A129,
        Raw_totalendusesannual!$C:$C,$B129,
        Raw_totalendusesannual!$A:$A,$C129) / $D129</f>
        <v>17.239737075023836</v>
      </c>
      <c r="F129" s="38">
        <f>SUMIFS(Raw_totalendusesannual!$E:$E,
        Raw_totalendusesannual!$B:$B,$A129,
        Raw_totalendusesannual!$C:$C,$B129,
        Raw_totalendusesannual!$A:$A,$C129) / $D129</f>
        <v>0.48183196510065757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</f>
        <v>500039.22</v>
      </c>
      <c r="E130" s="38">
        <f>SUMIFS(Raw_totalendusesannual!$D:$D,
        Raw_totalendusesannual!$B:$B,$A130,
        Raw_totalendusesannual!$C:$C,$B130,
        Raw_totalendusesannual!$A:$A,$C130) / $D130</f>
        <v>12.752538310894893</v>
      </c>
      <c r="F130" s="38">
        <f>SUMIFS(Raw_totalendusesannual!$E:$E,
        Raw_totalendusesannual!$B:$B,$A130,
        Raw_totalendusesannual!$C:$C,$B130,
        Raw_totalendusesannual!$A:$A,$C130) / $D130</f>
        <v>0.481273668893412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</f>
        <v>500039.22</v>
      </c>
      <c r="E131" s="38">
        <f>SUMIFS(Raw_totalendusesannual!$D:$D,
        Raw_totalendusesannual!$B:$B,$A131,
        Raw_totalendusesannual!$C:$C,$B131,
        Raw_totalendusesannual!$A:$A,$C131) / $D131</f>
        <v>15.487982982614843</v>
      </c>
      <c r="F131" s="38">
        <f>SUMIFS(Raw_totalendusesannual!$E:$E,
        Raw_totalendusesannual!$B:$B,$A131,
        Raw_totalendusesannual!$C:$C,$B131,
        Raw_totalendusesannual!$A:$A,$C131) / $D131</f>
        <v>8.0150664381885885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</f>
        <v>500039.22</v>
      </c>
      <c r="E132" s="38">
        <f>SUMIFS(Raw_totalendusesannual!$D:$D,
        Raw_totalendusesannual!$B:$B,$A132,
        Raw_totalendusesannual!$C:$C,$B132,
        Raw_totalendusesannual!$A:$A,$C132) / $D132</f>
        <v>12.542943591504685</v>
      </c>
      <c r="F132" s="38">
        <f>SUMIFS(Raw_totalendusesannual!$E:$E,
        Raw_totalendusesannual!$B:$B,$A132,
        Raw_totalendusesannual!$C:$C,$B132,
        Raw_totalendusesannual!$A:$A,$C132) / $D132</f>
        <v>6.3933467458812538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</f>
        <v>500039.22</v>
      </c>
      <c r="E133" s="38">
        <f>SUMIFS(Raw_totalendusesannual!$D:$D,
        Raw_totalendusesannual!$B:$B,$A133,
        Raw_totalendusesannual!$C:$C,$B133,
        Raw_totalendusesannual!$A:$A,$C133) / $D133</f>
        <v>20.07624901902695</v>
      </c>
      <c r="F133" s="38">
        <f>SUMIFS(Raw_totalendusesannual!$E:$E,
        Raw_totalendusesannual!$B:$B,$A133,
        Raw_totalendusesannual!$C:$C,$B133,
        Raw_totalendusesannual!$A:$A,$C133) / $D133</f>
        <v>7.2791546431097949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</f>
        <v>500039.22</v>
      </c>
      <c r="E134" s="38">
        <f>SUMIFS(Raw_totalendusesannual!$D:$D,
        Raw_totalendusesannual!$B:$B,$A134,
        Raw_totalendusesannual!$C:$C,$B134,
        Raw_totalendusesannual!$A:$A,$C134) / $D134</f>
        <v>16.129621992450911</v>
      </c>
      <c r="F134" s="38">
        <f>SUMIFS(Raw_totalendusesannual!$E:$E,
        Raw_totalendusesannual!$B:$B,$A134,
        Raw_totalendusesannual!$C:$C,$B134,
        Raw_totalendusesannual!$A:$A,$C134) / $D134</f>
        <v>6.6128331293693323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</f>
        <v>500039.22</v>
      </c>
      <c r="E135" s="38">
        <f>SUMIFS(Raw_totalendusesannual!$D:$D,
        Raw_totalendusesannual!$B:$B,$A135,
        Raw_totalendusesannual!$C:$C,$B135,
        Raw_totalendusesannual!$A:$A,$C135) / $D135</f>
        <v>18.458797371934146</v>
      </c>
      <c r="F135" s="38">
        <f>SUMIFS(Raw_totalendusesannual!$E:$E,
        Raw_totalendusesannual!$B:$B,$A135,
        Raw_totalendusesannual!$C:$C,$B135,
        Raw_totalendusesannual!$A:$A,$C135) / $D135</f>
        <v>5.3413105875975084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</f>
        <v>500039.22</v>
      </c>
      <c r="E136" s="38">
        <f>SUMIFS(Raw_totalendusesannual!$D:$D,
        Raw_totalendusesannual!$B:$B,$A136,
        Raw_totalendusesannual!$C:$C,$B136,
        Raw_totalendusesannual!$A:$A,$C136) / $D136</f>
        <v>13.203385466444013</v>
      </c>
      <c r="F136" s="38">
        <f>SUMIFS(Raw_totalendusesannual!$E:$E,
        Raw_totalendusesannual!$B:$B,$A136,
        Raw_totalendusesannual!$C:$C,$B136,
        Raw_totalendusesannual!$A:$A,$C136) / $D136</f>
        <v>4.8992937993943757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</f>
        <v>500039.22</v>
      </c>
      <c r="E137" s="38">
        <f>SUMIFS(Raw_totalendusesannual!$D:$D,
        Raw_totalendusesannual!$B:$B,$A137,
        Raw_totalendusesannual!$C:$C,$B137,
        Raw_totalendusesannual!$A:$A,$C137) / $D137</f>
        <v>19.603657169131655</v>
      </c>
      <c r="F137" s="38">
        <f>SUMIFS(Raw_totalendusesannual!$E:$E,
        Raw_totalendusesannual!$B:$B,$A137,
        Raw_totalendusesannual!$C:$C,$B137,
        Raw_totalendusesannual!$A:$A,$C137) / $D137</f>
        <v>0.45745963686608426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</f>
        <v>500039.22</v>
      </c>
      <c r="E138" s="38">
        <f>SUMIFS(Raw_totalendusesannual!$D:$D,
        Raw_totalendusesannual!$B:$B,$A138,
        Raw_totalendusesannual!$C:$C,$B138,
        Raw_totalendusesannual!$A:$A,$C138) / $D138</f>
        <v>14.194042659293805</v>
      </c>
      <c r="F138" s="38">
        <f>SUMIFS(Raw_totalendusesannual!$E:$E,
        Raw_totalendusesannual!$B:$B,$A138,
        Raw_totalendusesannual!$C:$C,$B138,
        Raw_totalendusesannual!$A:$A,$C138) / $D138</f>
        <v>0.45703798994006917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</f>
        <v>500039.22</v>
      </c>
      <c r="E139" s="38">
        <f>SUMIFS(Raw_totalendusesannual!$D:$D,
        Raw_totalendusesannual!$B:$B,$A139,
        Raw_totalendusesannual!$C:$C,$B139,
        Raw_totalendusesannual!$A:$A,$C139) / $D139</f>
        <v>18.562337370256678</v>
      </c>
      <c r="F139" s="38">
        <f>SUMIFS(Raw_totalendusesannual!$E:$E,
        Raw_totalendusesannual!$B:$B,$A139,
        Raw_totalendusesannual!$C:$C,$B139,
        Raw_totalendusesannual!$A:$A,$C139) / $D139</f>
        <v>0.45746037680804319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</f>
        <v>500039.22</v>
      </c>
      <c r="E140" s="38">
        <f>SUMIFS(Raw_totalendusesannual!$D:$D,
        Raw_totalendusesannual!$B:$B,$A140,
        Raw_totalendusesannual!$C:$C,$B140,
        Raw_totalendusesannual!$A:$A,$C140) / $D140</f>
        <v>13.242180163387985</v>
      </c>
      <c r="F140" s="38">
        <f>SUMIFS(Raw_totalendusesannual!$E:$E,
        Raw_totalendusesannual!$B:$B,$A140,
        Raw_totalendusesannual!$C:$C,$B140,
        Raw_totalendusesannual!$A:$A,$C140) / $D140</f>
        <v>0.45706748762627064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</f>
        <v>500039.22</v>
      </c>
      <c r="E141" s="38">
        <f>SUMIFS(Raw_totalendusesannual!$D:$D,
        Raw_totalendusesannual!$B:$B,$A141,
        Raw_totalendusesannual!$C:$C,$B141,
        Raw_totalendusesannual!$A:$A,$C141) / $D141</f>
        <v>16.764205835694248</v>
      </c>
      <c r="F141" s="38">
        <f>SUMIFS(Raw_totalendusesannual!$E:$E,
        Raw_totalendusesannual!$B:$B,$A141,
        Raw_totalendusesannual!$C:$C,$B141,
        Raw_totalendusesannual!$A:$A,$C141) / $D141</f>
        <v>6.1572381662382405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</f>
        <v>500039.22</v>
      </c>
      <c r="E142" s="38">
        <f>SUMIFS(Raw_totalendusesannual!$D:$D,
        Raw_totalendusesannual!$B:$B,$A142,
        Raw_totalendusesannual!$C:$C,$B142,
        Raw_totalendusesannual!$A:$A,$C142) / $D142</f>
        <v>12.920218538057876</v>
      </c>
      <c r="F142" s="38">
        <f>SUMIFS(Raw_totalendusesannual!$E:$E,
        Raw_totalendusesannual!$B:$B,$A142,
        Raw_totalendusesannual!$C:$C,$B142,
        Raw_totalendusesannual!$A:$A,$C142) / $D142</f>
        <v>4.7200915960152088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</f>
        <v>500039.22</v>
      </c>
      <c r="E143" s="38">
        <f>SUMIFS(Raw_totalendusesannual!$D:$D,
        Raw_totalendusesannual!$B:$B,$A143,
        Raw_totalendusesannual!$C:$C,$B143,
        Raw_totalendusesannual!$A:$A,$C143) / $D143</f>
        <v>24.447071331724743</v>
      </c>
      <c r="F143" s="38">
        <f>SUMIFS(Raw_totalendusesannual!$E:$E,
        Raw_totalendusesannual!$B:$B,$A143,
        Raw_totalendusesannual!$C:$C,$B143,
        Raw_totalendusesannual!$A:$A,$C143) / $D143</f>
        <v>3.2627868869965839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</f>
        <v>500039.22</v>
      </c>
      <c r="E144" s="38">
        <f>SUMIFS(Raw_totalendusesannual!$D:$D,
        Raw_totalendusesannual!$B:$B,$A144,
        Raw_totalendusesannual!$C:$C,$B144,
        Raw_totalendusesannual!$A:$A,$C144) / $D144</f>
        <v>19.117233444208637</v>
      </c>
      <c r="F144" s="38">
        <f>SUMIFS(Raw_totalendusesannual!$E:$E,
        Raw_totalendusesannual!$B:$B,$A144,
        Raw_totalendusesannual!$C:$C,$B144,
        Raw_totalendusesannual!$A:$A,$C144) / $D144</f>
        <v>2.9922673665477681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</f>
        <v>500039.22</v>
      </c>
      <c r="E145" s="38">
        <f>SUMIFS(Raw_totalendusesannual!$D:$D,
        Raw_totalendusesannual!$B:$B,$A145,
        Raw_totalendusesannual!$C:$C,$B145,
        Raw_totalendusesannual!$A:$A,$C145) / $D145</f>
        <v>21.167233922171146</v>
      </c>
      <c r="F145" s="38">
        <f>SUMIFS(Raw_totalendusesannual!$E:$E,
        Raw_totalendusesannual!$B:$B,$A145,
        Raw_totalendusesannual!$C:$C,$B145,
        Raw_totalendusesannual!$A:$A,$C145) / $D145</f>
        <v>1.7092543460890928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</f>
        <v>500039.22</v>
      </c>
      <c r="E146" s="38">
        <f>SUMIFS(Raw_totalendusesannual!$D:$D,
        Raw_totalendusesannual!$B:$B,$A146,
        Raw_totalendusesannual!$C:$C,$B146,
        Raw_totalendusesannual!$A:$A,$C146) / $D146</f>
        <v>14.758390111879624</v>
      </c>
      <c r="F146" s="38">
        <f>SUMIFS(Raw_totalendusesannual!$E:$E,
        Raw_totalendusesannual!$B:$B,$A146,
        Raw_totalendusesannual!$C:$C,$B146,
        Raw_totalendusesannual!$A:$A,$C146) / $D146</f>
        <v>1.5811574540093076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</f>
        <v>500039.22</v>
      </c>
      <c r="E147" s="38">
        <f>SUMIFS(Raw_totalendusesannual!$D:$D,
        Raw_totalendusesannual!$B:$B,$A147,
        Raw_totalendusesannual!$C:$C,$B147,
        Raw_totalendusesannual!$A:$A,$C147) / $D147</f>
        <v>21.471999976321857</v>
      </c>
      <c r="F147" s="38">
        <f>SUMIFS(Raw_totalendusesannual!$E:$E,
        Raw_totalendusesannual!$B:$B,$A147,
        Raw_totalendusesannual!$C:$C,$B147,
        Raw_totalendusesannual!$A:$A,$C147) / $D147</f>
        <v>0.40631838838561507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</f>
        <v>500039.22</v>
      </c>
      <c r="E148" s="38">
        <f>SUMIFS(Raw_totalendusesannual!$D:$D,
        Raw_totalendusesannual!$B:$B,$A148,
        Raw_totalendusesannual!$C:$C,$B148,
        Raw_totalendusesannual!$A:$A,$C148) / $D148</f>
        <v>15.022496735356079</v>
      </c>
      <c r="F148" s="38">
        <f>SUMIFS(Raw_totalendusesannual!$E:$E,
        Raw_totalendusesannual!$B:$B,$A148,
        Raw_totalendusesannual!$C:$C,$B148,
        Raw_totalendusesannual!$A:$A,$C148) / $D148</f>
        <v>0.4060243114530096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</f>
        <v>500039.22</v>
      </c>
      <c r="E149" s="38">
        <f>SUMIFS(Raw_totalendusesannual!$D:$D,
        Raw_totalendusesannual!$B:$B,$A149,
        Raw_totalendusesannual!$C:$C,$B149,
        Raw_totalendusesannual!$A:$A,$C149) / $D149</f>
        <v>21.141706024579431</v>
      </c>
      <c r="F149" s="38">
        <f>SUMIFS(Raw_totalendusesannual!$E:$E,
        Raw_totalendusesannual!$B:$B,$A149,
        Raw_totalendusesannual!$C:$C,$B149,
        Raw_totalendusesannual!$A:$A,$C149) / $D149</f>
        <v>0.40628109131119761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</f>
        <v>500039.22</v>
      </c>
      <c r="E150" s="38">
        <f>SUMIFS(Raw_totalendusesannual!$D:$D,
        Raw_totalendusesannual!$B:$B,$A150,
        Raw_totalendusesannual!$C:$C,$B150,
        Raw_totalendusesannual!$A:$A,$C150) / $D150</f>
        <v>14.733400332077952</v>
      </c>
      <c r="F150" s="38">
        <f>SUMIFS(Raw_totalendusesannual!$E:$E,
        Raw_totalendusesannual!$B:$B,$A150,
        Raw_totalendusesannual!$C:$C,$B150,
        Raw_totalendusesannual!$A:$A,$C150) / $D150</f>
        <v>0.40585172499069178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</f>
        <v>500039.22</v>
      </c>
      <c r="E151" s="38">
        <f>SUMIFS(Raw_totalendusesannual!$D:$D,
        Raw_totalendusesannual!$B:$B,$A151,
        Raw_totalendusesannual!$C:$C,$B151,
        Raw_totalendusesannual!$A:$A,$C151) / $D151</f>
        <v>19.554013223202773</v>
      </c>
      <c r="F151" s="38">
        <f>SUMIFS(Raw_totalendusesannual!$E:$E,
        Raw_totalendusesannual!$B:$B,$A151,
        Raw_totalendusesannual!$C:$C,$B151,
        Raw_totalendusesannual!$A:$A,$C151) / $D151</f>
        <v>2.1349853917458717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</f>
        <v>500039.22</v>
      </c>
      <c r="E152" s="38">
        <f>SUMIFS(Raw_totalendusesannual!$D:$D,
        Raw_totalendusesannual!$B:$B,$A152,
        Raw_totalendusesannual!$C:$C,$B152,
        Raw_totalendusesannual!$A:$A,$C152) / $D152</f>
        <v>14.628545496891226</v>
      </c>
      <c r="F152" s="38">
        <f>SUMIFS(Raw_totalendusesannual!$E:$E,
        Raw_totalendusesannual!$B:$B,$A152,
        Raw_totalendusesannual!$C:$C,$B152,
        Raw_totalendusesannual!$A:$A,$C152) / $D152</f>
        <v>1.5934942063144568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</f>
        <v>500039.22</v>
      </c>
      <c r="E153" s="38">
        <f>SUMIFS(Raw_totalendusesannual!$D:$D,
        Raw_totalendusesannual!$B:$B,$A153,
        Raw_totalendusesannual!$C:$C,$B153,
        Raw_totalendusesannual!$A:$A,$C153) / $D153</f>
        <v>16.713828987254239</v>
      </c>
      <c r="F153" s="38">
        <f>SUMIFS(Raw_totalendusesannual!$E:$E,
        Raw_totalendusesannual!$B:$B,$A153,
        Raw_totalendusesannual!$C:$C,$B153,
        Raw_totalendusesannual!$A:$A,$C153) / $D153</f>
        <v>14.662965796962888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</f>
        <v>500039.22</v>
      </c>
      <c r="E154" s="38">
        <f>SUMIFS(Raw_totalendusesannual!$D:$D,
        Raw_totalendusesannual!$B:$B,$A154,
        Raw_totalendusesannual!$C:$C,$B154,
        Raw_totalendusesannual!$A:$A,$C154) / $D154</f>
        <v>13.82140808874952</v>
      </c>
      <c r="F154" s="38">
        <f>SUMIFS(Raw_totalendusesannual!$E:$E,
        Raw_totalendusesannual!$B:$B,$A154,
        Raw_totalendusesannual!$C:$C,$B154,
        Raw_totalendusesannual!$A:$A,$C154) / $D154</f>
        <v>12.717349131134155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</f>
        <v>500039.22</v>
      </c>
      <c r="E155" s="38">
        <f>SUMIFS(Raw_totalendusesannual!$D:$D,
        Raw_totalendusesannual!$B:$B,$A155,
        Raw_totalendusesannual!$C:$C,$B155,
        Raw_totalendusesannual!$A:$A,$C155) / $D155</f>
        <v>17.064446224838125</v>
      </c>
      <c r="F155" s="38">
        <f>SUMIFS(Raw_totalendusesannual!$E:$E,
        Raw_totalendusesannual!$B:$B,$A155,
        Raw_totalendusesannual!$C:$C,$B155,
        Raw_totalendusesannual!$A:$A,$C155) / $D155</f>
        <v>11.549705721083239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</f>
        <v>500039.22</v>
      </c>
      <c r="E156" s="38">
        <f>SUMIFS(Raw_totalendusesannual!$D:$D,
        Raw_totalendusesannual!$B:$B,$A156,
        Raw_totalendusesannual!$C:$C,$B156,
        Raw_totalendusesannual!$A:$A,$C156) / $D156</f>
        <v>12.232139950942248</v>
      </c>
      <c r="F156" s="38">
        <f>SUMIFS(Raw_totalendusesannual!$E:$E,
        Raw_totalendusesannual!$B:$B,$A156,
        Raw_totalendusesannual!$C:$C,$B156,
        Raw_totalendusesannual!$A:$A,$C156) / $D156</f>
        <v>10.135567846058157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</f>
        <v>500039.22</v>
      </c>
      <c r="E157" s="38">
        <f>SUMIFS(Raw_totalendusesannual!$D:$D,
        Raw_totalendusesannual!$B:$B,$A157,
        Raw_totalendusesannual!$C:$C,$B157,
        Raw_totalendusesannual!$A:$A,$C157) / $D157</f>
        <v>19.950091394830991</v>
      </c>
      <c r="F157" s="38">
        <f>SUMIFS(Raw_totalendusesannual!$E:$E,
        Raw_totalendusesannual!$B:$B,$A157,
        Raw_totalendusesannual!$C:$C,$B157,
        Raw_totalendusesannual!$A:$A,$C157) / $D157</f>
        <v>0.53935853271669365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</f>
        <v>500039.22</v>
      </c>
      <c r="E158" s="38">
        <f>SUMIFS(Raw_totalendusesannual!$D:$D,
        Raw_totalendusesannual!$B:$B,$A158,
        Raw_totalendusesannual!$C:$C,$B158,
        Raw_totalendusesannual!$A:$A,$C158) / $D158</f>
        <v>14.48809023420203</v>
      </c>
      <c r="F158" s="38">
        <f>SUMIFS(Raw_totalendusesannual!$E:$E,
        Raw_totalendusesannual!$B:$B,$A158,
        Raw_totalendusesannual!$C:$C,$B158,
        Raw_totalendusesannual!$A:$A,$C158) / $D158</f>
        <v>0.53888097017669934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</f>
        <v>500039.22</v>
      </c>
      <c r="E159" s="38">
        <f>SUMIFS(Raw_totalendusesannual!$D:$D,
        Raw_totalendusesannual!$B:$B,$A159,
        Raw_totalendusesannual!$C:$C,$B159,
        Raw_totalendusesannual!$A:$A,$C159) / $D159</f>
        <v>17.508493113800156</v>
      </c>
      <c r="F159" s="38">
        <f>SUMIFS(Raw_totalendusesannual!$E:$E,
        Raw_totalendusesannual!$B:$B,$A159,
        Raw_totalendusesannual!$C:$C,$B159,
        Raw_totalendusesannual!$A:$A,$C159) / $D159</f>
        <v>0.53934867349005144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</f>
        <v>500039.22</v>
      </c>
      <c r="E160" s="38">
        <f>SUMIFS(Raw_totalendusesannual!$D:$D,
        Raw_totalendusesannual!$B:$B,$A160,
        Raw_totalendusesannual!$C:$C,$B160,
        Raw_totalendusesannual!$A:$A,$C160) / $D160</f>
        <v>12.393648002250705</v>
      </c>
      <c r="F160" s="38">
        <f>SUMIFS(Raw_totalendusesannual!$E:$E,
        Raw_totalendusesannual!$B:$B,$A160,
        Raw_totalendusesannual!$C:$C,$B160,
        Raw_totalendusesannual!$A:$A,$C160) / $D160</f>
        <v>0.53904665718021072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</f>
        <v>500039.22</v>
      </c>
      <c r="E161" s="38">
        <f>SUMIFS(Raw_totalendusesannual!$D:$D,
        Raw_totalendusesannual!$B:$B,$A161,
        Raw_totalendusesannual!$C:$C,$B161,
        Raw_totalendusesannual!$A:$A,$C161) / $D161</f>
        <v>13.677942862161892</v>
      </c>
      <c r="F161" s="38">
        <f>SUMIFS(Raw_totalendusesannual!$E:$E,
        Raw_totalendusesannual!$B:$B,$A161,
        Raw_totalendusesannual!$C:$C,$B161,
        Raw_totalendusesannual!$A:$A,$C161) / $D161</f>
        <v>12.951054879255272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</f>
        <v>500039.22</v>
      </c>
      <c r="E162" s="38">
        <f>SUMIFS(Raw_totalendusesannual!$D:$D,
        Raw_totalendusesannual!$B:$B,$A162,
        Raw_totalendusesannual!$C:$C,$B162,
        Raw_totalendusesannual!$A:$A,$C162) / $D162</f>
        <v>10.989070877280387</v>
      </c>
      <c r="F162" s="38">
        <f>SUMIFS(Raw_totalendusesannual!$E:$E,
        Raw_totalendusesannual!$B:$B,$A162,
        Raw_totalendusesannual!$C:$C,$B162,
        Raw_totalendusesannual!$A:$A,$C162) / $D162</f>
        <v>10.089697444132483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8740-0402-4424-BA2A-F472BB50CCC7}">
  <dimension ref="A1:H140"/>
  <sheetViews>
    <sheetView workbookViewId="0"/>
  </sheetViews>
  <sheetFormatPr defaultRowHeight="15" x14ac:dyDescent="0.25"/>
  <sheetData>
    <row r="1" spans="1:8" x14ac:dyDescent="0.25">
      <c r="A1" t="s">
        <v>434</v>
      </c>
    </row>
    <row r="3" spans="1:8" x14ac:dyDescent="0.25">
      <c r="A3" s="86" t="s">
        <v>435</v>
      </c>
      <c r="B3" s="86"/>
      <c r="C3" s="86"/>
      <c r="F3" s="86" t="s">
        <v>436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12.403294865550746</v>
      </c>
      <c r="C5" s="86">
        <v>10.499617110033888</v>
      </c>
      <c r="F5" s="86" t="s">
        <v>73</v>
      </c>
      <c r="G5" s="86">
        <v>19.399815778450339</v>
      </c>
      <c r="H5" s="86">
        <v>17.029282683066342</v>
      </c>
    </row>
    <row r="6" spans="1:8" x14ac:dyDescent="0.25">
      <c r="A6" s="86" t="s">
        <v>74</v>
      </c>
      <c r="B6" s="86">
        <v>13.911516760625299</v>
      </c>
      <c r="C6" s="86">
        <v>12.207627333711944</v>
      </c>
      <c r="F6" s="86" t="s">
        <v>74</v>
      </c>
      <c r="G6" s="86">
        <v>12.597564907008696</v>
      </c>
      <c r="H6" s="86">
        <v>11.158955791507715</v>
      </c>
    </row>
    <row r="7" spans="1:8" x14ac:dyDescent="0.25">
      <c r="A7" s="86" t="s">
        <v>75</v>
      </c>
      <c r="B7" s="86">
        <v>13.554266283352735</v>
      </c>
      <c r="C7" s="86">
        <v>11.654137009492976</v>
      </c>
      <c r="F7" s="86" t="s">
        <v>75</v>
      </c>
      <c r="G7" s="86">
        <v>9.7026942206653324</v>
      </c>
      <c r="H7" s="86">
        <v>9.3418274070581901</v>
      </c>
    </row>
    <row r="8" spans="1:8" x14ac:dyDescent="0.25">
      <c r="A8" s="86" t="s">
        <v>76</v>
      </c>
      <c r="B8" s="86">
        <v>14.226061267754158</v>
      </c>
      <c r="C8" s="86">
        <v>12.488196525864511</v>
      </c>
      <c r="F8" s="86" t="s">
        <v>76</v>
      </c>
      <c r="G8" s="86">
        <v>8.7839453273285244</v>
      </c>
      <c r="H8" s="86">
        <v>7.8883966541664474</v>
      </c>
    </row>
    <row r="9" spans="1:8" x14ac:dyDescent="0.25">
      <c r="A9" s="86" t="s">
        <v>77</v>
      </c>
      <c r="B9" s="86">
        <v>13.756149507632621</v>
      </c>
      <c r="C9" s="86">
        <v>11.862584338884458</v>
      </c>
      <c r="F9" s="86" t="s">
        <v>77</v>
      </c>
      <c r="G9" s="86">
        <v>9.0272000864252213</v>
      </c>
      <c r="H9" s="86">
        <v>8.6018584302247341</v>
      </c>
    </row>
    <row r="10" spans="1:8" x14ac:dyDescent="0.25">
      <c r="A10" s="86" t="s">
        <v>78</v>
      </c>
      <c r="B10" s="86">
        <v>14.683332239419141</v>
      </c>
      <c r="C10" s="86">
        <v>12.891516209468531</v>
      </c>
      <c r="F10" s="86" t="s">
        <v>78</v>
      </c>
      <c r="G10" s="86">
        <v>3.7751120802084288</v>
      </c>
      <c r="H10" s="86">
        <v>3.8569775786787286</v>
      </c>
    </row>
    <row r="11" spans="1:8" x14ac:dyDescent="0.25">
      <c r="A11" s="86" t="s">
        <v>79</v>
      </c>
      <c r="B11" s="86">
        <v>14.96774652996219</v>
      </c>
      <c r="C11" s="86">
        <v>13.048519274148138</v>
      </c>
      <c r="F11" s="86" t="s">
        <v>79</v>
      </c>
      <c r="G11" s="86">
        <v>3.6480498669684351</v>
      </c>
      <c r="H11" s="86">
        <v>3.780842830688361</v>
      </c>
    </row>
    <row r="12" spans="1:8" x14ac:dyDescent="0.25">
      <c r="A12" s="86" t="s">
        <v>80</v>
      </c>
      <c r="B12" s="86">
        <v>15.265705118090539</v>
      </c>
      <c r="C12" s="86">
        <v>13.420356747216749</v>
      </c>
      <c r="F12" s="86" t="s">
        <v>80</v>
      </c>
      <c r="G12" s="86">
        <v>4.4001831896306056</v>
      </c>
      <c r="H12" s="86">
        <v>4.2303087545812907</v>
      </c>
    </row>
    <row r="13" spans="1:8" x14ac:dyDescent="0.25">
      <c r="A13" s="86" t="s">
        <v>81</v>
      </c>
      <c r="B13" s="86">
        <v>15.982977755224882</v>
      </c>
      <c r="C13" s="86">
        <v>13.73903033046088</v>
      </c>
      <c r="F13" s="86" t="s">
        <v>81</v>
      </c>
      <c r="G13" s="86">
        <v>4.1710928194792407</v>
      </c>
      <c r="H13" s="86">
        <v>3.7547746354775935</v>
      </c>
    </row>
    <row r="14" spans="1:8" x14ac:dyDescent="0.25">
      <c r="A14" s="86" t="s">
        <v>20</v>
      </c>
      <c r="B14" s="86">
        <v>16.947006596802549</v>
      </c>
      <c r="C14" s="86">
        <v>14.541730966622978</v>
      </c>
      <c r="F14" s="86" t="s">
        <v>20</v>
      </c>
      <c r="G14" s="86">
        <v>5.849769084113043</v>
      </c>
      <c r="H14" s="86">
        <v>5.446057611240974</v>
      </c>
    </row>
    <row r="15" spans="1:8" x14ac:dyDescent="0.25">
      <c r="A15" s="86" t="s">
        <v>21</v>
      </c>
      <c r="B15" s="86">
        <v>17.806627388147675</v>
      </c>
      <c r="C15" s="86">
        <v>14.672272766924163</v>
      </c>
      <c r="F15" s="86" t="s">
        <v>21</v>
      </c>
      <c r="G15" s="86">
        <v>11.68241291153122</v>
      </c>
      <c r="H15" s="86">
        <v>10.235939612896765</v>
      </c>
    </row>
    <row r="16" spans="1:8" x14ac:dyDescent="0.25">
      <c r="A16" s="86" t="s">
        <v>22</v>
      </c>
      <c r="B16" s="86">
        <v>16.362236086201399</v>
      </c>
      <c r="C16" s="86">
        <v>13.94336790222175</v>
      </c>
      <c r="F16" s="86" t="s">
        <v>22</v>
      </c>
      <c r="G16" s="86">
        <v>10.849001544318863</v>
      </c>
      <c r="H16" s="86">
        <v>9.653195783322758</v>
      </c>
    </row>
    <row r="17" spans="1:8" x14ac:dyDescent="0.25">
      <c r="A17" s="86" t="s">
        <v>23</v>
      </c>
      <c r="B17" s="86">
        <v>18.466314582284166</v>
      </c>
      <c r="C17" s="86">
        <v>15.166234160592445</v>
      </c>
      <c r="F17" s="86" t="s">
        <v>23</v>
      </c>
      <c r="G17" s="86">
        <v>8.9236292505215911</v>
      </c>
      <c r="H17" s="86">
        <v>8.0796130551519543</v>
      </c>
    </row>
    <row r="18" spans="1:8" x14ac:dyDescent="0.25">
      <c r="A18" s="86" t="s">
        <v>24</v>
      </c>
      <c r="B18" s="86">
        <v>20.07624901902695</v>
      </c>
      <c r="C18" s="86">
        <v>16.129621992450911</v>
      </c>
      <c r="F18" s="86" t="s">
        <v>24</v>
      </c>
      <c r="G18" s="86">
        <v>7.2791546431097949</v>
      </c>
      <c r="H18" s="86">
        <v>6.6128331293693323</v>
      </c>
    </row>
    <row r="19" spans="1:8" x14ac:dyDescent="0.25">
      <c r="A19" s="86" t="s">
        <v>25</v>
      </c>
      <c r="B19" s="86">
        <v>24.447071331724743</v>
      </c>
      <c r="C19" s="86">
        <v>19.117233444208637</v>
      </c>
      <c r="F19" s="86" t="s">
        <v>25</v>
      </c>
      <c r="G19" s="86">
        <v>3.2627868869965839</v>
      </c>
      <c r="H19" s="86">
        <v>2.9922673665477681</v>
      </c>
    </row>
    <row r="20" spans="1:8" x14ac:dyDescent="0.25">
      <c r="A20" s="86" t="s">
        <v>26</v>
      </c>
      <c r="B20" s="86">
        <v>16.713828987254239</v>
      </c>
      <c r="C20" s="86">
        <v>13.82140808874952</v>
      </c>
      <c r="F20" s="86" t="s">
        <v>26</v>
      </c>
      <c r="G20" s="86">
        <v>14.662965796962888</v>
      </c>
      <c r="H20" s="86">
        <v>12.717349131134155</v>
      </c>
    </row>
    <row r="33" spans="1:8" x14ac:dyDescent="0.25">
      <c r="A33" s="86" t="s">
        <v>437</v>
      </c>
      <c r="B33" s="86"/>
      <c r="C33" s="86"/>
      <c r="F33" s="86" t="s">
        <v>438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11.896068172412557</v>
      </c>
      <c r="C35" s="86">
        <v>9.3885657009064225</v>
      </c>
      <c r="F35" s="86" t="s">
        <v>73</v>
      </c>
      <c r="G35" s="86">
        <v>16.260729008416579</v>
      </c>
      <c r="H35" s="86">
        <v>14.789341264071247</v>
      </c>
    </row>
    <row r="36" spans="1:8" x14ac:dyDescent="0.25">
      <c r="A36" s="86" t="s">
        <v>74</v>
      </c>
      <c r="B36" s="86">
        <v>13.238817927121799</v>
      </c>
      <c r="C36" s="86">
        <v>10.077227722257467</v>
      </c>
      <c r="F36" s="86" t="s">
        <v>74</v>
      </c>
      <c r="G36" s="86">
        <v>9.5235928093800322</v>
      </c>
      <c r="H36" s="86">
        <v>8.3135323865196025</v>
      </c>
    </row>
    <row r="37" spans="1:8" x14ac:dyDescent="0.25">
      <c r="A37" s="86" t="s">
        <v>75</v>
      </c>
      <c r="B37" s="86">
        <v>12.077645309501923</v>
      </c>
      <c r="C37" s="86">
        <v>9.6447041094096591</v>
      </c>
      <c r="F37" s="86" t="s">
        <v>75</v>
      </c>
      <c r="G37" s="86">
        <v>7.566000882890747</v>
      </c>
      <c r="H37" s="86">
        <v>6.7514463965446563</v>
      </c>
    </row>
    <row r="38" spans="1:8" x14ac:dyDescent="0.25">
      <c r="A38" s="86" t="s">
        <v>76</v>
      </c>
      <c r="B38" s="86">
        <v>13.286369877146837</v>
      </c>
      <c r="C38" s="86">
        <v>10.424429227771373</v>
      </c>
      <c r="F38" s="86" t="s">
        <v>76</v>
      </c>
      <c r="G38" s="86">
        <v>6.5957170519544448</v>
      </c>
      <c r="H38" s="86">
        <v>5.7375078498842553</v>
      </c>
    </row>
    <row r="39" spans="1:8" x14ac:dyDescent="0.25">
      <c r="A39" s="86" t="s">
        <v>77</v>
      </c>
      <c r="B39" s="86">
        <v>12.489807299515427</v>
      </c>
      <c r="C39" s="86">
        <v>9.6957684439232601</v>
      </c>
      <c r="F39" s="86" t="s">
        <v>77</v>
      </c>
      <c r="G39" s="86">
        <v>6.4985886107093762</v>
      </c>
      <c r="H39" s="86">
        <v>5.6956698516568363</v>
      </c>
    </row>
    <row r="40" spans="1:8" x14ac:dyDescent="0.25">
      <c r="A40" s="86" t="s">
        <v>78</v>
      </c>
      <c r="B40" s="86">
        <v>13.055587819691425</v>
      </c>
      <c r="C40" s="86">
        <v>10.378623640761619</v>
      </c>
      <c r="F40" s="86" t="s">
        <v>78</v>
      </c>
      <c r="G40" s="86">
        <v>2.6666238300267731</v>
      </c>
      <c r="H40" s="86">
        <v>2.2301591663149947</v>
      </c>
    </row>
    <row r="41" spans="1:8" x14ac:dyDescent="0.25">
      <c r="A41" s="86" t="s">
        <v>79</v>
      </c>
      <c r="B41" s="86">
        <v>13.226718836174491</v>
      </c>
      <c r="C41" s="86">
        <v>10.575545314225552</v>
      </c>
      <c r="F41" s="86" t="s">
        <v>79</v>
      </c>
      <c r="G41" s="86">
        <v>2.5422612450279405</v>
      </c>
      <c r="H41" s="86">
        <v>2.1244429386958887</v>
      </c>
    </row>
    <row r="42" spans="1:8" x14ac:dyDescent="0.25">
      <c r="A42" s="86" t="s">
        <v>80</v>
      </c>
      <c r="B42" s="86">
        <v>14.154418347424828</v>
      </c>
      <c r="C42" s="86">
        <v>10.99947882088129</v>
      </c>
      <c r="F42" s="86" t="s">
        <v>80</v>
      </c>
      <c r="G42" s="86">
        <v>3.0564890689974278</v>
      </c>
      <c r="H42" s="86">
        <v>2.5400929151117388</v>
      </c>
    </row>
    <row r="43" spans="1:8" x14ac:dyDescent="0.25">
      <c r="A43" s="86" t="s">
        <v>81</v>
      </c>
      <c r="B43" s="86">
        <v>15.612421541654273</v>
      </c>
      <c r="C43" s="86">
        <v>11.500791677900787</v>
      </c>
      <c r="F43" s="86" t="s">
        <v>81</v>
      </c>
      <c r="G43" s="86">
        <v>2.5800983770833015</v>
      </c>
      <c r="H43" s="86">
        <v>2.2716417324225087</v>
      </c>
    </row>
    <row r="44" spans="1:8" x14ac:dyDescent="0.25">
      <c r="A44" s="86" t="s">
        <v>20</v>
      </c>
      <c r="B44" s="86">
        <v>15.431742634107781</v>
      </c>
      <c r="C44" s="86">
        <v>12.028516803141963</v>
      </c>
      <c r="F44" s="86" t="s">
        <v>20</v>
      </c>
      <c r="G44" s="86">
        <v>4.2167085013851517</v>
      </c>
      <c r="H44" s="86">
        <v>3.6305953760986993</v>
      </c>
    </row>
    <row r="45" spans="1:8" x14ac:dyDescent="0.25">
      <c r="A45" s="86" t="s">
        <v>21</v>
      </c>
      <c r="B45" s="86">
        <v>16.569469690797455</v>
      </c>
      <c r="C45" s="86">
        <v>12.235161233952811</v>
      </c>
      <c r="F45" s="86" t="s">
        <v>21</v>
      </c>
      <c r="G45" s="86">
        <v>9.1234460368928669</v>
      </c>
      <c r="H45" s="86">
        <v>8.0281505118738501</v>
      </c>
    </row>
    <row r="46" spans="1:8" x14ac:dyDescent="0.25">
      <c r="A46" s="86" t="s">
        <v>22</v>
      </c>
      <c r="B46" s="86">
        <v>15.110817667462166</v>
      </c>
      <c r="C46" s="86">
        <v>11.642591375132534</v>
      </c>
      <c r="F46" s="86" t="s">
        <v>22</v>
      </c>
      <c r="G46" s="86">
        <v>8.6429630459786733</v>
      </c>
      <c r="H46" s="86">
        <v>7.4488356733297847</v>
      </c>
    </row>
    <row r="47" spans="1:8" x14ac:dyDescent="0.25">
      <c r="A47" s="86" t="s">
        <v>23</v>
      </c>
      <c r="B47" s="86">
        <v>17.006769129029522</v>
      </c>
      <c r="C47" s="86">
        <v>12.649950557878242</v>
      </c>
      <c r="F47" s="86" t="s">
        <v>23</v>
      </c>
      <c r="G47" s="86">
        <v>7.2504728329109867</v>
      </c>
      <c r="H47" s="86">
        <v>6.4758970906322109</v>
      </c>
    </row>
    <row r="48" spans="1:8" x14ac:dyDescent="0.25">
      <c r="A48" s="86" t="s">
        <v>24</v>
      </c>
      <c r="B48" s="86">
        <v>18.458797371934146</v>
      </c>
      <c r="C48" s="86">
        <v>13.203385466444013</v>
      </c>
      <c r="F48" s="86" t="s">
        <v>24</v>
      </c>
      <c r="G48" s="86">
        <v>5.3413105875975084</v>
      </c>
      <c r="H48" s="86">
        <v>4.8992937993943757</v>
      </c>
    </row>
    <row r="49" spans="1:8" x14ac:dyDescent="0.25">
      <c r="A49" s="86" t="s">
        <v>25</v>
      </c>
      <c r="B49" s="86">
        <v>21.167233922171146</v>
      </c>
      <c r="C49" s="86">
        <v>14.758390111879624</v>
      </c>
      <c r="F49" s="86" t="s">
        <v>25</v>
      </c>
      <c r="G49" s="86">
        <v>1.7092543460890928</v>
      </c>
      <c r="H49" s="86">
        <v>1.5811574540093076</v>
      </c>
    </row>
    <row r="50" spans="1:8" x14ac:dyDescent="0.25">
      <c r="A50" s="86" t="s">
        <v>26</v>
      </c>
      <c r="B50" s="86">
        <v>17.064446224838125</v>
      </c>
      <c r="C50" s="86">
        <v>12.232139950942248</v>
      </c>
      <c r="F50" s="86" t="s">
        <v>26</v>
      </c>
      <c r="G50" s="86">
        <v>11.549705721083239</v>
      </c>
      <c r="H50" s="86">
        <v>10.135567846058157</v>
      </c>
    </row>
    <row r="63" spans="1:8" x14ac:dyDescent="0.25">
      <c r="A63" s="86" t="s">
        <v>439</v>
      </c>
      <c r="B63" s="86"/>
      <c r="C63" s="86"/>
      <c r="F63" s="86" t="s">
        <v>440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15.401221028222547</v>
      </c>
      <c r="C65" s="86">
        <v>12.561409203062112</v>
      </c>
      <c r="F65" s="86" t="s">
        <v>73</v>
      </c>
      <c r="G65" s="86">
        <v>0.59661208174830771</v>
      </c>
      <c r="H65" s="86">
        <v>0.59573207077636836</v>
      </c>
    </row>
    <row r="66" spans="1:8" x14ac:dyDescent="0.25">
      <c r="A66" s="86" t="s">
        <v>74</v>
      </c>
      <c r="B66" s="86">
        <v>15.287616159388458</v>
      </c>
      <c r="C66" s="86">
        <v>11.811996806970463</v>
      </c>
      <c r="F66" s="86" t="s">
        <v>74</v>
      </c>
      <c r="G66" s="86">
        <v>0.54837552542378587</v>
      </c>
      <c r="H66" s="86">
        <v>0.54790076266417664</v>
      </c>
    </row>
    <row r="67" spans="1:8" x14ac:dyDescent="0.25">
      <c r="A67" s="86" t="s">
        <v>75</v>
      </c>
      <c r="B67" s="86">
        <v>13.626709380916161</v>
      </c>
      <c r="C67" s="86">
        <v>11.018571823226186</v>
      </c>
      <c r="F67" s="86" t="s">
        <v>75</v>
      </c>
      <c r="G67" s="86">
        <v>0.54631820679985865</v>
      </c>
      <c r="H67" s="86">
        <v>0.54584448395867835</v>
      </c>
    </row>
    <row r="68" spans="1:8" x14ac:dyDescent="0.25">
      <c r="A68" s="86" t="s">
        <v>76</v>
      </c>
      <c r="B68" s="86">
        <v>14.630708947190183</v>
      </c>
      <c r="C68" s="86">
        <v>11.581215309471126</v>
      </c>
      <c r="F68" s="86" t="s">
        <v>76</v>
      </c>
      <c r="G68" s="86">
        <v>0.52759663531992551</v>
      </c>
      <c r="H68" s="86">
        <v>0.52713315167558261</v>
      </c>
    </row>
    <row r="69" spans="1:8" x14ac:dyDescent="0.25">
      <c r="A69" s="86" t="s">
        <v>77</v>
      </c>
      <c r="B69" s="86">
        <v>13.820406527311999</v>
      </c>
      <c r="C69" s="86">
        <v>10.846673946895606</v>
      </c>
      <c r="F69" s="86" t="s">
        <v>77</v>
      </c>
      <c r="G69" s="86">
        <v>0.54632150654102696</v>
      </c>
      <c r="H69" s="86">
        <v>0.54571715394644449</v>
      </c>
    </row>
    <row r="70" spans="1:8" x14ac:dyDescent="0.25">
      <c r="A70" s="86" t="s">
        <v>78</v>
      </c>
      <c r="B70" s="86">
        <v>13.542577400228726</v>
      </c>
      <c r="C70" s="86">
        <v>10.721598137842069</v>
      </c>
      <c r="F70" s="86" t="s">
        <v>78</v>
      </c>
      <c r="G70" s="86">
        <v>0.50340265309589116</v>
      </c>
      <c r="H70" s="86">
        <v>0.50312627477500671</v>
      </c>
    </row>
    <row r="71" spans="1:8" x14ac:dyDescent="0.25">
      <c r="A71" s="86" t="s">
        <v>79</v>
      </c>
      <c r="B71" s="86">
        <v>13.705999721381856</v>
      </c>
      <c r="C71" s="86">
        <v>10.915124557629701</v>
      </c>
      <c r="F71" s="86" t="s">
        <v>79</v>
      </c>
      <c r="G71" s="86">
        <v>0.49698133678394268</v>
      </c>
      <c r="H71" s="86">
        <v>0.4967380958637605</v>
      </c>
    </row>
    <row r="72" spans="1:8" x14ac:dyDescent="0.25">
      <c r="A72" s="86" t="s">
        <v>80</v>
      </c>
      <c r="B72" s="86">
        <v>14.725494592204189</v>
      </c>
      <c r="C72" s="86">
        <v>11.454856421062331</v>
      </c>
      <c r="F72" s="86" t="s">
        <v>80</v>
      </c>
      <c r="G72" s="86">
        <v>0.49629873032759309</v>
      </c>
      <c r="H72" s="86">
        <v>0.49598385502641179</v>
      </c>
    </row>
    <row r="73" spans="1:8" x14ac:dyDescent="0.25">
      <c r="A73" s="86" t="s">
        <v>81</v>
      </c>
      <c r="B73" s="86">
        <v>16.090797897812898</v>
      </c>
      <c r="C73" s="86">
        <v>11.895323130853615</v>
      </c>
      <c r="F73" s="86" t="s">
        <v>81</v>
      </c>
      <c r="G73" s="86">
        <v>0.48940673093602538</v>
      </c>
      <c r="H73" s="86">
        <v>0.48929074003435175</v>
      </c>
    </row>
    <row r="74" spans="1:8" x14ac:dyDescent="0.25">
      <c r="A74" s="86" t="s">
        <v>20</v>
      </c>
      <c r="B74" s="86">
        <v>16.272436210103681</v>
      </c>
      <c r="C74" s="86">
        <v>12.735104918370203</v>
      </c>
      <c r="F74" s="86" t="s">
        <v>20</v>
      </c>
      <c r="G74" s="86">
        <v>0.48546138040932074</v>
      </c>
      <c r="H74" s="86">
        <v>0.48496409941604185</v>
      </c>
    </row>
    <row r="75" spans="1:8" x14ac:dyDescent="0.25">
      <c r="A75" s="86" t="s">
        <v>21</v>
      </c>
      <c r="B75" s="86">
        <v>18.570167696045925</v>
      </c>
      <c r="C75" s="86">
        <v>13.906215756436067</v>
      </c>
      <c r="F75" s="86" t="s">
        <v>21</v>
      </c>
      <c r="G75" s="86">
        <v>0.49619045882041019</v>
      </c>
      <c r="H75" s="86">
        <v>0.49583228691541437</v>
      </c>
    </row>
    <row r="76" spans="1:8" x14ac:dyDescent="0.25">
      <c r="A76" s="86" t="s">
        <v>22</v>
      </c>
      <c r="B76" s="86">
        <v>16.954633798524842</v>
      </c>
      <c r="C76" s="86">
        <v>13.184938653412027</v>
      </c>
      <c r="F76" s="86" t="s">
        <v>22</v>
      </c>
      <c r="G76" s="86">
        <v>0.51021081906335275</v>
      </c>
      <c r="H76" s="86">
        <v>0.50984584769170715</v>
      </c>
    </row>
    <row r="77" spans="1:8" x14ac:dyDescent="0.25">
      <c r="A77" s="86" t="s">
        <v>23</v>
      </c>
      <c r="B77" s="86">
        <v>18.58183086118725</v>
      </c>
      <c r="C77" s="86">
        <v>13.992208251184779</v>
      </c>
      <c r="F77" s="86" t="s">
        <v>23</v>
      </c>
      <c r="G77" s="86">
        <v>0.48183020523870113</v>
      </c>
      <c r="H77" s="86">
        <v>0.48141039816836767</v>
      </c>
    </row>
    <row r="78" spans="1:8" x14ac:dyDescent="0.25">
      <c r="A78" s="86" t="s">
        <v>24</v>
      </c>
      <c r="B78" s="86">
        <v>19.603657169131655</v>
      </c>
      <c r="C78" s="86">
        <v>14.194042659293805</v>
      </c>
      <c r="F78" s="86" t="s">
        <v>24</v>
      </c>
      <c r="G78" s="86">
        <v>0.45745963686608426</v>
      </c>
      <c r="H78" s="86">
        <v>0.45703798994006917</v>
      </c>
    </row>
    <row r="79" spans="1:8" x14ac:dyDescent="0.25">
      <c r="A79" s="86" t="s">
        <v>25</v>
      </c>
      <c r="B79" s="86">
        <v>21.471999976321857</v>
      </c>
      <c r="C79" s="86">
        <v>15.022496735356079</v>
      </c>
      <c r="F79" s="86" t="s">
        <v>25</v>
      </c>
      <c r="G79" s="86">
        <v>0.40631838838561507</v>
      </c>
      <c r="H79" s="86">
        <v>0.4060243114530096</v>
      </c>
    </row>
    <row r="80" spans="1:8" x14ac:dyDescent="0.25">
      <c r="A80" s="86" t="s">
        <v>26</v>
      </c>
      <c r="B80" s="86">
        <v>19.950091394830991</v>
      </c>
      <c r="C80" s="86">
        <v>14.48809023420203</v>
      </c>
      <c r="F80" s="86" t="s">
        <v>26</v>
      </c>
      <c r="G80" s="86">
        <v>0.53935853271669365</v>
      </c>
      <c r="H80" s="86">
        <v>0.53888097017669934</v>
      </c>
    </row>
    <row r="93" spans="1:8" x14ac:dyDescent="0.25">
      <c r="A93" s="86" t="s">
        <v>441</v>
      </c>
      <c r="B93" s="86"/>
      <c r="C93" s="86"/>
      <c r="F93" s="86" t="s">
        <v>442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12.222040143171171</v>
      </c>
      <c r="C95" s="86">
        <v>9.5627796555638174</v>
      </c>
      <c r="F95" s="86" t="s">
        <v>73</v>
      </c>
      <c r="G95" s="86">
        <v>0.59662540070356884</v>
      </c>
      <c r="H95" s="86">
        <v>0.59600734918353004</v>
      </c>
    </row>
    <row r="96" spans="1:8" x14ac:dyDescent="0.25">
      <c r="A96" s="86" t="s">
        <v>74</v>
      </c>
      <c r="B96" s="86">
        <v>13.466442752230517</v>
      </c>
      <c r="C96" s="86">
        <v>10.181797239824508</v>
      </c>
      <c r="F96" s="86" t="s">
        <v>74</v>
      </c>
      <c r="G96" s="86">
        <v>0.54839360400570181</v>
      </c>
      <c r="H96" s="86">
        <v>0.54799353538708429</v>
      </c>
    </row>
    <row r="97" spans="1:8" x14ac:dyDescent="0.25">
      <c r="A97" s="86" t="s">
        <v>75</v>
      </c>
      <c r="B97" s="86">
        <v>12.16702161882422</v>
      </c>
      <c r="C97" s="86">
        <v>9.6867023750656998</v>
      </c>
      <c r="F97" s="86" t="s">
        <v>75</v>
      </c>
      <c r="G97" s="86">
        <v>0.54629744842814543</v>
      </c>
      <c r="H97" s="86">
        <v>0.5459053591836257</v>
      </c>
    </row>
    <row r="98" spans="1:8" x14ac:dyDescent="0.25">
      <c r="A98" s="86" t="s">
        <v>76</v>
      </c>
      <c r="B98" s="86">
        <v>13.325425873594476</v>
      </c>
      <c r="C98" s="86">
        <v>10.435417685836724</v>
      </c>
      <c r="F98" s="86" t="s">
        <v>76</v>
      </c>
      <c r="G98" s="86">
        <v>0.52758311638035116</v>
      </c>
      <c r="H98" s="86">
        <v>0.52710623378702171</v>
      </c>
    </row>
    <row r="99" spans="1:8" x14ac:dyDescent="0.25">
      <c r="A99" s="86" t="s">
        <v>77</v>
      </c>
      <c r="B99" s="86">
        <v>12.51128985442382</v>
      </c>
      <c r="C99" s="86">
        <v>9.6893476475705249</v>
      </c>
      <c r="F99" s="86" t="s">
        <v>77</v>
      </c>
      <c r="G99" s="86">
        <v>0.54631406712457486</v>
      </c>
      <c r="H99" s="86">
        <v>0.54588068111937305</v>
      </c>
    </row>
    <row r="100" spans="1:8" x14ac:dyDescent="0.25">
      <c r="A100" s="86" t="s">
        <v>78</v>
      </c>
      <c r="B100" s="86">
        <v>13.040272281042276</v>
      </c>
      <c r="C100" s="86">
        <v>10.371285736346842</v>
      </c>
      <c r="F100" s="86" t="s">
        <v>78</v>
      </c>
      <c r="G100" s="86">
        <v>0.50342243154446964</v>
      </c>
      <c r="H100" s="86">
        <v>0.50316273191530858</v>
      </c>
    </row>
    <row r="101" spans="1:8" x14ac:dyDescent="0.25">
      <c r="A101" s="86" t="s">
        <v>79</v>
      </c>
      <c r="B101" s="86">
        <v>13.216227279132227</v>
      </c>
      <c r="C101" s="86">
        <v>10.569670795022839</v>
      </c>
      <c r="F101" s="86" t="s">
        <v>79</v>
      </c>
      <c r="G101" s="86">
        <v>0.49699769550076495</v>
      </c>
      <c r="H101" s="86">
        <v>0.49663844368047777</v>
      </c>
    </row>
    <row r="102" spans="1:8" x14ac:dyDescent="0.25">
      <c r="A102" s="86" t="s">
        <v>80</v>
      </c>
      <c r="B102" s="86">
        <v>14.134112580209209</v>
      </c>
      <c r="C102" s="86">
        <v>10.984344807993262</v>
      </c>
      <c r="F102" s="86" t="s">
        <v>80</v>
      </c>
      <c r="G102" s="86">
        <v>0.49628275158096602</v>
      </c>
      <c r="H102" s="86">
        <v>0.49589382208859539</v>
      </c>
    </row>
    <row r="103" spans="1:8" x14ac:dyDescent="0.25">
      <c r="A103" s="86" t="s">
        <v>81</v>
      </c>
      <c r="B103" s="86">
        <v>15.595665675984376</v>
      </c>
      <c r="C103" s="86">
        <v>11.479393796350616</v>
      </c>
      <c r="F103" s="86" t="s">
        <v>81</v>
      </c>
      <c r="G103" s="86">
        <v>0.48941908996658301</v>
      </c>
      <c r="H103" s="86">
        <v>0.48915323082057444</v>
      </c>
    </row>
    <row r="104" spans="1:8" x14ac:dyDescent="0.25">
      <c r="A104" s="86" t="s">
        <v>20</v>
      </c>
      <c r="B104" s="86">
        <v>15.425092015782283</v>
      </c>
      <c r="C104" s="86">
        <v>12.013644269743482</v>
      </c>
      <c r="F104" s="86" t="s">
        <v>20</v>
      </c>
      <c r="G104" s="86">
        <v>0.48546472014735165</v>
      </c>
      <c r="H104" s="86">
        <v>0.48507169097655983</v>
      </c>
    </row>
    <row r="105" spans="1:8" x14ac:dyDescent="0.25">
      <c r="A105" s="86" t="s">
        <v>21</v>
      </c>
      <c r="B105" s="86">
        <v>16.828886362153757</v>
      </c>
      <c r="C105" s="86">
        <v>12.343039152008917</v>
      </c>
      <c r="F105" s="86" t="s">
        <v>21</v>
      </c>
      <c r="G105" s="86">
        <v>0.49619871817254657</v>
      </c>
      <c r="H105" s="86">
        <v>0.49564172186333705</v>
      </c>
    </row>
    <row r="106" spans="1:8" x14ac:dyDescent="0.25">
      <c r="A106" s="86" t="s">
        <v>22</v>
      </c>
      <c r="B106" s="86">
        <v>15.317843148383441</v>
      </c>
      <c r="C106" s="86">
        <v>11.737621460972601</v>
      </c>
      <c r="F106" s="86" t="s">
        <v>22</v>
      </c>
      <c r="G106" s="86">
        <v>0.51021811849078558</v>
      </c>
      <c r="H106" s="86">
        <v>0.50983414860938314</v>
      </c>
    </row>
    <row r="107" spans="1:8" x14ac:dyDescent="0.25">
      <c r="A107" s="86" t="s">
        <v>23</v>
      </c>
      <c r="B107" s="86">
        <v>17.239737075023836</v>
      </c>
      <c r="C107" s="86">
        <v>12.752538310894893</v>
      </c>
      <c r="F107" s="86" t="s">
        <v>23</v>
      </c>
      <c r="G107" s="86">
        <v>0.48183196510065757</v>
      </c>
      <c r="H107" s="86">
        <v>0.481273668893412</v>
      </c>
    </row>
    <row r="108" spans="1:8" x14ac:dyDescent="0.25">
      <c r="A108" s="86" t="s">
        <v>24</v>
      </c>
      <c r="B108" s="86">
        <v>18.562337370256678</v>
      </c>
      <c r="C108" s="86">
        <v>13.242180163387985</v>
      </c>
      <c r="F108" s="86" t="s">
        <v>24</v>
      </c>
      <c r="G108" s="86">
        <v>0.45746037680804319</v>
      </c>
      <c r="H108" s="86">
        <v>0.45706748762627064</v>
      </c>
    </row>
    <row r="109" spans="1:8" x14ac:dyDescent="0.25">
      <c r="A109" s="86" t="s">
        <v>25</v>
      </c>
      <c r="B109" s="86">
        <v>21.141706024579431</v>
      </c>
      <c r="C109" s="86">
        <v>14.733400332077952</v>
      </c>
      <c r="F109" s="86" t="s">
        <v>25</v>
      </c>
      <c r="G109" s="86">
        <v>0.40628109131119761</v>
      </c>
      <c r="H109" s="86">
        <v>0.40585172499069178</v>
      </c>
    </row>
    <row r="110" spans="1:8" x14ac:dyDescent="0.25">
      <c r="A110" s="86" t="s">
        <v>26</v>
      </c>
      <c r="B110" s="86">
        <v>17.508493113800156</v>
      </c>
      <c r="C110" s="86">
        <v>12.393648002250705</v>
      </c>
      <c r="F110" s="86" t="s">
        <v>26</v>
      </c>
      <c r="G110" s="86">
        <v>0.53934867349005144</v>
      </c>
      <c r="H110" s="86">
        <v>0.53904665718021072</v>
      </c>
    </row>
    <row r="123" spans="1:8" x14ac:dyDescent="0.25">
      <c r="A123" s="86" t="s">
        <v>443</v>
      </c>
      <c r="B123" s="86"/>
      <c r="C123" s="86"/>
      <c r="F123" s="86" t="s">
        <v>444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10.76539256260739</v>
      </c>
      <c r="C125" s="86">
        <v>9.2874351335881222</v>
      </c>
      <c r="F125" s="86" t="s">
        <v>73</v>
      </c>
      <c r="G125" s="86">
        <v>17.430704835512707</v>
      </c>
      <c r="H125" s="86">
        <v>14.63299524785276</v>
      </c>
    </row>
    <row r="126" spans="1:8" x14ac:dyDescent="0.25">
      <c r="A126" s="86" t="s">
        <v>74</v>
      </c>
      <c r="B126" s="86">
        <v>11.439638714739216</v>
      </c>
      <c r="C126" s="86">
        <v>9.9719737583783949</v>
      </c>
      <c r="F126" s="86" t="s">
        <v>74</v>
      </c>
      <c r="G126" s="86">
        <v>10.368052349973668</v>
      </c>
      <c r="H126" s="86">
        <v>8.2406186458734183</v>
      </c>
    </row>
    <row r="127" spans="1:8" x14ac:dyDescent="0.25">
      <c r="A127" s="86" t="s">
        <v>75</v>
      </c>
      <c r="B127" s="86">
        <v>11.289031828343385</v>
      </c>
      <c r="C127" s="86">
        <v>9.5289363302342558</v>
      </c>
      <c r="F127" s="86" t="s">
        <v>75</v>
      </c>
      <c r="G127" s="86">
        <v>7.9259594277424883</v>
      </c>
      <c r="H127" s="86">
        <v>6.6819507277849128</v>
      </c>
    </row>
    <row r="128" spans="1:8" x14ac:dyDescent="0.25">
      <c r="A128" s="86" t="s">
        <v>76</v>
      </c>
      <c r="B128" s="86">
        <v>12.254183721828859</v>
      </c>
      <c r="C128" s="86">
        <v>10.322294119249287</v>
      </c>
      <c r="F128" s="86" t="s">
        <v>76</v>
      </c>
      <c r="G128" s="86">
        <v>7.0237348582377201</v>
      </c>
      <c r="H128" s="86">
        <v>5.6821902489968688</v>
      </c>
    </row>
    <row r="129" spans="1:8" x14ac:dyDescent="0.25">
      <c r="A129" s="86" t="s">
        <v>77</v>
      </c>
      <c r="B129" s="86">
        <v>11.066954668075837</v>
      </c>
      <c r="C129" s="86">
        <v>9.5474400788002196</v>
      </c>
      <c r="F129" s="86" t="s">
        <v>77</v>
      </c>
      <c r="G129" s="86">
        <v>7.1093794402767045</v>
      </c>
      <c r="H129" s="86">
        <v>5.6160717353330805</v>
      </c>
    </row>
    <row r="130" spans="1:8" x14ac:dyDescent="0.25">
      <c r="A130" s="86" t="s">
        <v>78</v>
      </c>
      <c r="B130" s="86">
        <v>12.760426112175761</v>
      </c>
      <c r="C130" s="86">
        <v>10.221001844615309</v>
      </c>
      <c r="F130" s="86" t="s">
        <v>78</v>
      </c>
      <c r="G130" s="86">
        <v>2.682823719307458</v>
      </c>
      <c r="H130" s="86">
        <v>2.1924376851879743</v>
      </c>
    </row>
    <row r="131" spans="1:8" x14ac:dyDescent="0.25">
      <c r="A131" s="86" t="s">
        <v>79</v>
      </c>
      <c r="B131" s="86">
        <v>13.050211841383163</v>
      </c>
      <c r="C131" s="86">
        <v>10.47638439240826</v>
      </c>
      <c r="F131" s="86" t="s">
        <v>79</v>
      </c>
      <c r="G131" s="86">
        <v>2.5507714774853061</v>
      </c>
      <c r="H131" s="86">
        <v>2.1032148438276499</v>
      </c>
    </row>
    <row r="132" spans="1:8" x14ac:dyDescent="0.25">
      <c r="A132" s="86" t="s">
        <v>80</v>
      </c>
      <c r="B132" s="86">
        <v>13.297793661065228</v>
      </c>
      <c r="C132" s="86">
        <v>10.903043185292546</v>
      </c>
      <c r="F132" s="86" t="s">
        <v>80</v>
      </c>
      <c r="G132" s="86">
        <v>3.3162621323983346</v>
      </c>
      <c r="H132" s="86">
        <v>2.5151723098840129</v>
      </c>
    </row>
    <row r="133" spans="1:8" x14ac:dyDescent="0.25">
      <c r="A133" s="86" t="s">
        <v>81</v>
      </c>
      <c r="B133" s="86">
        <v>13.765313868780133</v>
      </c>
      <c r="C133" s="86">
        <v>11.389020725214316</v>
      </c>
      <c r="F133" s="86" t="s">
        <v>81</v>
      </c>
      <c r="G133" s="86">
        <v>3.1435983761433755</v>
      </c>
      <c r="H133" s="86">
        <v>2.2436435286016168</v>
      </c>
    </row>
    <row r="134" spans="1:8" x14ac:dyDescent="0.25">
      <c r="A134" s="86" t="s">
        <v>20</v>
      </c>
      <c r="B134" s="86">
        <v>14.378264748913097</v>
      </c>
      <c r="C134" s="86">
        <v>11.826911977024523</v>
      </c>
      <c r="F134" s="86" t="s">
        <v>20</v>
      </c>
      <c r="G134" s="86">
        <v>4.5619060240914706</v>
      </c>
      <c r="H134" s="86">
        <v>3.5524777436457886</v>
      </c>
    </row>
    <row r="135" spans="1:8" x14ac:dyDescent="0.25">
      <c r="A135" s="86" t="s">
        <v>21</v>
      </c>
      <c r="B135" s="86">
        <v>14.831811892675141</v>
      </c>
      <c r="C135" s="86">
        <v>12.117988704965983</v>
      </c>
      <c r="F135" s="86" t="s">
        <v>21</v>
      </c>
      <c r="G135" s="86">
        <v>10.189250995151941</v>
      </c>
      <c r="H135" s="86">
        <v>7.9290524851230675</v>
      </c>
    </row>
    <row r="136" spans="1:8" x14ac:dyDescent="0.25">
      <c r="A136" s="86" t="s">
        <v>22</v>
      </c>
      <c r="B136" s="86">
        <v>13.839570584083386</v>
      </c>
      <c r="C136" s="86">
        <v>11.560917421637447</v>
      </c>
      <c r="F136" s="86" t="s">
        <v>22</v>
      </c>
      <c r="G136" s="86">
        <v>9.2485345049534331</v>
      </c>
      <c r="H136" s="86">
        <v>7.391213933179082</v>
      </c>
    </row>
    <row r="137" spans="1:8" x14ac:dyDescent="0.25">
      <c r="A137" s="86" t="s">
        <v>23</v>
      </c>
      <c r="B137" s="86">
        <v>15.487982982614843</v>
      </c>
      <c r="C137" s="86">
        <v>12.542943591504685</v>
      </c>
      <c r="F137" s="86" t="s">
        <v>23</v>
      </c>
      <c r="G137" s="86">
        <v>8.0150664381885885</v>
      </c>
      <c r="H137" s="86">
        <v>6.3933467458812538</v>
      </c>
    </row>
    <row r="138" spans="1:8" x14ac:dyDescent="0.25">
      <c r="A138" s="86" t="s">
        <v>24</v>
      </c>
      <c r="B138" s="86">
        <v>16.764205835694248</v>
      </c>
      <c r="C138" s="86">
        <v>12.920218538057876</v>
      </c>
      <c r="F138" s="86" t="s">
        <v>24</v>
      </c>
      <c r="G138" s="86">
        <v>6.1572381662382405</v>
      </c>
      <c r="H138" s="86">
        <v>4.7200915960152088</v>
      </c>
    </row>
    <row r="139" spans="1:8" x14ac:dyDescent="0.25">
      <c r="A139" s="86" t="s">
        <v>25</v>
      </c>
      <c r="B139" s="86">
        <v>19.554013223202773</v>
      </c>
      <c r="C139" s="86">
        <v>14.628545496891226</v>
      </c>
      <c r="F139" s="86" t="s">
        <v>25</v>
      </c>
      <c r="G139" s="86">
        <v>2.1349853917458717</v>
      </c>
      <c r="H139" s="86">
        <v>1.5934942063144568</v>
      </c>
    </row>
    <row r="140" spans="1:8" x14ac:dyDescent="0.25">
      <c r="A140" s="86" t="s">
        <v>26</v>
      </c>
      <c r="B140" s="86">
        <v>13.677942862161892</v>
      </c>
      <c r="C140" s="86">
        <v>10.989070877280387</v>
      </c>
      <c r="F140" s="86" t="s">
        <v>26</v>
      </c>
      <c r="G140" s="86">
        <v>12.951054879255272</v>
      </c>
      <c r="H140" s="86">
        <v>10.089697444132483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6202133.8899999997</v>
      </c>
      <c r="E2">
        <v>9700668.75</v>
      </c>
    </row>
    <row r="3" spans="1:5" x14ac:dyDescent="0.25">
      <c r="A3" t="s">
        <v>39</v>
      </c>
      <c r="B3" t="s">
        <v>74</v>
      </c>
      <c r="C3" t="s">
        <v>67</v>
      </c>
      <c r="D3">
        <v>6956303.9900000002</v>
      </c>
      <c r="E3">
        <v>6299276.5300000003</v>
      </c>
    </row>
    <row r="4" spans="1:5" x14ac:dyDescent="0.25">
      <c r="A4" t="s">
        <v>39</v>
      </c>
      <c r="B4" t="s">
        <v>75</v>
      </c>
      <c r="C4" t="s">
        <v>67</v>
      </c>
      <c r="D4">
        <v>6777664.7400000002</v>
      </c>
      <c r="E4">
        <v>4851727.6500000004</v>
      </c>
    </row>
    <row r="5" spans="1:5" x14ac:dyDescent="0.25">
      <c r="A5" t="s">
        <v>39</v>
      </c>
      <c r="B5" t="s">
        <v>76</v>
      </c>
      <c r="C5" t="s">
        <v>67</v>
      </c>
      <c r="D5">
        <v>7113588.5800000001</v>
      </c>
      <c r="E5">
        <v>4392317.17</v>
      </c>
    </row>
    <row r="6" spans="1:5" x14ac:dyDescent="0.25">
      <c r="A6" t="s">
        <v>39</v>
      </c>
      <c r="B6" t="s">
        <v>77</v>
      </c>
      <c r="C6" t="s">
        <v>67</v>
      </c>
      <c r="D6">
        <v>6878614.2699999996</v>
      </c>
      <c r="E6">
        <v>4513954.09</v>
      </c>
    </row>
    <row r="7" spans="1:5" x14ac:dyDescent="0.25">
      <c r="A7" t="s">
        <v>39</v>
      </c>
      <c r="B7" t="s">
        <v>78</v>
      </c>
      <c r="C7" t="s">
        <v>67</v>
      </c>
      <c r="D7">
        <v>7342242</v>
      </c>
      <c r="E7">
        <v>1887704.1</v>
      </c>
    </row>
    <row r="8" spans="1:5" x14ac:dyDescent="0.25">
      <c r="A8" t="s">
        <v>39</v>
      </c>
      <c r="B8" t="s">
        <v>79</v>
      </c>
      <c r="C8" t="s">
        <v>67</v>
      </c>
      <c r="D8">
        <v>7484460.2999999998</v>
      </c>
      <c r="E8">
        <v>1824168.01</v>
      </c>
    </row>
    <row r="9" spans="1:5" x14ac:dyDescent="0.25">
      <c r="A9" t="s">
        <v>39</v>
      </c>
      <c r="B9" t="s">
        <v>80</v>
      </c>
      <c r="C9" t="s">
        <v>67</v>
      </c>
      <c r="D9">
        <v>7633451.2800000003</v>
      </c>
      <c r="E9">
        <v>2200264.17</v>
      </c>
    </row>
    <row r="10" spans="1:5" x14ac:dyDescent="0.25">
      <c r="A10" t="s">
        <v>39</v>
      </c>
      <c r="B10" t="s">
        <v>81</v>
      </c>
      <c r="C10" t="s">
        <v>67</v>
      </c>
      <c r="D10">
        <v>7992115.7300000004</v>
      </c>
      <c r="E10">
        <v>2085710</v>
      </c>
    </row>
    <row r="11" spans="1:5" x14ac:dyDescent="0.25">
      <c r="A11" t="s">
        <v>39</v>
      </c>
      <c r="B11" t="s">
        <v>20</v>
      </c>
      <c r="C11" t="s">
        <v>67</v>
      </c>
      <c r="D11">
        <v>8474167.9600000009</v>
      </c>
      <c r="E11">
        <v>2925113.97</v>
      </c>
    </row>
    <row r="12" spans="1:5" x14ac:dyDescent="0.25">
      <c r="A12" t="s">
        <v>39</v>
      </c>
      <c r="B12" t="s">
        <v>21</v>
      </c>
      <c r="C12" t="s">
        <v>67</v>
      </c>
      <c r="D12">
        <v>8904012.0700000003</v>
      </c>
      <c r="E12">
        <v>5841664.6399999997</v>
      </c>
    </row>
    <row r="13" spans="1:5" x14ac:dyDescent="0.25">
      <c r="A13" t="s">
        <v>39</v>
      </c>
      <c r="B13" t="s">
        <v>22</v>
      </c>
      <c r="C13" t="s">
        <v>67</v>
      </c>
      <c r="D13">
        <v>8181759.7699999996</v>
      </c>
      <c r="E13">
        <v>5424926.2699999996</v>
      </c>
    </row>
    <row r="14" spans="1:5" x14ac:dyDescent="0.25">
      <c r="A14" t="s">
        <v>39</v>
      </c>
      <c r="B14" t="s">
        <v>23</v>
      </c>
      <c r="C14" t="s">
        <v>67</v>
      </c>
      <c r="D14">
        <v>9233881.5399999991</v>
      </c>
      <c r="E14">
        <v>4462164.6100000003</v>
      </c>
    </row>
    <row r="15" spans="1:5" x14ac:dyDescent="0.25">
      <c r="A15" t="s">
        <v>39</v>
      </c>
      <c r="B15" t="s">
        <v>24</v>
      </c>
      <c r="C15" t="s">
        <v>67</v>
      </c>
      <c r="D15">
        <v>10038911.9</v>
      </c>
      <c r="E15">
        <v>3639862.81</v>
      </c>
    </row>
    <row r="16" spans="1:5" x14ac:dyDescent="0.25">
      <c r="A16" t="s">
        <v>39</v>
      </c>
      <c r="B16" t="s">
        <v>25</v>
      </c>
      <c r="C16" t="s">
        <v>67</v>
      </c>
      <c r="D16">
        <v>12224494.48</v>
      </c>
      <c r="E16">
        <v>1631521.41</v>
      </c>
    </row>
    <row r="17" spans="1:5" x14ac:dyDescent="0.25">
      <c r="A17" t="s">
        <v>39</v>
      </c>
      <c r="B17" t="s">
        <v>26</v>
      </c>
      <c r="C17" t="s">
        <v>67</v>
      </c>
      <c r="D17">
        <v>8357570.0099999998</v>
      </c>
      <c r="E17">
        <v>7332057.9800000004</v>
      </c>
    </row>
    <row r="18" spans="1:5" x14ac:dyDescent="0.25">
      <c r="A18" t="s">
        <v>40</v>
      </c>
      <c r="B18" t="s">
        <v>73</v>
      </c>
      <c r="C18" t="s">
        <v>67</v>
      </c>
      <c r="D18">
        <v>5250220.3499999996</v>
      </c>
      <c r="E18">
        <v>8515309.2300000004</v>
      </c>
    </row>
    <row r="19" spans="1:5" x14ac:dyDescent="0.25">
      <c r="A19" t="s">
        <v>40</v>
      </c>
      <c r="B19" t="s">
        <v>74</v>
      </c>
      <c r="C19" t="s">
        <v>67</v>
      </c>
      <c r="D19">
        <v>6104292.4500000002</v>
      </c>
      <c r="E19">
        <v>5579915.5499999998</v>
      </c>
    </row>
    <row r="20" spans="1:5" x14ac:dyDescent="0.25">
      <c r="A20" t="s">
        <v>40</v>
      </c>
      <c r="B20" t="s">
        <v>75</v>
      </c>
      <c r="C20" t="s">
        <v>67</v>
      </c>
      <c r="D20">
        <v>5827525.5800000001</v>
      </c>
      <c r="E20">
        <v>4671280.09</v>
      </c>
    </row>
    <row r="21" spans="1:5" x14ac:dyDescent="0.25">
      <c r="A21" t="s">
        <v>40</v>
      </c>
      <c r="B21" t="s">
        <v>76</v>
      </c>
      <c r="C21" t="s">
        <v>67</v>
      </c>
      <c r="D21">
        <v>6244588.0499999998</v>
      </c>
      <c r="E21">
        <v>3944507.71</v>
      </c>
    </row>
    <row r="22" spans="1:5" x14ac:dyDescent="0.25">
      <c r="A22" t="s">
        <v>40</v>
      </c>
      <c r="B22" t="s">
        <v>77</v>
      </c>
      <c r="C22" t="s">
        <v>67</v>
      </c>
      <c r="D22">
        <v>5931757.4199999999</v>
      </c>
      <c r="E22">
        <v>4301266.58</v>
      </c>
    </row>
    <row r="23" spans="1:5" x14ac:dyDescent="0.25">
      <c r="A23" t="s">
        <v>40</v>
      </c>
      <c r="B23" t="s">
        <v>78</v>
      </c>
      <c r="C23" t="s">
        <v>67</v>
      </c>
      <c r="D23">
        <v>6446263.71</v>
      </c>
      <c r="E23">
        <v>1928640.06</v>
      </c>
    </row>
    <row r="24" spans="1:5" x14ac:dyDescent="0.25">
      <c r="A24" t="s">
        <v>40</v>
      </c>
      <c r="B24" t="s">
        <v>79</v>
      </c>
      <c r="C24" t="s">
        <v>67</v>
      </c>
      <c r="D24">
        <v>6524771.4000000004</v>
      </c>
      <c r="E24">
        <v>1890569.7</v>
      </c>
    </row>
    <row r="25" spans="1:5" x14ac:dyDescent="0.25">
      <c r="A25" t="s">
        <v>40</v>
      </c>
      <c r="B25" t="s">
        <v>80</v>
      </c>
      <c r="C25" t="s">
        <v>67</v>
      </c>
      <c r="D25">
        <v>6710704.7199999997</v>
      </c>
      <c r="E25">
        <v>2115320.29</v>
      </c>
    </row>
    <row r="26" spans="1:5" x14ac:dyDescent="0.25">
      <c r="A26" t="s">
        <v>40</v>
      </c>
      <c r="B26" t="s">
        <v>81</v>
      </c>
      <c r="C26" t="s">
        <v>67</v>
      </c>
      <c r="D26">
        <v>6870054.0099999998</v>
      </c>
      <c r="E26">
        <v>1877534.58</v>
      </c>
    </row>
    <row r="27" spans="1:5" x14ac:dyDescent="0.25">
      <c r="A27" t="s">
        <v>40</v>
      </c>
      <c r="B27" t="s">
        <v>20</v>
      </c>
      <c r="C27" t="s">
        <v>67</v>
      </c>
      <c r="D27">
        <v>7271435.8099999996</v>
      </c>
      <c r="E27">
        <v>2723242.4</v>
      </c>
    </row>
    <row r="28" spans="1:5" x14ac:dyDescent="0.25">
      <c r="A28" t="s">
        <v>40</v>
      </c>
      <c r="B28" t="s">
        <v>21</v>
      </c>
      <c r="C28" t="s">
        <v>67</v>
      </c>
      <c r="D28">
        <v>7336711.8300000001</v>
      </c>
      <c r="E28">
        <v>5118371.26</v>
      </c>
    </row>
    <row r="29" spans="1:5" x14ac:dyDescent="0.25">
      <c r="A29" t="s">
        <v>40</v>
      </c>
      <c r="B29" t="s">
        <v>22</v>
      </c>
      <c r="C29" t="s">
        <v>67</v>
      </c>
      <c r="D29">
        <v>6972230.8099999996</v>
      </c>
      <c r="E29">
        <v>4826976.49</v>
      </c>
    </row>
    <row r="30" spans="1:5" x14ac:dyDescent="0.25">
      <c r="A30" t="s">
        <v>40</v>
      </c>
      <c r="B30" t="s">
        <v>23</v>
      </c>
      <c r="C30" t="s">
        <v>67</v>
      </c>
      <c r="D30">
        <v>7583711.9000000004</v>
      </c>
      <c r="E30">
        <v>4040123.41</v>
      </c>
    </row>
    <row r="31" spans="1:5" x14ac:dyDescent="0.25">
      <c r="A31" t="s">
        <v>40</v>
      </c>
      <c r="B31" t="s">
        <v>24</v>
      </c>
      <c r="C31" t="s">
        <v>67</v>
      </c>
      <c r="D31">
        <v>8065443.5999999996</v>
      </c>
      <c r="E31">
        <v>3306675.92</v>
      </c>
    </row>
    <row r="32" spans="1:5" x14ac:dyDescent="0.25">
      <c r="A32" t="s">
        <v>40</v>
      </c>
      <c r="B32" t="s">
        <v>25</v>
      </c>
      <c r="C32" t="s">
        <v>67</v>
      </c>
      <c r="D32">
        <v>9559366.5</v>
      </c>
      <c r="E32">
        <v>1496251.04</v>
      </c>
    </row>
    <row r="33" spans="1:5" x14ac:dyDescent="0.25">
      <c r="A33" t="s">
        <v>40</v>
      </c>
      <c r="B33" t="s">
        <v>26</v>
      </c>
      <c r="C33" t="s">
        <v>67</v>
      </c>
      <c r="D33">
        <v>6911246.1200000001</v>
      </c>
      <c r="E33">
        <v>6359173.3399999999</v>
      </c>
    </row>
    <row r="34" spans="1:5" x14ac:dyDescent="0.25">
      <c r="A34" t="s">
        <v>39</v>
      </c>
      <c r="B34" t="s">
        <v>73</v>
      </c>
      <c r="C34" t="s">
        <v>48</v>
      </c>
      <c r="D34">
        <v>5948500.6500000004</v>
      </c>
      <c r="E34">
        <v>8131002.25</v>
      </c>
    </row>
    <row r="35" spans="1:5" x14ac:dyDescent="0.25">
      <c r="A35" t="s">
        <v>39</v>
      </c>
      <c r="B35" t="s">
        <v>74</v>
      </c>
      <c r="C35" t="s">
        <v>48</v>
      </c>
      <c r="D35">
        <v>6619928.1900000004</v>
      </c>
      <c r="E35">
        <v>4762169.92</v>
      </c>
    </row>
    <row r="36" spans="1:5" x14ac:dyDescent="0.25">
      <c r="A36" t="s">
        <v>39</v>
      </c>
      <c r="B36" t="s">
        <v>75</v>
      </c>
      <c r="C36" t="s">
        <v>48</v>
      </c>
      <c r="D36">
        <v>6039296.3399999999</v>
      </c>
      <c r="E36">
        <v>3783297.18</v>
      </c>
    </row>
    <row r="37" spans="1:5" x14ac:dyDescent="0.25">
      <c r="A37" t="s">
        <v>39</v>
      </c>
      <c r="B37" t="s">
        <v>76</v>
      </c>
      <c r="C37" t="s">
        <v>48</v>
      </c>
      <c r="D37">
        <v>6643706.0300000003</v>
      </c>
      <c r="E37">
        <v>3298117.21</v>
      </c>
    </row>
    <row r="38" spans="1:5" x14ac:dyDescent="0.25">
      <c r="A38" t="s">
        <v>39</v>
      </c>
      <c r="B38" t="s">
        <v>77</v>
      </c>
      <c r="C38" t="s">
        <v>48</v>
      </c>
      <c r="D38">
        <v>6245393.5</v>
      </c>
      <c r="E38">
        <v>3249549.18</v>
      </c>
    </row>
    <row r="39" spans="1:5" x14ac:dyDescent="0.25">
      <c r="A39" t="s">
        <v>39</v>
      </c>
      <c r="B39" t="s">
        <v>78</v>
      </c>
      <c r="C39" t="s">
        <v>48</v>
      </c>
      <c r="D39">
        <v>6528305.9500000002</v>
      </c>
      <c r="E39">
        <v>1333416.5</v>
      </c>
    </row>
    <row r="40" spans="1:5" x14ac:dyDescent="0.25">
      <c r="A40" t="s">
        <v>39</v>
      </c>
      <c r="B40" t="s">
        <v>79</v>
      </c>
      <c r="C40" t="s">
        <v>48</v>
      </c>
      <c r="D40">
        <v>6613878.1699999999</v>
      </c>
      <c r="E40">
        <v>1271230.33</v>
      </c>
    </row>
    <row r="41" spans="1:5" x14ac:dyDescent="0.25">
      <c r="A41" t="s">
        <v>39</v>
      </c>
      <c r="B41" t="s">
        <v>80</v>
      </c>
      <c r="C41" t="s">
        <v>48</v>
      </c>
      <c r="D41">
        <v>7077764.3099999996</v>
      </c>
      <c r="E41">
        <v>1528364.41</v>
      </c>
    </row>
    <row r="42" spans="1:5" x14ac:dyDescent="0.25">
      <c r="A42" t="s">
        <v>39</v>
      </c>
      <c r="B42" t="s">
        <v>81</v>
      </c>
      <c r="C42" t="s">
        <v>48</v>
      </c>
      <c r="D42">
        <v>7806823.0899999999</v>
      </c>
      <c r="E42">
        <v>1290150.3799999999</v>
      </c>
    </row>
    <row r="43" spans="1:5" x14ac:dyDescent="0.25">
      <c r="A43" t="s">
        <v>39</v>
      </c>
      <c r="B43" t="s">
        <v>20</v>
      </c>
      <c r="C43" t="s">
        <v>48</v>
      </c>
      <c r="D43">
        <v>7716476.5499999998</v>
      </c>
      <c r="E43">
        <v>2108519.63</v>
      </c>
    </row>
    <row r="44" spans="1:5" x14ac:dyDescent="0.25">
      <c r="A44" t="s">
        <v>39</v>
      </c>
      <c r="B44" t="s">
        <v>21</v>
      </c>
      <c r="C44" t="s">
        <v>48</v>
      </c>
      <c r="D44">
        <v>8285384.7000000002</v>
      </c>
      <c r="E44">
        <v>4562080.84</v>
      </c>
    </row>
    <row r="45" spans="1:5" x14ac:dyDescent="0.25">
      <c r="A45" t="s">
        <v>39</v>
      </c>
      <c r="B45" t="s">
        <v>22</v>
      </c>
      <c r="C45" t="s">
        <v>48</v>
      </c>
      <c r="D45">
        <v>7556001.4800000004</v>
      </c>
      <c r="E45">
        <v>4321820.5</v>
      </c>
    </row>
    <row r="46" spans="1:5" x14ac:dyDescent="0.25">
      <c r="A46" t="s">
        <v>39</v>
      </c>
      <c r="B46" t="s">
        <v>23</v>
      </c>
      <c r="C46" t="s">
        <v>48</v>
      </c>
      <c r="D46">
        <v>8504051.5700000003</v>
      </c>
      <c r="E46">
        <v>3625520.78</v>
      </c>
    </row>
    <row r="47" spans="1:5" x14ac:dyDescent="0.25">
      <c r="A47" t="s">
        <v>39</v>
      </c>
      <c r="B47" t="s">
        <v>24</v>
      </c>
      <c r="C47" t="s">
        <v>48</v>
      </c>
      <c r="D47">
        <v>9230122.6400000006</v>
      </c>
      <c r="E47">
        <v>2670864.7799999998</v>
      </c>
    </row>
    <row r="48" spans="1:5" x14ac:dyDescent="0.25">
      <c r="A48" t="s">
        <v>39</v>
      </c>
      <c r="B48" t="s">
        <v>25</v>
      </c>
      <c r="C48" t="s">
        <v>48</v>
      </c>
      <c r="D48">
        <v>10584447.140000001</v>
      </c>
      <c r="E48">
        <v>854694.21</v>
      </c>
    </row>
    <row r="49" spans="1:5" x14ac:dyDescent="0.25">
      <c r="A49" t="s">
        <v>39</v>
      </c>
      <c r="B49" t="s">
        <v>26</v>
      </c>
      <c r="C49" t="s">
        <v>48</v>
      </c>
      <c r="D49">
        <v>8532892.3800000008</v>
      </c>
      <c r="E49">
        <v>5775305.8399999999</v>
      </c>
    </row>
    <row r="50" spans="1:5" x14ac:dyDescent="0.25">
      <c r="A50" t="s">
        <v>40</v>
      </c>
      <c r="B50" t="s">
        <v>73</v>
      </c>
      <c r="C50" t="s">
        <v>48</v>
      </c>
      <c r="D50">
        <v>4694651.07</v>
      </c>
      <c r="E50">
        <v>7395250.6699999999</v>
      </c>
    </row>
    <row r="51" spans="1:5" x14ac:dyDescent="0.25">
      <c r="A51" t="s">
        <v>40</v>
      </c>
      <c r="B51" t="s">
        <v>74</v>
      </c>
      <c r="C51" t="s">
        <v>48</v>
      </c>
      <c r="D51">
        <v>5039009.09</v>
      </c>
      <c r="E51">
        <v>4157092.25</v>
      </c>
    </row>
    <row r="52" spans="1:5" x14ac:dyDescent="0.25">
      <c r="A52" t="s">
        <v>40</v>
      </c>
      <c r="B52" t="s">
        <v>75</v>
      </c>
      <c r="C52" t="s">
        <v>48</v>
      </c>
      <c r="D52">
        <v>4822730.32</v>
      </c>
      <c r="E52">
        <v>3375987.99</v>
      </c>
    </row>
    <row r="53" spans="1:5" x14ac:dyDescent="0.25">
      <c r="A53" t="s">
        <v>40</v>
      </c>
      <c r="B53" t="s">
        <v>76</v>
      </c>
      <c r="C53" t="s">
        <v>48</v>
      </c>
      <c r="D53">
        <v>5212623.46</v>
      </c>
      <c r="E53">
        <v>2868978.95</v>
      </c>
    </row>
    <row r="54" spans="1:5" x14ac:dyDescent="0.25">
      <c r="A54" t="s">
        <v>40</v>
      </c>
      <c r="B54" t="s">
        <v>77</v>
      </c>
      <c r="C54" t="s">
        <v>48</v>
      </c>
      <c r="D54">
        <v>4848264.49</v>
      </c>
      <c r="E54">
        <v>2848058.31</v>
      </c>
    </row>
    <row r="55" spans="1:5" x14ac:dyDescent="0.25">
      <c r="A55" t="s">
        <v>40</v>
      </c>
      <c r="B55" t="s">
        <v>78</v>
      </c>
      <c r="C55" t="s">
        <v>48</v>
      </c>
      <c r="D55">
        <v>5189718.87</v>
      </c>
      <c r="E55">
        <v>1115167.05</v>
      </c>
    </row>
    <row r="56" spans="1:5" x14ac:dyDescent="0.25">
      <c r="A56" t="s">
        <v>40</v>
      </c>
      <c r="B56" t="s">
        <v>79</v>
      </c>
      <c r="C56" t="s">
        <v>48</v>
      </c>
      <c r="D56">
        <v>5288187.43</v>
      </c>
      <c r="E56">
        <v>1062304.79</v>
      </c>
    </row>
    <row r="57" spans="1:5" x14ac:dyDescent="0.25">
      <c r="A57" t="s">
        <v>40</v>
      </c>
      <c r="B57" t="s">
        <v>80</v>
      </c>
      <c r="C57" t="s">
        <v>48</v>
      </c>
      <c r="D57">
        <v>5500170.8099999996</v>
      </c>
      <c r="E57">
        <v>1270146.08</v>
      </c>
    </row>
    <row r="58" spans="1:5" x14ac:dyDescent="0.25">
      <c r="A58" t="s">
        <v>40</v>
      </c>
      <c r="B58" t="s">
        <v>81</v>
      </c>
      <c r="C58" t="s">
        <v>48</v>
      </c>
      <c r="D58">
        <v>5750846.9000000004</v>
      </c>
      <c r="E58">
        <v>1135909.96</v>
      </c>
    </row>
    <row r="59" spans="1:5" x14ac:dyDescent="0.25">
      <c r="A59" t="s">
        <v>40</v>
      </c>
      <c r="B59" t="s">
        <v>20</v>
      </c>
      <c r="C59" t="s">
        <v>48</v>
      </c>
      <c r="D59">
        <v>6014730.1600000001</v>
      </c>
      <c r="E59">
        <v>1815440.08</v>
      </c>
    </row>
    <row r="60" spans="1:5" x14ac:dyDescent="0.25">
      <c r="A60" t="s">
        <v>40</v>
      </c>
      <c r="B60" t="s">
        <v>21</v>
      </c>
      <c r="C60" t="s">
        <v>48</v>
      </c>
      <c r="D60">
        <v>6118060.4800000004</v>
      </c>
      <c r="E60">
        <v>4014390.12</v>
      </c>
    </row>
    <row r="61" spans="1:5" x14ac:dyDescent="0.25">
      <c r="A61" t="s">
        <v>40</v>
      </c>
      <c r="B61" t="s">
        <v>22</v>
      </c>
      <c r="C61" t="s">
        <v>48</v>
      </c>
      <c r="D61">
        <v>5821752.3099999996</v>
      </c>
      <c r="E61">
        <v>3724709.98</v>
      </c>
    </row>
    <row r="62" spans="1:5" x14ac:dyDescent="0.25">
      <c r="A62" t="s">
        <v>40</v>
      </c>
      <c r="B62" t="s">
        <v>23</v>
      </c>
      <c r="C62" t="s">
        <v>48</v>
      </c>
      <c r="D62">
        <v>6325471.4100000001</v>
      </c>
      <c r="E62">
        <v>3238202.53</v>
      </c>
    </row>
    <row r="63" spans="1:5" x14ac:dyDescent="0.25">
      <c r="A63" t="s">
        <v>40</v>
      </c>
      <c r="B63" t="s">
        <v>24</v>
      </c>
      <c r="C63" t="s">
        <v>48</v>
      </c>
      <c r="D63">
        <v>6602210.5700000003</v>
      </c>
      <c r="E63">
        <v>2449839.0499999998</v>
      </c>
    </row>
    <row r="64" spans="1:5" x14ac:dyDescent="0.25">
      <c r="A64" t="s">
        <v>40</v>
      </c>
      <c r="B64" t="s">
        <v>25</v>
      </c>
      <c r="C64" t="s">
        <v>48</v>
      </c>
      <c r="D64">
        <v>7379773.8799999999</v>
      </c>
      <c r="E64">
        <v>790640.74</v>
      </c>
    </row>
    <row r="65" spans="1:5" x14ac:dyDescent="0.25">
      <c r="A65" t="s">
        <v>40</v>
      </c>
      <c r="B65" t="s">
        <v>26</v>
      </c>
      <c r="C65" t="s">
        <v>48</v>
      </c>
      <c r="D65">
        <v>6116549.7199999997</v>
      </c>
      <c r="E65">
        <v>5068181.4400000004</v>
      </c>
    </row>
    <row r="66" spans="1:5" x14ac:dyDescent="0.25">
      <c r="A66" t="s">
        <v>39</v>
      </c>
      <c r="B66" t="s">
        <v>73</v>
      </c>
      <c r="C66" t="s">
        <v>65</v>
      </c>
      <c r="D66">
        <v>7701214.5499999998</v>
      </c>
      <c r="E66">
        <v>298329.44</v>
      </c>
    </row>
    <row r="67" spans="1:5" x14ac:dyDescent="0.25">
      <c r="A67" t="s">
        <v>39</v>
      </c>
      <c r="B67" t="s">
        <v>74</v>
      </c>
      <c r="C67" t="s">
        <v>65</v>
      </c>
      <c r="D67">
        <v>7644407.6600000001</v>
      </c>
      <c r="E67">
        <v>274209.27</v>
      </c>
    </row>
    <row r="68" spans="1:5" x14ac:dyDescent="0.25">
      <c r="A68" t="s">
        <v>39</v>
      </c>
      <c r="B68" t="s">
        <v>75</v>
      </c>
      <c r="C68" t="s">
        <v>65</v>
      </c>
      <c r="D68">
        <v>6813889.1299999999</v>
      </c>
      <c r="E68">
        <v>273180.53000000003</v>
      </c>
    </row>
    <row r="69" spans="1:5" x14ac:dyDescent="0.25">
      <c r="A69" t="s">
        <v>39</v>
      </c>
      <c r="B69" t="s">
        <v>76</v>
      </c>
      <c r="C69" t="s">
        <v>65</v>
      </c>
      <c r="D69">
        <v>7315928.29</v>
      </c>
      <c r="E69">
        <v>263819.01</v>
      </c>
    </row>
    <row r="70" spans="1:5" x14ac:dyDescent="0.25">
      <c r="A70" t="s">
        <v>39</v>
      </c>
      <c r="B70" t="s">
        <v>77</v>
      </c>
      <c r="C70" t="s">
        <v>65</v>
      </c>
      <c r="D70">
        <v>6910745.2999999998</v>
      </c>
      <c r="E70">
        <v>273182.18</v>
      </c>
    </row>
    <row r="71" spans="1:5" x14ac:dyDescent="0.25">
      <c r="A71" t="s">
        <v>39</v>
      </c>
      <c r="B71" t="s">
        <v>78</v>
      </c>
      <c r="C71" t="s">
        <v>65</v>
      </c>
      <c r="D71">
        <v>6771819.8399999999</v>
      </c>
      <c r="E71">
        <v>251721.07</v>
      </c>
    </row>
    <row r="72" spans="1:5" x14ac:dyDescent="0.25">
      <c r="A72" t="s">
        <v>39</v>
      </c>
      <c r="B72" t="s">
        <v>79</v>
      </c>
      <c r="C72" t="s">
        <v>65</v>
      </c>
      <c r="D72">
        <v>6853537.4100000001</v>
      </c>
      <c r="E72">
        <v>248510.16</v>
      </c>
    </row>
    <row r="73" spans="1:5" x14ac:dyDescent="0.25">
      <c r="A73" t="s">
        <v>39</v>
      </c>
      <c r="B73" t="s">
        <v>80</v>
      </c>
      <c r="C73" t="s">
        <v>65</v>
      </c>
      <c r="D73">
        <v>7363324.8300000001</v>
      </c>
      <c r="E73">
        <v>248168.83</v>
      </c>
    </row>
    <row r="74" spans="1:5" x14ac:dyDescent="0.25">
      <c r="A74" t="s">
        <v>39</v>
      </c>
      <c r="B74" t="s">
        <v>81</v>
      </c>
      <c r="C74" t="s">
        <v>65</v>
      </c>
      <c r="D74">
        <v>8046030.0300000003</v>
      </c>
      <c r="E74">
        <v>244722.56</v>
      </c>
    </row>
    <row r="75" spans="1:5" x14ac:dyDescent="0.25">
      <c r="A75" t="s">
        <v>39</v>
      </c>
      <c r="B75" t="s">
        <v>20</v>
      </c>
      <c r="C75" t="s">
        <v>65</v>
      </c>
      <c r="D75">
        <v>8136856.3099999996</v>
      </c>
      <c r="E75">
        <v>242749.73</v>
      </c>
    </row>
    <row r="76" spans="1:5" x14ac:dyDescent="0.25">
      <c r="A76" t="s">
        <v>39</v>
      </c>
      <c r="B76" t="s">
        <v>21</v>
      </c>
      <c r="C76" t="s">
        <v>65</v>
      </c>
      <c r="D76">
        <v>9285812.1699999999</v>
      </c>
      <c r="E76">
        <v>248114.69</v>
      </c>
    </row>
    <row r="77" spans="1:5" x14ac:dyDescent="0.25">
      <c r="A77" t="s">
        <v>39</v>
      </c>
      <c r="B77" t="s">
        <v>22</v>
      </c>
      <c r="C77" t="s">
        <v>65</v>
      </c>
      <c r="D77">
        <v>8477981.8599999994</v>
      </c>
      <c r="E77">
        <v>255125.42</v>
      </c>
    </row>
    <row r="78" spans="1:5" x14ac:dyDescent="0.25">
      <c r="A78" t="s">
        <v>39</v>
      </c>
      <c r="B78" t="s">
        <v>23</v>
      </c>
      <c r="C78" t="s">
        <v>65</v>
      </c>
      <c r="D78">
        <v>9291644.2100000009</v>
      </c>
      <c r="E78">
        <v>240934</v>
      </c>
    </row>
    <row r="79" spans="1:5" x14ac:dyDescent="0.25">
      <c r="A79" t="s">
        <v>39</v>
      </c>
      <c r="B79" t="s">
        <v>24</v>
      </c>
      <c r="C79" t="s">
        <v>65</v>
      </c>
      <c r="D79">
        <v>9802597.4399999995</v>
      </c>
      <c r="E79">
        <v>228747.76</v>
      </c>
    </row>
    <row r="80" spans="1:5" x14ac:dyDescent="0.25">
      <c r="A80" t="s">
        <v>39</v>
      </c>
      <c r="B80" t="s">
        <v>25</v>
      </c>
      <c r="C80" t="s">
        <v>65</v>
      </c>
      <c r="D80">
        <v>10736842.119999999</v>
      </c>
      <c r="E80">
        <v>203175.13</v>
      </c>
    </row>
    <row r="81" spans="1:5" x14ac:dyDescent="0.25">
      <c r="A81" t="s">
        <v>39</v>
      </c>
      <c r="B81" t="s">
        <v>26</v>
      </c>
      <c r="C81" t="s">
        <v>65</v>
      </c>
      <c r="D81">
        <v>9975828.1400000006</v>
      </c>
      <c r="E81">
        <v>269700.42</v>
      </c>
    </row>
    <row r="82" spans="1:5" x14ac:dyDescent="0.25">
      <c r="A82" t="s">
        <v>40</v>
      </c>
      <c r="B82" t="s">
        <v>73</v>
      </c>
      <c r="C82" t="s">
        <v>65</v>
      </c>
      <c r="D82">
        <v>6281197.2599999998</v>
      </c>
      <c r="E82">
        <v>297889.40000000002</v>
      </c>
    </row>
    <row r="83" spans="1:5" x14ac:dyDescent="0.25">
      <c r="A83" t="s">
        <v>40</v>
      </c>
      <c r="B83" t="s">
        <v>74</v>
      </c>
      <c r="C83" t="s">
        <v>65</v>
      </c>
      <c r="D83">
        <v>5906461.6699999999</v>
      </c>
      <c r="E83">
        <v>273971.87</v>
      </c>
    </row>
    <row r="84" spans="1:5" x14ac:dyDescent="0.25">
      <c r="A84" t="s">
        <v>40</v>
      </c>
      <c r="B84" t="s">
        <v>75</v>
      </c>
      <c r="C84" t="s">
        <v>65</v>
      </c>
      <c r="D84">
        <v>5509718.0599999996</v>
      </c>
      <c r="E84">
        <v>272943.65000000002</v>
      </c>
    </row>
    <row r="85" spans="1:5" x14ac:dyDescent="0.25">
      <c r="A85" t="s">
        <v>40</v>
      </c>
      <c r="B85" t="s">
        <v>76</v>
      </c>
      <c r="C85" t="s">
        <v>65</v>
      </c>
      <c r="D85">
        <v>5791061.8700000001</v>
      </c>
      <c r="E85">
        <v>263587.25</v>
      </c>
    </row>
    <row r="86" spans="1:5" x14ac:dyDescent="0.25">
      <c r="A86" t="s">
        <v>40</v>
      </c>
      <c r="B86" t="s">
        <v>77</v>
      </c>
      <c r="C86" t="s">
        <v>65</v>
      </c>
      <c r="D86">
        <v>5423762.3799999999</v>
      </c>
      <c r="E86">
        <v>272879.98</v>
      </c>
    </row>
    <row r="87" spans="1:5" x14ac:dyDescent="0.25">
      <c r="A87" t="s">
        <v>40</v>
      </c>
      <c r="B87" t="s">
        <v>78</v>
      </c>
      <c r="C87" t="s">
        <v>65</v>
      </c>
      <c r="D87">
        <v>5361219.57</v>
      </c>
      <c r="E87">
        <v>251582.87</v>
      </c>
    </row>
    <row r="88" spans="1:5" x14ac:dyDescent="0.25">
      <c r="A88" t="s">
        <v>40</v>
      </c>
      <c r="B88" t="s">
        <v>79</v>
      </c>
      <c r="C88" t="s">
        <v>65</v>
      </c>
      <c r="D88">
        <v>5457990.3700000001</v>
      </c>
      <c r="E88">
        <v>248388.53</v>
      </c>
    </row>
    <row r="89" spans="1:5" x14ac:dyDescent="0.25">
      <c r="A89" t="s">
        <v>40</v>
      </c>
      <c r="B89" t="s">
        <v>80</v>
      </c>
      <c r="C89" t="s">
        <v>65</v>
      </c>
      <c r="D89">
        <v>5727877.4699999997</v>
      </c>
      <c r="E89">
        <v>248011.38</v>
      </c>
    </row>
    <row r="90" spans="1:5" x14ac:dyDescent="0.25">
      <c r="A90" t="s">
        <v>40</v>
      </c>
      <c r="B90" t="s">
        <v>81</v>
      </c>
      <c r="C90" t="s">
        <v>65</v>
      </c>
      <c r="D90">
        <v>5948128.0999999996</v>
      </c>
      <c r="E90">
        <v>244664.56</v>
      </c>
    </row>
    <row r="91" spans="1:5" x14ac:dyDescent="0.25">
      <c r="A91" t="s">
        <v>40</v>
      </c>
      <c r="B91" t="s">
        <v>20</v>
      </c>
      <c r="C91" t="s">
        <v>65</v>
      </c>
      <c r="D91">
        <v>6368051.9299999997</v>
      </c>
      <c r="E91">
        <v>242501.07</v>
      </c>
    </row>
    <row r="92" spans="1:5" x14ac:dyDescent="0.25">
      <c r="A92" t="s">
        <v>40</v>
      </c>
      <c r="B92" t="s">
        <v>21</v>
      </c>
      <c r="C92" t="s">
        <v>65</v>
      </c>
      <c r="D92">
        <v>6953653.2800000003</v>
      </c>
      <c r="E92">
        <v>247935.59</v>
      </c>
    </row>
    <row r="93" spans="1:5" x14ac:dyDescent="0.25">
      <c r="A93" t="s">
        <v>40</v>
      </c>
      <c r="B93" t="s">
        <v>22</v>
      </c>
      <c r="C93" t="s">
        <v>65</v>
      </c>
      <c r="D93">
        <v>6592986.4400000004</v>
      </c>
      <c r="E93">
        <v>254942.92</v>
      </c>
    </row>
    <row r="94" spans="1:5" x14ac:dyDescent="0.25">
      <c r="A94" t="s">
        <v>40</v>
      </c>
      <c r="B94" t="s">
        <v>23</v>
      </c>
      <c r="C94" t="s">
        <v>65</v>
      </c>
      <c r="D94">
        <v>6996652.9000000004</v>
      </c>
      <c r="E94">
        <v>240724.08</v>
      </c>
    </row>
    <row r="95" spans="1:5" x14ac:dyDescent="0.25">
      <c r="A95" t="s">
        <v>40</v>
      </c>
      <c r="B95" t="s">
        <v>24</v>
      </c>
      <c r="C95" t="s">
        <v>65</v>
      </c>
      <c r="D95">
        <v>7097578.0199999996</v>
      </c>
      <c r="E95">
        <v>228536.92</v>
      </c>
    </row>
    <row r="96" spans="1:5" x14ac:dyDescent="0.25">
      <c r="A96" t="s">
        <v>40</v>
      </c>
      <c r="B96" t="s">
        <v>25</v>
      </c>
      <c r="C96" t="s">
        <v>65</v>
      </c>
      <c r="D96">
        <v>7511837.5499999998</v>
      </c>
      <c r="E96">
        <v>203028.08</v>
      </c>
    </row>
    <row r="97" spans="1:5" x14ac:dyDescent="0.25">
      <c r="A97" t="s">
        <v>40</v>
      </c>
      <c r="B97" t="s">
        <v>26</v>
      </c>
      <c r="C97" t="s">
        <v>65</v>
      </c>
      <c r="D97">
        <v>7244613.3399999999</v>
      </c>
      <c r="E97">
        <v>269461.62</v>
      </c>
    </row>
    <row r="98" spans="1:5" x14ac:dyDescent="0.25">
      <c r="A98" t="s">
        <v>39</v>
      </c>
      <c r="B98" t="s">
        <v>73</v>
      </c>
      <c r="C98" t="s">
        <v>68</v>
      </c>
      <c r="D98">
        <v>6111499.4199999999</v>
      </c>
      <c r="E98">
        <v>298336.09999999998</v>
      </c>
    </row>
    <row r="99" spans="1:5" x14ac:dyDescent="0.25">
      <c r="A99" t="s">
        <v>39</v>
      </c>
      <c r="B99" t="s">
        <v>74</v>
      </c>
      <c r="C99" t="s">
        <v>68</v>
      </c>
      <c r="D99">
        <v>6733749.5300000003</v>
      </c>
      <c r="E99">
        <v>274218.31</v>
      </c>
    </row>
    <row r="100" spans="1:5" x14ac:dyDescent="0.25">
      <c r="A100" t="s">
        <v>39</v>
      </c>
      <c r="B100" t="s">
        <v>75</v>
      </c>
      <c r="C100" t="s">
        <v>68</v>
      </c>
      <c r="D100">
        <v>6083988</v>
      </c>
      <c r="E100">
        <v>273170.15000000002</v>
      </c>
    </row>
    <row r="101" spans="1:5" x14ac:dyDescent="0.25">
      <c r="A101" t="s">
        <v>39</v>
      </c>
      <c r="B101" t="s">
        <v>76</v>
      </c>
      <c r="C101" t="s">
        <v>68</v>
      </c>
      <c r="D101">
        <v>6663235.5599999996</v>
      </c>
      <c r="E101">
        <v>263812.25</v>
      </c>
    </row>
    <row r="102" spans="1:5" x14ac:dyDescent="0.25">
      <c r="A102" t="s">
        <v>39</v>
      </c>
      <c r="B102" t="s">
        <v>77</v>
      </c>
      <c r="C102" t="s">
        <v>68</v>
      </c>
      <c r="D102">
        <v>6256135.6200000001</v>
      </c>
      <c r="E102">
        <v>273178.46000000002</v>
      </c>
    </row>
    <row r="103" spans="1:5" x14ac:dyDescent="0.25">
      <c r="A103" t="s">
        <v>39</v>
      </c>
      <c r="B103" t="s">
        <v>78</v>
      </c>
      <c r="C103" t="s">
        <v>68</v>
      </c>
      <c r="D103">
        <v>6520647.5800000001</v>
      </c>
      <c r="E103">
        <v>251730.96</v>
      </c>
    </row>
    <row r="104" spans="1:5" x14ac:dyDescent="0.25">
      <c r="A104" t="s">
        <v>39</v>
      </c>
      <c r="B104" t="s">
        <v>79</v>
      </c>
      <c r="C104" t="s">
        <v>68</v>
      </c>
      <c r="D104">
        <v>6608631.9800000004</v>
      </c>
      <c r="E104">
        <v>248518.34</v>
      </c>
    </row>
    <row r="105" spans="1:5" x14ac:dyDescent="0.25">
      <c r="A105" t="s">
        <v>39</v>
      </c>
      <c r="B105" t="s">
        <v>80</v>
      </c>
      <c r="C105" t="s">
        <v>68</v>
      </c>
      <c r="D105">
        <v>7067610.6299999999</v>
      </c>
      <c r="E105">
        <v>248160.84</v>
      </c>
    </row>
    <row r="106" spans="1:5" x14ac:dyDescent="0.25">
      <c r="A106" t="s">
        <v>39</v>
      </c>
      <c r="B106" t="s">
        <v>81</v>
      </c>
      <c r="C106" t="s">
        <v>68</v>
      </c>
      <c r="D106">
        <v>7798444.5</v>
      </c>
      <c r="E106">
        <v>244728.74</v>
      </c>
    </row>
    <row r="107" spans="1:5" x14ac:dyDescent="0.25">
      <c r="A107" t="s">
        <v>39</v>
      </c>
      <c r="B107" t="s">
        <v>20</v>
      </c>
      <c r="C107" t="s">
        <v>68</v>
      </c>
      <c r="D107">
        <v>7713150.9800000004</v>
      </c>
      <c r="E107">
        <v>242751.4</v>
      </c>
    </row>
    <row r="108" spans="1:5" x14ac:dyDescent="0.25">
      <c r="A108" t="s">
        <v>39</v>
      </c>
      <c r="B108" t="s">
        <v>21</v>
      </c>
      <c r="C108" t="s">
        <v>68</v>
      </c>
      <c r="D108">
        <v>8415103.2100000009</v>
      </c>
      <c r="E108">
        <v>248118.82</v>
      </c>
    </row>
    <row r="109" spans="1:5" x14ac:dyDescent="0.25">
      <c r="A109" t="s">
        <v>39</v>
      </c>
      <c r="B109" t="s">
        <v>22</v>
      </c>
      <c r="C109" t="s">
        <v>68</v>
      </c>
      <c r="D109">
        <v>7659522.3399999999</v>
      </c>
      <c r="E109">
        <v>255129.07</v>
      </c>
    </row>
    <row r="110" spans="1:5" x14ac:dyDescent="0.25">
      <c r="A110" t="s">
        <v>39</v>
      </c>
      <c r="B110" t="s">
        <v>23</v>
      </c>
      <c r="C110" t="s">
        <v>68</v>
      </c>
      <c r="D110">
        <v>8620544.6799999997</v>
      </c>
      <c r="E110">
        <v>240934.88</v>
      </c>
    </row>
    <row r="111" spans="1:5" x14ac:dyDescent="0.25">
      <c r="A111" t="s">
        <v>39</v>
      </c>
      <c r="B111" t="s">
        <v>24</v>
      </c>
      <c r="C111" t="s">
        <v>68</v>
      </c>
      <c r="D111">
        <v>9281896.6999999993</v>
      </c>
      <c r="E111">
        <v>228748.13</v>
      </c>
    </row>
    <row r="112" spans="1:5" x14ac:dyDescent="0.25">
      <c r="A112" t="s">
        <v>39</v>
      </c>
      <c r="B112" t="s">
        <v>25</v>
      </c>
      <c r="C112" t="s">
        <v>68</v>
      </c>
      <c r="D112">
        <v>10571682.189999999</v>
      </c>
      <c r="E112">
        <v>203156.48000000001</v>
      </c>
    </row>
    <row r="113" spans="1:5" x14ac:dyDescent="0.25">
      <c r="A113" t="s">
        <v>39</v>
      </c>
      <c r="B113" t="s">
        <v>26</v>
      </c>
      <c r="C113" t="s">
        <v>68</v>
      </c>
      <c r="D113">
        <v>8754933.2400000002</v>
      </c>
      <c r="E113">
        <v>269695.49</v>
      </c>
    </row>
    <row r="114" spans="1:5" x14ac:dyDescent="0.25">
      <c r="A114" t="s">
        <v>40</v>
      </c>
      <c r="B114" t="s">
        <v>73</v>
      </c>
      <c r="C114" t="s">
        <v>68</v>
      </c>
      <c r="D114">
        <v>4781764.88</v>
      </c>
      <c r="E114">
        <v>298027.05</v>
      </c>
    </row>
    <row r="115" spans="1:5" x14ac:dyDescent="0.25">
      <c r="A115" t="s">
        <v>40</v>
      </c>
      <c r="B115" t="s">
        <v>74</v>
      </c>
      <c r="C115" t="s">
        <v>68</v>
      </c>
      <c r="D115">
        <v>5091297.95</v>
      </c>
      <c r="E115">
        <v>274018.26</v>
      </c>
    </row>
    <row r="116" spans="1:5" x14ac:dyDescent="0.25">
      <c r="A116" t="s">
        <v>40</v>
      </c>
      <c r="B116" t="s">
        <v>75</v>
      </c>
      <c r="C116" t="s">
        <v>68</v>
      </c>
      <c r="D116">
        <v>4843731.0999999996</v>
      </c>
      <c r="E116">
        <v>272974.09000000003</v>
      </c>
    </row>
    <row r="117" spans="1:5" x14ac:dyDescent="0.25">
      <c r="A117" t="s">
        <v>40</v>
      </c>
      <c r="B117" t="s">
        <v>76</v>
      </c>
      <c r="C117" t="s">
        <v>68</v>
      </c>
      <c r="D117">
        <v>5218118.12</v>
      </c>
      <c r="E117">
        <v>263573.78999999998</v>
      </c>
    </row>
    <row r="118" spans="1:5" x14ac:dyDescent="0.25">
      <c r="A118" t="s">
        <v>40</v>
      </c>
      <c r="B118" t="s">
        <v>77</v>
      </c>
      <c r="C118" t="s">
        <v>68</v>
      </c>
      <c r="D118">
        <v>4845053.84</v>
      </c>
      <c r="E118">
        <v>272961.75</v>
      </c>
    </row>
    <row r="119" spans="1:5" x14ac:dyDescent="0.25">
      <c r="A119" t="s">
        <v>40</v>
      </c>
      <c r="B119" t="s">
        <v>78</v>
      </c>
      <c r="C119" t="s">
        <v>68</v>
      </c>
      <c r="D119">
        <v>5186049.63</v>
      </c>
      <c r="E119">
        <v>251601.1</v>
      </c>
    </row>
    <row r="120" spans="1:5" x14ac:dyDescent="0.25">
      <c r="A120" t="s">
        <v>40</v>
      </c>
      <c r="B120" t="s">
        <v>79</v>
      </c>
      <c r="C120" t="s">
        <v>68</v>
      </c>
      <c r="D120">
        <v>5285249.9400000004</v>
      </c>
      <c r="E120">
        <v>248338.7</v>
      </c>
    </row>
    <row r="121" spans="1:5" x14ac:dyDescent="0.25">
      <c r="A121" t="s">
        <v>40</v>
      </c>
      <c r="B121" t="s">
        <v>80</v>
      </c>
      <c r="C121" t="s">
        <v>68</v>
      </c>
      <c r="D121">
        <v>5492603.21</v>
      </c>
      <c r="E121">
        <v>247966.36</v>
      </c>
    </row>
    <row r="122" spans="1:5" x14ac:dyDescent="0.25">
      <c r="A122" t="s">
        <v>40</v>
      </c>
      <c r="B122" t="s">
        <v>81</v>
      </c>
      <c r="C122" t="s">
        <v>68</v>
      </c>
      <c r="D122">
        <v>5740147.1200000001</v>
      </c>
      <c r="E122">
        <v>244595.8</v>
      </c>
    </row>
    <row r="123" spans="1:5" x14ac:dyDescent="0.25">
      <c r="A123" t="s">
        <v>40</v>
      </c>
      <c r="B123" t="s">
        <v>20</v>
      </c>
      <c r="C123" t="s">
        <v>68</v>
      </c>
      <c r="D123">
        <v>6007293.3099999996</v>
      </c>
      <c r="E123">
        <v>242554.87</v>
      </c>
    </row>
    <row r="124" spans="1:5" x14ac:dyDescent="0.25">
      <c r="A124" t="s">
        <v>40</v>
      </c>
      <c r="B124" t="s">
        <v>21</v>
      </c>
      <c r="C124" t="s">
        <v>68</v>
      </c>
      <c r="D124">
        <v>6172003.6699999999</v>
      </c>
      <c r="E124">
        <v>247840.3</v>
      </c>
    </row>
    <row r="125" spans="1:5" x14ac:dyDescent="0.25">
      <c r="A125" t="s">
        <v>40</v>
      </c>
      <c r="B125" t="s">
        <v>22</v>
      </c>
      <c r="C125" t="s">
        <v>68</v>
      </c>
      <c r="D125">
        <v>5869271.0800000001</v>
      </c>
      <c r="E125">
        <v>254937.07</v>
      </c>
    </row>
    <row r="126" spans="1:5" x14ac:dyDescent="0.25">
      <c r="A126" t="s">
        <v>40</v>
      </c>
      <c r="B126" t="s">
        <v>23</v>
      </c>
      <c r="C126" t="s">
        <v>68</v>
      </c>
      <c r="D126">
        <v>6376769.3099999996</v>
      </c>
      <c r="E126">
        <v>240655.71</v>
      </c>
    </row>
    <row r="127" spans="1:5" x14ac:dyDescent="0.25">
      <c r="A127" t="s">
        <v>40</v>
      </c>
      <c r="B127" t="s">
        <v>24</v>
      </c>
      <c r="C127" t="s">
        <v>68</v>
      </c>
      <c r="D127">
        <v>6621609.4400000004</v>
      </c>
      <c r="E127">
        <v>228551.67</v>
      </c>
    </row>
    <row r="128" spans="1:5" x14ac:dyDescent="0.25">
      <c r="A128" t="s">
        <v>40</v>
      </c>
      <c r="B128" t="s">
        <v>25</v>
      </c>
      <c r="C128" t="s">
        <v>68</v>
      </c>
      <c r="D128">
        <v>7367278.0099999998</v>
      </c>
      <c r="E128">
        <v>202941.78</v>
      </c>
    </row>
    <row r="129" spans="1:5" x14ac:dyDescent="0.25">
      <c r="A129" t="s">
        <v>40</v>
      </c>
      <c r="B129" t="s">
        <v>26</v>
      </c>
      <c r="C129" t="s">
        <v>68</v>
      </c>
      <c r="D129">
        <v>6197310.0800000001</v>
      </c>
      <c r="E129">
        <v>269544.46999999997</v>
      </c>
    </row>
    <row r="130" spans="1:5" x14ac:dyDescent="0.25">
      <c r="A130" t="s">
        <v>39</v>
      </c>
      <c r="B130" t="s">
        <v>73</v>
      </c>
      <c r="C130" t="s">
        <v>69</v>
      </c>
      <c r="D130">
        <v>5383118.5</v>
      </c>
      <c r="E130">
        <v>8716036.0500000007</v>
      </c>
    </row>
    <row r="131" spans="1:5" x14ac:dyDescent="0.25">
      <c r="A131" t="s">
        <v>39</v>
      </c>
      <c r="B131" t="s">
        <v>74</v>
      </c>
      <c r="C131" t="s">
        <v>69</v>
      </c>
      <c r="D131">
        <v>5720268.0199999996</v>
      </c>
      <c r="E131">
        <v>5184432.8099999996</v>
      </c>
    </row>
    <row r="132" spans="1:5" x14ac:dyDescent="0.25">
      <c r="A132" t="s">
        <v>39</v>
      </c>
      <c r="B132" t="s">
        <v>75</v>
      </c>
      <c r="C132" t="s">
        <v>69</v>
      </c>
      <c r="D132">
        <v>5644958.6699999999</v>
      </c>
      <c r="E132">
        <v>3963290.57</v>
      </c>
    </row>
    <row r="133" spans="1:5" x14ac:dyDescent="0.25">
      <c r="A133" t="s">
        <v>39</v>
      </c>
      <c r="B133" t="s">
        <v>76</v>
      </c>
      <c r="C133" t="s">
        <v>69</v>
      </c>
      <c r="D133">
        <v>6127572.4699999997</v>
      </c>
      <c r="E133">
        <v>3512142.9</v>
      </c>
    </row>
    <row r="134" spans="1:5" x14ac:dyDescent="0.25">
      <c r="A134" t="s">
        <v>39</v>
      </c>
      <c r="B134" t="s">
        <v>77</v>
      </c>
      <c r="C134" t="s">
        <v>69</v>
      </c>
      <c r="D134">
        <v>5533911.3799999999</v>
      </c>
      <c r="E134">
        <v>3554968.55</v>
      </c>
    </row>
    <row r="135" spans="1:5" x14ac:dyDescent="0.25">
      <c r="A135" t="s">
        <v>39</v>
      </c>
      <c r="B135" t="s">
        <v>78</v>
      </c>
      <c r="C135" t="s">
        <v>69</v>
      </c>
      <c r="D135">
        <v>6380713.5199999996</v>
      </c>
      <c r="E135">
        <v>1341517.08</v>
      </c>
    </row>
    <row r="136" spans="1:5" x14ac:dyDescent="0.25">
      <c r="A136" t="s">
        <v>39</v>
      </c>
      <c r="B136" t="s">
        <v>79</v>
      </c>
      <c r="C136" t="s">
        <v>69</v>
      </c>
      <c r="D136">
        <v>6525617.75</v>
      </c>
      <c r="E136">
        <v>1275485.78</v>
      </c>
    </row>
    <row r="137" spans="1:5" x14ac:dyDescent="0.25">
      <c r="A137" t="s">
        <v>39</v>
      </c>
      <c r="B137" t="s">
        <v>80</v>
      </c>
      <c r="C137" t="s">
        <v>69</v>
      </c>
      <c r="D137">
        <v>6649418.3700000001</v>
      </c>
      <c r="E137">
        <v>1658261.13</v>
      </c>
    </row>
    <row r="138" spans="1:5" x14ac:dyDescent="0.25">
      <c r="A138" t="s">
        <v>39</v>
      </c>
      <c r="B138" t="s">
        <v>81</v>
      </c>
      <c r="C138" t="s">
        <v>69</v>
      </c>
      <c r="D138">
        <v>6883196.8099999996</v>
      </c>
      <c r="E138">
        <v>1571922.48</v>
      </c>
    </row>
    <row r="139" spans="1:5" x14ac:dyDescent="0.25">
      <c r="A139" t="s">
        <v>39</v>
      </c>
      <c r="B139" t="s">
        <v>20</v>
      </c>
      <c r="C139" t="s">
        <v>69</v>
      </c>
      <c r="D139">
        <v>7189696.29</v>
      </c>
      <c r="E139">
        <v>2281131.9300000002</v>
      </c>
    </row>
    <row r="140" spans="1:5" x14ac:dyDescent="0.25">
      <c r="A140" t="s">
        <v>39</v>
      </c>
      <c r="B140" t="s">
        <v>21</v>
      </c>
      <c r="C140" t="s">
        <v>69</v>
      </c>
      <c r="D140">
        <v>7416487.6500000004</v>
      </c>
      <c r="E140">
        <v>5095025.12</v>
      </c>
    </row>
    <row r="141" spans="1:5" x14ac:dyDescent="0.25">
      <c r="A141" t="s">
        <v>39</v>
      </c>
      <c r="B141" t="s">
        <v>22</v>
      </c>
      <c r="C141" t="s">
        <v>69</v>
      </c>
      <c r="D141">
        <v>6920328.0800000001</v>
      </c>
      <c r="E141">
        <v>4624629.9800000004</v>
      </c>
    </row>
    <row r="142" spans="1:5" x14ac:dyDescent="0.25">
      <c r="A142" t="s">
        <v>39</v>
      </c>
      <c r="B142" t="s">
        <v>23</v>
      </c>
      <c r="C142" t="s">
        <v>69</v>
      </c>
      <c r="D142">
        <v>7744598.9299999997</v>
      </c>
      <c r="E142">
        <v>4007847.57</v>
      </c>
    </row>
    <row r="143" spans="1:5" x14ac:dyDescent="0.25">
      <c r="A143" t="s">
        <v>39</v>
      </c>
      <c r="B143" t="s">
        <v>24</v>
      </c>
      <c r="C143" t="s">
        <v>69</v>
      </c>
      <c r="D143">
        <v>8382760.4100000001</v>
      </c>
      <c r="E143">
        <v>3078860.57</v>
      </c>
    </row>
    <row r="144" spans="1:5" x14ac:dyDescent="0.25">
      <c r="A144" t="s">
        <v>39</v>
      </c>
      <c r="B144" t="s">
        <v>25</v>
      </c>
      <c r="C144" t="s">
        <v>69</v>
      </c>
      <c r="D144">
        <v>9777773.5199999996</v>
      </c>
      <c r="E144">
        <v>1067576.43</v>
      </c>
    </row>
    <row r="145" spans="1:5" x14ac:dyDescent="0.25">
      <c r="A145" t="s">
        <v>39</v>
      </c>
      <c r="B145" t="s">
        <v>26</v>
      </c>
      <c r="C145" t="s">
        <v>69</v>
      </c>
      <c r="D145">
        <v>6839507.8799999999</v>
      </c>
      <c r="E145">
        <v>6476035.3799999999</v>
      </c>
    </row>
    <row r="146" spans="1:5" x14ac:dyDescent="0.25">
      <c r="A146" t="s">
        <v>40</v>
      </c>
      <c r="B146" t="s">
        <v>73</v>
      </c>
      <c r="C146" t="s">
        <v>69</v>
      </c>
      <c r="D146">
        <v>4644081.82</v>
      </c>
      <c r="E146">
        <v>7317071.5300000003</v>
      </c>
    </row>
    <row r="147" spans="1:5" x14ac:dyDescent="0.25">
      <c r="A147" t="s">
        <v>40</v>
      </c>
      <c r="B147" t="s">
        <v>74</v>
      </c>
      <c r="C147" t="s">
        <v>69</v>
      </c>
      <c r="D147">
        <v>4986377.9800000004</v>
      </c>
      <c r="E147">
        <v>4120632.52</v>
      </c>
    </row>
    <row r="148" spans="1:5" x14ac:dyDescent="0.25">
      <c r="A148" t="s">
        <v>40</v>
      </c>
      <c r="B148" t="s">
        <v>75</v>
      </c>
      <c r="C148" t="s">
        <v>69</v>
      </c>
      <c r="D148">
        <v>4764841.8899999997</v>
      </c>
      <c r="E148">
        <v>3341237.43</v>
      </c>
    </row>
    <row r="149" spans="1:5" x14ac:dyDescent="0.25">
      <c r="A149" t="s">
        <v>40</v>
      </c>
      <c r="B149" t="s">
        <v>76</v>
      </c>
      <c r="C149" t="s">
        <v>69</v>
      </c>
      <c r="D149">
        <v>5161551.9000000004</v>
      </c>
      <c r="E149">
        <v>2841317.98</v>
      </c>
    </row>
    <row r="150" spans="1:5" x14ac:dyDescent="0.25">
      <c r="A150" t="s">
        <v>40</v>
      </c>
      <c r="B150" t="s">
        <v>77</v>
      </c>
      <c r="C150" t="s">
        <v>69</v>
      </c>
      <c r="D150">
        <v>4774094.49</v>
      </c>
      <c r="E150">
        <v>2808256.13</v>
      </c>
    </row>
    <row r="151" spans="1:5" x14ac:dyDescent="0.25">
      <c r="A151" t="s">
        <v>40</v>
      </c>
      <c r="B151" t="s">
        <v>78</v>
      </c>
      <c r="C151" t="s">
        <v>69</v>
      </c>
      <c r="D151">
        <v>5110901.79</v>
      </c>
      <c r="E151">
        <v>1096304.83</v>
      </c>
    </row>
    <row r="152" spans="1:5" x14ac:dyDescent="0.25">
      <c r="A152" t="s">
        <v>40</v>
      </c>
      <c r="B152" t="s">
        <v>79</v>
      </c>
      <c r="C152" t="s">
        <v>69</v>
      </c>
      <c r="D152">
        <v>5238603.08</v>
      </c>
      <c r="E152">
        <v>1051689.9099999999</v>
      </c>
    </row>
    <row r="153" spans="1:5" x14ac:dyDescent="0.25">
      <c r="A153" t="s">
        <v>40</v>
      </c>
      <c r="B153" t="s">
        <v>80</v>
      </c>
      <c r="C153" t="s">
        <v>69</v>
      </c>
      <c r="D153">
        <v>5451949.21</v>
      </c>
      <c r="E153">
        <v>1257684.8</v>
      </c>
    </row>
    <row r="154" spans="1:5" x14ac:dyDescent="0.25">
      <c r="A154" t="s">
        <v>40</v>
      </c>
      <c r="B154" t="s">
        <v>81</v>
      </c>
      <c r="C154" t="s">
        <v>69</v>
      </c>
      <c r="D154">
        <v>5694957.04</v>
      </c>
      <c r="E154">
        <v>1121909.76</v>
      </c>
    </row>
    <row r="155" spans="1:5" x14ac:dyDescent="0.25">
      <c r="A155" t="s">
        <v>40</v>
      </c>
      <c r="B155" t="s">
        <v>20</v>
      </c>
      <c r="C155" t="s">
        <v>69</v>
      </c>
      <c r="D155">
        <v>5913919.8399999999</v>
      </c>
      <c r="E155">
        <v>1776378.2</v>
      </c>
    </row>
    <row r="156" spans="1:5" x14ac:dyDescent="0.25">
      <c r="A156" t="s">
        <v>40</v>
      </c>
      <c r="B156" t="s">
        <v>21</v>
      </c>
      <c r="C156" t="s">
        <v>69</v>
      </c>
      <c r="D156">
        <v>6059469.6200000001</v>
      </c>
      <c r="E156">
        <v>3964837.22</v>
      </c>
    </row>
    <row r="157" spans="1:5" x14ac:dyDescent="0.25">
      <c r="A157" t="s">
        <v>40</v>
      </c>
      <c r="B157" t="s">
        <v>22</v>
      </c>
      <c r="C157" t="s">
        <v>69</v>
      </c>
      <c r="D157">
        <v>5780912.1299999999</v>
      </c>
      <c r="E157">
        <v>3695896.85</v>
      </c>
    </row>
    <row r="158" spans="1:5" x14ac:dyDescent="0.25">
      <c r="A158" t="s">
        <v>40</v>
      </c>
      <c r="B158" t="s">
        <v>23</v>
      </c>
      <c r="C158" t="s">
        <v>69</v>
      </c>
      <c r="D158">
        <v>6271963.7300000004</v>
      </c>
      <c r="E158">
        <v>3196924.12</v>
      </c>
    </row>
    <row r="159" spans="1:5" x14ac:dyDescent="0.25">
      <c r="A159" t="s">
        <v>40</v>
      </c>
      <c r="B159" t="s">
        <v>24</v>
      </c>
      <c r="C159" t="s">
        <v>69</v>
      </c>
      <c r="D159">
        <v>6460616</v>
      </c>
      <c r="E159">
        <v>2360230.92</v>
      </c>
    </row>
    <row r="160" spans="1:5" x14ac:dyDescent="0.25">
      <c r="A160" t="s">
        <v>40</v>
      </c>
      <c r="B160" t="s">
        <v>25</v>
      </c>
      <c r="C160" t="s">
        <v>69</v>
      </c>
      <c r="D160">
        <v>7314846.4800000004</v>
      </c>
      <c r="E160">
        <v>796809.6</v>
      </c>
    </row>
    <row r="161" spans="1:5" x14ac:dyDescent="0.25">
      <c r="A161" t="s">
        <v>40</v>
      </c>
      <c r="B161" t="s">
        <v>26</v>
      </c>
      <c r="C161" t="s">
        <v>69</v>
      </c>
      <c r="D161">
        <v>5494966.4299999997</v>
      </c>
      <c r="E161">
        <v>5045244.4400000004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Storage - Conditioned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9402345.6500000004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85542.080000000002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2902444.9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1533301.25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1670051.03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10794.63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298323.09999999998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6202133.8899999997</v>
      </c>
      <c r="F17" s="65">
        <f>Raw_endusebreakdownannual!F16</f>
        <v>9700668.75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6025048.79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919156.64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2902444.9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1533301.25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1571576.26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29824.94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274227.74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6956303.9900000002</v>
      </c>
      <c r="F32" s="65">
        <f>Raw_endusebreakdownannual!F31</f>
        <v>6299276.5300000003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4578553.8600000003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643891.06000000006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2902444.9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1533301.25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1669073.13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28954.41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273173.78999999998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6777664.7400000002</v>
      </c>
      <c r="F47" s="65">
        <f>Raw_endusebreakdownannual!F46</f>
        <v>4851727.6500000004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4128511.99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1123385.19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2902444.9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1533301.25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1520031.89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34425.35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263805.17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7113588.5800000001</v>
      </c>
      <c r="F62" s="65">
        <f>Raw_endusebreakdownannual!F61</f>
        <v>4392317.17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4240773.37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735179.52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2902444.9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1533301.25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1668535.29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39153.31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273180.71999999997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6878614.2699999996</v>
      </c>
      <c r="F77" s="65">
        <f>Raw_endusebreakdownannual!F76</f>
        <v>4513954.09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1635987.19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1270042.33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2902444.9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1533301.25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1593499.37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42954.15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251716.9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7342242</v>
      </c>
      <c r="F92" s="65">
        <f>Raw_endusebreakdownannual!F91</f>
        <v>1887704.1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1575648.3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1373932.69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2902444.9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1533301.25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1628281.38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46500.07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248519.71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7484460.2999999998</v>
      </c>
      <c r="F107" s="65">
        <f>Raw_endusebreakdownannual!F106</f>
        <v>1824168.01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1952120.12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1654147.56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2902444.9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1533301.25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1496310.07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47247.5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248144.05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7633451.2800000003</v>
      </c>
      <c r="F122" s="65">
        <f>Raw_endusebreakdownannual!F121</f>
        <v>2200264.17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1840971.45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1999864.08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2902444.9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1533301.25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1504099.4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52406.11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244738.55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7992115.7300000004</v>
      </c>
      <c r="F137" s="65">
        <f>Raw_endusebreakdownannual!F136</f>
        <v>2085710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2682375.0299999998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2377688.89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2902444.9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1533301.25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1607701.25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53031.68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242738.95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8474167.9600000009</v>
      </c>
      <c r="F152" s="65">
        <f>Raw_endusebreakdownannual!F151</f>
        <v>2925113.97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5593520.4100000001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2594516.96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2902444.9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1533301.25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1824905.82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48843.14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248144.24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8904012.0700000003</v>
      </c>
      <c r="F167" s="65">
        <f>Raw_endusebreakdownannual!F166</f>
        <v>5841664.6399999997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5169822.3099999996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2042762.7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2902444.9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1533301.25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1655711.06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47539.87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255103.95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8181759.7699999996</v>
      </c>
      <c r="F182" s="65">
        <f>Raw_endusebreakdownannual!F181</f>
        <v>5424926.2699999996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4221241.57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2886584.36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2902444.9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1533301.25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1852140.91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59410.11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240923.05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9233881.5399999991</v>
      </c>
      <c r="F197" s="65">
        <f>Raw_endusebreakdownannual!F196</f>
        <v>4462164.6100000003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3411123.5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3610485.27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2902444.9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1533301.25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1940990.67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51689.81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228739.3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10038911.9</v>
      </c>
      <c r="F212" s="65">
        <f>Raw_endusebreakdownannual!F211</f>
        <v>3639862.81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1428340.06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5542459.9100000001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2902444.9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1533301.25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2162155.79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84132.63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203181.35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12224494.48</v>
      </c>
      <c r="F227" s="65">
        <f>Raw_endusebreakdownannual!F226</f>
        <v>1631521.41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7062364.96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2045134.81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2902444.9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1533301.25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1834286.34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42402.71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269693.02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8357570.0099999998</v>
      </c>
      <c r="F242" s="65">
        <f>Raw_endusebreakdownannual!F241</f>
        <v>7332057.9800000004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8217454.2400000002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85861.54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1951474.32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1533301.25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1669708.76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9874.48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297854.99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5250220.3499999996</v>
      </c>
      <c r="F257" s="65">
        <f>Raw_endusebreakdownannual!F256</f>
        <v>8515309.2300000004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5306002.38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919742.32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1951474.32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1533301.25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1669415.39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30359.16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273913.17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6104292.4500000002</v>
      </c>
      <c r="F272" s="65">
        <f>Raw_endusebreakdownannual!F271</f>
        <v>5579915.5499999998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4398295.3600000003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644272.07999999996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1951474.32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1533301.25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1669268.71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29209.22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272984.73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5827525.5800000001</v>
      </c>
      <c r="F287" s="65">
        <f>Raw_endusebreakdownannual!F286</f>
        <v>4671280.09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3680912.86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1057256.8799999999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1951474.32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1533301.25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1669268.71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33286.89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263594.84999999998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6244588.0499999998</v>
      </c>
      <c r="F302" s="65">
        <f>Raw_endusebreakdownannual!F301</f>
        <v>3944507.71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4028427.69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741122.09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1951474.32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1533301.25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1666921.76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38938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272838.89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5931757.4199999999</v>
      </c>
      <c r="F317" s="65">
        <f>Raw_endusebreakdownannual!F316</f>
        <v>4301266.58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1677094.6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1252154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1951474.32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1533301.25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1666335.02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42999.12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251545.46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6446263.71</v>
      </c>
      <c r="F332" s="65">
        <f>Raw_endusebreakdownannual!F331</f>
        <v>1928640.06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1642243.17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1328410.6499999999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1951474.32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1533301.25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1666335.02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45250.16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248326.53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6524771.4000000004</v>
      </c>
      <c r="F347" s="65">
        <f>Raw_endusebreakdownannual!F346</f>
        <v>1890569.7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1867351.7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1514131.38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1951474.32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1533301.25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1666335.02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45462.76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247968.59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6710704.7199999997</v>
      </c>
      <c r="F362" s="65">
        <f>Raw_endusebreakdownannual!F361</f>
        <v>2115320.29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1632934.17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1673473.03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1951474.32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1533301.25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1666335.02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45470.39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244600.41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6870054.0099999998</v>
      </c>
      <c r="F377" s="65">
        <f>Raw_endusebreakdownannual!F376</f>
        <v>1877534.58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2480646.21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2070857.3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1951474.32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1533301.25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1668681.97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47120.959999999999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242596.2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7271435.8099999996</v>
      </c>
      <c r="F392" s="65">
        <f>Raw_endusebreakdownannual!F391</f>
        <v>2723242.4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4870470.37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2140994.1800000002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1951474.32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1533301.25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1669855.45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41086.629999999997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247900.89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7336711.8300000001</v>
      </c>
      <c r="F407" s="65">
        <f>Raw_endusebreakdownannual!F406</f>
        <v>5118371.26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4572045.6399999997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1775599.54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1951474.32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1533301.25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1669562.08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42293.62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254930.85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6972230.8099999996</v>
      </c>
      <c r="F422" s="65">
        <f>Raw_endusebreakdownannual!F421</f>
        <v>4826976.49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3799456.16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2378710.4700000002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1951474.32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1533301.25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1669268.71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50957.15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240667.25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7583711.9000000004</v>
      </c>
      <c r="F437" s="65">
        <f>Raw_endusebreakdownannual!F436</f>
        <v>4040123.41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3078013.83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2868661.4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1951474.32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1533301.25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1670148.82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41857.81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228662.08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8065443.5999999996</v>
      </c>
      <c r="F452" s="65">
        <f>Raw_endusebreakdownannual!F451</f>
        <v>3306675.92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1293264.31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4345022.6399999997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1951474.32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1533301.25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1662850.6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66717.679999999993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202986.73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9559366.5</v>
      </c>
      <c r="F467" s="65">
        <f>Raw_endusebreakdownannual!F466</f>
        <v>1496251.04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6089722.5899999999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1717281.8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1951474.32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1533301.25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1670735.55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38453.199999999997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269450.74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6911246.1200000001</v>
      </c>
      <c r="F482" s="65">
        <f>Raw_endusebreakdownannual!F481</f>
        <v>6359173.3399999999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7832666.9800000004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4906.6899999999996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2902444.9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1533301.25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1507847.81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298335.27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5948500.6500000004</v>
      </c>
      <c r="F497" s="65">
        <f>Raw_endusebreakdownannual!F496</f>
        <v>8131002.25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4487935.07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534284.56000000006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2902444.9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1533301.25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1649897.49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274234.84999999998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6619928.1900000004</v>
      </c>
      <c r="F512" s="65">
        <f>Raw_endusebreakdownannual!F511</f>
        <v>4762169.92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3510125.83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244771.46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2902444.9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1533301.25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1358778.73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273171.34999999998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6039296.3399999999</v>
      </c>
      <c r="F527" s="65">
        <f>Raw_endusebreakdownannual!F526</f>
        <v>3783297.18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3034306.22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775370.17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2902444.9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1533301.25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1432589.7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263810.99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6643706.0300000003</v>
      </c>
      <c r="F542" s="65">
        <f>Raw_endusebreakdownannual!F541</f>
        <v>3298117.21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2976370.03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294491.44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2902444.9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1533301.25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1515155.91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273179.14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6245393.5</v>
      </c>
      <c r="F557" s="65">
        <f>Raw_endusebreakdownannual!F556</f>
        <v>3249549.18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1081694.18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846112.38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2902444.9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1533301.25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1246447.42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251722.32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6528305.9500000002</v>
      </c>
      <c r="F572" s="65">
        <f>Raw_endusebreakdownannual!F571</f>
        <v>1333416.5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1022715.94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949983.58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2902444.9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1533301.25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1228148.44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248514.39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6613878.1699999999</v>
      </c>
      <c r="F587" s="65">
        <f>Raw_endusebreakdownannual!F586</f>
        <v>1271230.33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1280188.1200000001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1212911.6000000001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2902444.9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1533301.25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1429106.57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248176.29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7077764.3099999996</v>
      </c>
      <c r="F602" s="65">
        <f>Raw_endusebreakdownannual!F601</f>
        <v>1528364.41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1045419.48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1519736.25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2902444.9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1533301.25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1851340.68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244730.9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7806823.0899999999</v>
      </c>
      <c r="F617" s="65">
        <f>Raw_endusebreakdownannual!F616</f>
        <v>1290150.3799999999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1865761.72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1768314.91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2902444.9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1533301.25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1512415.5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242757.91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7716476.5499999998</v>
      </c>
      <c r="F632" s="65">
        <f>Raw_endusebreakdownannual!F631</f>
        <v>2108519.63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4313968.1399999997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1975124.85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2902444.9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1533301.25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1874513.71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248112.7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8285384.7000000002</v>
      </c>
      <c r="F647" s="65">
        <f>Raw_endusebreakdownannual!F646</f>
        <v>4562080.84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4066700.04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1517505.29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2902444.9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1533301.25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1602750.04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255120.46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7556001.4800000004</v>
      </c>
      <c r="F662" s="65">
        <f>Raw_endusebreakdownannual!F661</f>
        <v>4321820.5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3384587.62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2270753.37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2902444.9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1533301.25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1797552.05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240933.15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8504051.5700000003</v>
      </c>
      <c r="F677" s="65">
        <f>Raw_endusebreakdownannual!F676</f>
        <v>3625520.78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2442132.84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2802368.29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2902444.9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1533301.25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1992008.2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228731.94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9230122.6400000006</v>
      </c>
      <c r="F692" s="65">
        <f>Raw_endusebreakdownannual!F691</f>
        <v>2670864.7799999998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651521.79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4016689.19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2902444.9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1533301.25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2132011.7999999998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203172.42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10584447.140000001</v>
      </c>
      <c r="F707" s="65">
        <f>Raw_endusebreakdownannual!F706</f>
        <v>854694.21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5505610.2199999997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1789833.88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2902444.9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1533301.25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2307312.35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269695.62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8532892.3800000008</v>
      </c>
      <c r="F722" s="65">
        <f>Raw_endusebreakdownannual!F721</f>
        <v>5775305.8399999999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7097345.25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1857.83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1951474.32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1533301.25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1208017.67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297905.42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4694651.07</v>
      </c>
      <c r="F737" s="65">
        <f>Raw_endusebreakdownannual!F736</f>
        <v>7395250.6699999999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3883138.02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346481.11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1951474.32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1533301.25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1207752.4099999999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273954.23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5039009.09</v>
      </c>
      <c r="F752" s="65">
        <f>Raw_endusebreakdownannual!F751</f>
        <v>4157092.25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3103039.97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130520.63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1951474.32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1533301.25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1207434.1100000001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272948.02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4822730.32</v>
      </c>
      <c r="F767" s="65">
        <f>Raw_endusebreakdownannual!F766</f>
        <v>3375987.99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2605376.19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520413.77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1951474.32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1533301.25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1207434.1100000001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263602.76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5212623.46</v>
      </c>
      <c r="F782" s="65">
        <f>Raw_endusebreakdownannual!F781</f>
        <v>2868978.95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2575203.67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157964.63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1951474.32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1533301.25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1205524.28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272854.64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4848264.49</v>
      </c>
      <c r="F797" s="65">
        <f>Raw_endusebreakdownannual!F796</f>
        <v>2848058.31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863610.35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499631.22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1951474.32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1533301.25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1205312.08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251556.7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5189718.87</v>
      </c>
      <c r="F812" s="65">
        <f>Raw_endusebreakdownannual!F811</f>
        <v>1115167.05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813906.18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598099.78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1951474.32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1533301.25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1205312.08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248398.62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5288187.43</v>
      </c>
      <c r="F827" s="65">
        <f>Raw_endusebreakdownannual!F826</f>
        <v>1062304.79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1022111.9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810083.15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1951474.32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1533301.25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1205312.08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248034.18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5500170.8099999996</v>
      </c>
      <c r="F842" s="65">
        <f>Raw_endusebreakdownannual!F841</f>
        <v>1270146.08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891275.25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1060759.24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1951474.32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1533301.25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1205312.08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244634.71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5750846.9000000004</v>
      </c>
      <c r="F857" s="65">
        <f>Raw_endusebreakdownannual!F856</f>
        <v>1135909.96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1572915.16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1322573.53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1951474.32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1533301.25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1207381.06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242524.92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6014730.1600000001</v>
      </c>
      <c r="F872" s="65">
        <f>Raw_endusebreakdownannual!F871</f>
        <v>1815440.08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3766533.42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1425638.59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1951474.32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1533301.25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1207646.31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247856.7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6118060.4800000004</v>
      </c>
      <c r="F887" s="65">
        <f>Raw_endusebreakdownannual!F886</f>
        <v>4014390.12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3469827.56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1129330.43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1951474.32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1533301.25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1207646.31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254882.42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5821752.3099999996</v>
      </c>
      <c r="F902" s="65">
        <f>Raw_endusebreakdownannual!F901</f>
        <v>3724709.98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2997433.78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1632890.37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1951474.32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1533301.25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1207805.46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240768.75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6325471.4100000001</v>
      </c>
      <c r="F917" s="65">
        <f>Raw_endusebreakdownannual!F916</f>
        <v>3238202.53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2221270.12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1907454.45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1951474.32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1533301.25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1209980.54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228568.93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6602210.5700000003</v>
      </c>
      <c r="F932" s="65">
        <f>Raw_endusebreakdownannual!F931</f>
        <v>2449839.0499999998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587644.49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2629387.8199999998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1951474.32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1533301.25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1265610.49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202996.26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7379773.8799999999</v>
      </c>
      <c r="F947" s="65">
        <f>Raw_endusebreakdownannual!F946</f>
        <v>790640.74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4798694.0199999996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1276525.06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1951474.32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1533301.25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1355249.09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269487.42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6116549.7199999997</v>
      </c>
      <c r="F962" s="65">
        <f>Raw_endusebreakdownannual!F961</f>
        <v>5068181.4400000004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1752599.64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4921.63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2902444.9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1533301.25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1507947.13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298329.44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7701214.5499999998</v>
      </c>
      <c r="F977" s="65">
        <f>Raw_endusebreakdownannual!F976</f>
        <v>298329.44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1024541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534029.71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2902444.9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1533301.25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1650090.8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274209.27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7644407.6600000001</v>
      </c>
      <c r="F992" s="65">
        <f>Raw_endusebreakdownannual!F991</f>
        <v>274209.27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772830.11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246653.55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2902444.9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1533301.25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1358659.33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273180.53000000003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6813889.1299999999</v>
      </c>
      <c r="F1007" s="65">
        <f>Raw_endusebreakdownannual!F1006</f>
        <v>273180.53000000003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672447.2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775302.59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2902444.9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1533301.25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1432432.34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263819.01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7315928.29</v>
      </c>
      <c r="F1022" s="65">
        <f>Raw_endusebreakdownannual!F1021</f>
        <v>263819.01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665382.07999999996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294616.55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2902444.9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1533301.25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1515000.53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273182.18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6910745.2999999998</v>
      </c>
      <c r="F1037" s="65">
        <f>Raw_endusebreakdownannual!F1036</f>
        <v>273182.18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236603.72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853022.55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2902444.9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1533301.25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1246447.42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251721.07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6771819.8399999999</v>
      </c>
      <c r="F1052" s="65">
        <f>Raw_endusebreakdownannual!F1051</f>
        <v>251721.07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222976.35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966666.48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2902444.9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1533301.25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1228148.44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248510.16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6853537.4100000001</v>
      </c>
      <c r="F1067" s="65">
        <f>Raw_endusebreakdownannual!F1066</f>
        <v>248510.16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281945.68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1216526.43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2902444.9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1533301.25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1429106.57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248168.83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7363324.8300000001</v>
      </c>
      <c r="F1082" s="65">
        <f>Raw_endusebreakdownannual!F1081</f>
        <v>248168.83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234834.97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1524108.23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2902444.9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1533301.25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1851340.68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244722.56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8046030.0300000003</v>
      </c>
      <c r="F1097" s="65">
        <f>Raw_endusebreakdownannual!F1096</f>
        <v>244722.56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421071.23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1767826.79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2902444.9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1533301.25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1512212.14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242749.73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8136856.3099999996</v>
      </c>
      <c r="F1112" s="65">
        <f>Raw_endusebreakdownannual!F1111</f>
        <v>242749.73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1000527.11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1974926.67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2902444.9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1533301.25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1874612.24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248114.69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9285812.1699999999</v>
      </c>
      <c r="F1127" s="65">
        <f>Raw_endusebreakdownannual!F1126</f>
        <v>248114.69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922088.63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1517303.67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2902444.9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1533301.25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1602843.41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255125.42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8477981.8599999994</v>
      </c>
      <c r="F1142" s="65">
        <f>Raw_endusebreakdownannual!F1141</f>
        <v>255125.42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787706.03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2270639.98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2902444.9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1533301.25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1797552.05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240934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9291644.2100000009</v>
      </c>
      <c r="F1157" s="65">
        <f>Raw_endusebreakdownannual!F1156</f>
        <v>240934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572910.79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2802197.43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2902444.9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1533301.25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1991743.07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228747.76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9802597.4399999995</v>
      </c>
      <c r="F1172" s="65">
        <f>Raw_endusebreakdownannual!F1171</f>
        <v>228747.76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152491.66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4016592.52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2902444.9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1533301.25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2132011.7999999998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203175.13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10736842.119999999</v>
      </c>
      <c r="F1187" s="65">
        <f>Raw_endusebreakdownannual!F1186</f>
        <v>203175.13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1441558.04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1788798.54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2902444.9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1533301.25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2309725.41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269700.42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9975828.1400000006</v>
      </c>
      <c r="F1202" s="65">
        <f>Raw_endusebreakdownannual!F1201</f>
        <v>269700.42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1586379.74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1812.07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1951474.32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1533301.25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1208229.8700000001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297889.40000000002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6281197.2599999998</v>
      </c>
      <c r="F1217" s="65">
        <f>Raw_endusebreakdownannual!F1216</f>
        <v>297889.40000000002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867626.58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346307.11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1951474.32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1533301.25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1207752.4099999999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273971.87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5906461.6699999999</v>
      </c>
      <c r="F1232" s="65">
        <f>Raw_endusebreakdownannual!F1231</f>
        <v>273971.87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687837.69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129670.68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1951474.32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1533301.25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1207434.1100000001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272943.65000000002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5509718.0599999996</v>
      </c>
      <c r="F1247" s="65">
        <f>Raw_endusebreakdownannual!F1246</f>
        <v>272943.65000000002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578479.9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520372.29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1951474.32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1533301.25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1207434.1100000001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263587.25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5791061.8700000001</v>
      </c>
      <c r="F1262" s="65">
        <f>Raw_endusebreakdownannual!F1261</f>
        <v>263587.25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574528.80000000005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158933.72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1951474.32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1533301.25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1205524.28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272879.98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5423762.3799999999</v>
      </c>
      <c r="F1277" s="65">
        <f>Raw_endusebreakdownannual!F1276</f>
        <v>272879.98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192803.81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478328.1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1951474.32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1533301.25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1205312.08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251582.87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5361219.57</v>
      </c>
      <c r="F1292" s="65">
        <f>Raw_endusebreakdownannual!F1291</f>
        <v>251582.87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181462.04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586440.68000000005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1951474.32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1533301.25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1205312.08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248388.53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5457990.3700000001</v>
      </c>
      <c r="F1307" s="65">
        <f>Raw_endusebreakdownannual!F1306</f>
        <v>248388.53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227717.04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810072.78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1951474.32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1533301.25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1205312.08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248011.38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5727877.4699999997</v>
      </c>
      <c r="F1322" s="65">
        <f>Raw_endusebreakdownannual!F1321</f>
        <v>248011.38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197297.98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1060742.46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1951474.32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1533301.25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1205312.08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244664.56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5948128.0999999996</v>
      </c>
      <c r="F1337" s="65">
        <f>Raw_endusebreakdownannual!F1336</f>
        <v>244664.56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353551.35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1322343.95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1951474.32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1533301.25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1207381.06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242501.07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6368051.9299999997</v>
      </c>
      <c r="F1352" s="65">
        <f>Raw_endusebreakdownannual!F1351</f>
        <v>242501.07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835755.53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1425475.86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1951474.32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1533301.25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1207646.31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247935.59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6953653.2800000003</v>
      </c>
      <c r="F1367" s="65">
        <f>Raw_endusebreakdownannual!F1366</f>
        <v>247935.59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771387.03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1129177.52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1951474.32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1533301.25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1207646.31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254942.92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6592986.4400000004</v>
      </c>
      <c r="F1382" s="65">
        <f>Raw_endusebreakdownannual!F1381</f>
        <v>254942.92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671283.56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1632788.3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1951474.32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1533301.25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1207805.46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240724.08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6996652.9000000004</v>
      </c>
      <c r="F1397" s="65">
        <f>Raw_endusebreakdownannual!F1396</f>
        <v>240724.08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495528.4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1907293.5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1951474.32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1533301.25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1209980.54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228536.92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7097578.0199999996</v>
      </c>
      <c r="F1412" s="65">
        <f>Raw_endusebreakdownannual!F1411</f>
        <v>228536.92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132203.78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2629247.71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1951474.32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1533301.25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1265610.49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203028.08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7511837.5499999998</v>
      </c>
      <c r="F1427" s="65">
        <f>Raw_endusebreakdownannual!F1426</f>
        <v>203028.08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1126097.3400000001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1275456.8600000001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1951474.32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1533301.25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1358283.58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269461.62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7244613.3399999999</v>
      </c>
      <c r="F1442" s="65">
        <f>Raw_endusebreakdownannual!F1441</f>
        <v>269461.62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3457.85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2902444.9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1533301.25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1672295.42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298336.09999999998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6111499.4199999999</v>
      </c>
      <c r="F1457" s="65">
        <f>Raw_endusebreakdownannual!F1456</f>
        <v>298336.09999999998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516582.31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2902444.9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1533301.25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1781421.07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274218.31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6733749.5300000003</v>
      </c>
      <c r="F1472" s="65">
        <f>Raw_endusebreakdownannual!F1471</f>
        <v>274218.31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236127.84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2902444.9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1533301.25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1412114.02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273170.15000000002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6083988</v>
      </c>
      <c r="F1487" s="65">
        <f>Raw_endusebreakdownannual!F1486</f>
        <v>273170.15000000002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763492.41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2902444.9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1533301.25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1463997.01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263812.25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6663235.5599999996</v>
      </c>
      <c r="F1502" s="65">
        <f>Raw_endusebreakdownannual!F1501</f>
        <v>263812.25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276211.78999999998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2902444.9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1533301.25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1544177.69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273178.46000000002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6256135.6200000001</v>
      </c>
      <c r="F1517" s="65">
        <f>Raw_endusebreakdownannual!F1516</f>
        <v>273178.46000000002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838454.01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2902444.9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1533301.25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1246447.42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251730.96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6520647.5800000001</v>
      </c>
      <c r="F1532" s="65">
        <f>Raw_endusebreakdownannual!F1531</f>
        <v>251730.96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944737.39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2902444.9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1533301.25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1228148.44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248518.34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6608631.9800000004</v>
      </c>
      <c r="F1547" s="65">
        <f>Raw_endusebreakdownannual!F1546</f>
        <v>248518.34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1198984.08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2902444.9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1533301.25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1432880.41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248160.84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7067610.6299999999</v>
      </c>
      <c r="F1562" s="65">
        <f>Raw_endusebreakdownannual!F1561</f>
        <v>248160.84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1504008.46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2902444.9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1533301.25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1858689.89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244728.74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7798444.5</v>
      </c>
      <c r="F1577" s="65">
        <f>Raw_endusebreakdownannual!F1576</f>
        <v>244728.74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1746034.04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2902444.9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1533301.25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1531370.79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242751.4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7713150.9800000004</v>
      </c>
      <c r="F1592" s="65">
        <f>Raw_endusebreakdownannual!F1591</f>
        <v>242751.4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1960674.94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2902444.9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1533301.25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2018682.12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248118.82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8415103.2100000009</v>
      </c>
      <c r="F1607" s="65">
        <f>Raw_endusebreakdownannual!F1606</f>
        <v>248118.82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1502504.24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2902444.9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1533301.25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1721271.95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255129.07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7659522.3399999999</v>
      </c>
      <c r="F1622" s="65">
        <f>Raw_endusebreakdownannual!F1621</f>
        <v>255129.07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2262792.25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2902444.9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1533301.25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1922006.28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240934.88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8620544.6799999997</v>
      </c>
      <c r="F1637" s="65">
        <f>Raw_endusebreakdownannual!F1636</f>
        <v>240934.88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2791677.88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2902444.9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1533301.25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2054472.67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228748.13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9281896.6999999993</v>
      </c>
      <c r="F1652" s="65">
        <f>Raw_endusebreakdownannual!F1651</f>
        <v>228748.13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4001448.08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2902444.9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1533301.25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2134487.96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203156.48000000001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10571682.189999999</v>
      </c>
      <c r="F1667" s="65">
        <f>Raw_endusebreakdownannual!F1666</f>
        <v>203156.48000000001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1764979.66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2902444.9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1533301.25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2554207.44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269695.49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8754933.2400000002</v>
      </c>
      <c r="F1682" s="65">
        <f>Raw_endusebreakdownannual!F1681</f>
        <v>269695.49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1384.92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1951474.32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1533301.25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1295604.3899999999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298027.05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4781764.88</v>
      </c>
      <c r="F1697" s="65">
        <f>Raw_endusebreakdownannual!F1696</f>
        <v>298027.05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335109.12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1951474.32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1533301.25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1271413.26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274018.26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5091297.95</v>
      </c>
      <c r="F1712" s="65">
        <f>Raw_endusebreakdownannual!F1711</f>
        <v>274018.26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124996.06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1951474.32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1533301.25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1233959.46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272974.09000000003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4843731.0999999996</v>
      </c>
      <c r="F1727" s="65">
        <f>Raw_endusebreakdownannual!F1726</f>
        <v>272974.09000000003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512327.46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1951474.32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1533301.25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1221015.0900000001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263573.78999999998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5218118.12</v>
      </c>
      <c r="F1742" s="65">
        <f>Raw_endusebreakdownannual!F1741</f>
        <v>263573.78999999998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144780.45000000001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1951474.32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1533301.25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1215497.82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272961.75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4845053.84</v>
      </c>
      <c r="F1757" s="65">
        <f>Raw_endusebreakdownannual!F1756</f>
        <v>272961.75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495961.98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1951474.32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1533301.25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1205312.08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251601.1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5186049.63</v>
      </c>
      <c r="F1772" s="65">
        <f>Raw_endusebreakdownannual!F1771</f>
        <v>251601.1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595162.29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1951474.32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1533301.25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1205312.08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248338.7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5285249.9400000004</v>
      </c>
      <c r="F1787" s="65">
        <f>Raw_endusebreakdownannual!F1786</f>
        <v>248338.7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802515.56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1951474.32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1533301.25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1205312.08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247966.36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5492603.21</v>
      </c>
      <c r="F1802" s="65">
        <f>Raw_endusebreakdownannual!F1801</f>
        <v>247966.36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1049741.1599999999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1951474.32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1533301.25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1205630.3899999999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244595.8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5740147.1200000001</v>
      </c>
      <c r="F1817" s="65">
        <f>Raw_endusebreakdownannual!F1816</f>
        <v>244595.8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1307762.6299999999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1951474.32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1533301.25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1214755.1100000001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242554.87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6007293.3099999996</v>
      </c>
      <c r="F1832" s="65">
        <f>Raw_endusebreakdownannual!F1831</f>
        <v>242554.87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1415390.43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1951474.32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1533301.25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1271837.67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247840.3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6172003.6699999999</v>
      </c>
      <c r="F1847" s="65">
        <f>Raw_endusebreakdownannual!F1846</f>
        <v>247840.3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1118917.82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1951474.32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1533301.25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1265577.69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254937.07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5869271.0800000001</v>
      </c>
      <c r="F1862" s="65">
        <f>Raw_endusebreakdownannual!F1861</f>
        <v>254937.07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1626256.9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1951474.32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1533301.25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1265736.8400000001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240655.71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6376769.3099999996</v>
      </c>
      <c r="F1877" s="65">
        <f>Raw_endusebreakdownannual!F1876</f>
        <v>240655.71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1899903.56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1951474.32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1533301.25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1236930.3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228551.67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6621609.4400000004</v>
      </c>
      <c r="F1892" s="65">
        <f>Raw_endusebreakdownannual!F1891</f>
        <v>228551.67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2616891.9500000002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1951474.32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1533301.25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1265610.49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202941.78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7367278.0099999998</v>
      </c>
      <c r="F1907" s="65">
        <f>Raw_endusebreakdownannual!F1906</f>
        <v>202941.78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1259032.6499999999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1951474.32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1533301.25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1453501.85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269544.46999999997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6197310.0800000001</v>
      </c>
      <c r="F1922" s="65">
        <f>Raw_endusebreakdownannual!F1921</f>
        <v>269544.46999999997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8417699.5999999996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4166.04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2902444.9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1533301.25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943206.31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298336.45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5383118.5</v>
      </c>
      <c r="F1937" s="65">
        <f>Raw_endusebreakdownannual!F1936</f>
        <v>8716036.0500000007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4910196.7300000004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475931.43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2902444.9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1533301.25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808590.43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274236.08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5720268.0199999996</v>
      </c>
      <c r="F1952" s="65">
        <f>Raw_endusebreakdownannual!F1951</f>
        <v>5184432.8099999996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3690118.28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229966.71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2902444.9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1533301.25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979245.81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273172.3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5644958.6699999999</v>
      </c>
      <c r="F1967" s="65">
        <f>Raw_endusebreakdownannual!F1966</f>
        <v>3963290.57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3248340.81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746170.67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2902444.9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1533301.25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945655.65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263802.09000000003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6127572.4699999997</v>
      </c>
      <c r="F1982" s="65">
        <f>Raw_endusebreakdownannual!F1981</f>
        <v>3512142.9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3281806.12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264013.59999999998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2902444.9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1533301.25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834151.63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273162.43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5533911.3799999999</v>
      </c>
      <c r="F1997" s="65">
        <f>Raw_endusebreakdownannual!F1996</f>
        <v>3554968.55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1089794.8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842768.71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2902444.9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1533301.25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1102198.6499999999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251722.28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6380713.5199999996</v>
      </c>
      <c r="F2012" s="65">
        <f>Raw_endusebreakdownannual!F2011</f>
        <v>1341517.08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1026982.33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947266.76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2902444.9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1533301.25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1142604.8500000001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248503.45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6525617.75</v>
      </c>
      <c r="F2027" s="65">
        <f>Raw_endusebreakdownannual!F2026</f>
        <v>1275485.78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1410092.67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1203567.55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2902444.9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1533301.25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1010104.67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248168.46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6649418.3700000001</v>
      </c>
      <c r="F2042" s="65">
        <f>Raw_endusebreakdownannual!F2041</f>
        <v>1658261.13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1327189.82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1500118.2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2902444.9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1533301.25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947332.46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244732.66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6883196.8099999996</v>
      </c>
      <c r="F2057" s="65">
        <f>Raw_endusebreakdownannual!F2056</f>
        <v>1571922.48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2038382.72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1745894.36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2902444.9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1533301.25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1008055.78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242749.22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7189696.29</v>
      </c>
      <c r="F2072" s="65">
        <f>Raw_endusebreakdownannual!F2071</f>
        <v>2281131.9300000002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4846895.78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1932129.26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2902444.9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1533301.25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1048612.24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248129.34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7416487.6500000004</v>
      </c>
      <c r="F2087" s="65">
        <f>Raw_endusebreakdownannual!F2086</f>
        <v>5095025.12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4369523.5999999996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1475190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2902444.9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1533301.25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1009391.93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255106.39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6920328.0800000001</v>
      </c>
      <c r="F2102" s="65">
        <f>Raw_endusebreakdownannual!F2101</f>
        <v>4624629.9800000004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3766914.53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2233373.04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2902444.9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1533301.25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1075479.74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240933.04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7744598.9299999997</v>
      </c>
      <c r="F2117" s="65">
        <f>Raw_endusebreakdownannual!F2116</f>
        <v>4007847.57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2850127.41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2741959.81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2902444.9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1533301.25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1205054.45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228733.15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8382760.4100000001</v>
      </c>
      <c r="F2132" s="65">
        <f>Raw_endusebreakdownannual!F2131</f>
        <v>3078860.57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864428.79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3932155.45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2902444.9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1533301.25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1409871.93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203147.64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9777773.5199999996</v>
      </c>
      <c r="F2147" s="65">
        <f>Raw_endusebreakdownannual!F2146</f>
        <v>1067576.43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6206337.9800000004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1563634.36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2902444.9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1533301.25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840127.37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269697.40000000002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6839507.8799999999</v>
      </c>
      <c r="F2162" s="65">
        <f>Raw_endusebreakdownannual!F2161</f>
        <v>6476035.3799999999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7019093.9100000001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1833.25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1951474.32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1533301.25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1157473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297977.61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4644081.82</v>
      </c>
      <c r="F2177" s="65">
        <f>Raw_endusebreakdownannual!F2176</f>
        <v>7317071.5300000003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3846615.55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345244.11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1951474.32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1533301.25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1156358.3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274016.96999999997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4986377.9800000004</v>
      </c>
      <c r="F2192" s="65">
        <f>Raw_endusebreakdownannual!F2191</f>
        <v>4120632.52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3068316.6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130190.56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1951474.32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1533301.25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1149875.75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272920.83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4764841.8899999997</v>
      </c>
      <c r="F2207" s="65">
        <f>Raw_endusebreakdownannual!F2206</f>
        <v>3341237.43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2577689.4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519236.71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1951474.32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1533301.25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1157539.6100000001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263628.58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5161551.9000000004</v>
      </c>
      <c r="F2222" s="65">
        <f>Raw_endusebreakdownannual!F2221</f>
        <v>2841317.98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2535338.02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157286.26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1951474.32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1533301.25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1132032.6599999999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272918.12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4774094.49</v>
      </c>
      <c r="F2237" s="65">
        <f>Raw_endusebreakdownannual!F2236</f>
        <v>2808256.13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844685.49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497920.78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1951474.32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1533301.25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1128205.44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251619.34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5110901.79</v>
      </c>
      <c r="F2252" s="65">
        <f>Raw_endusebreakdownannual!F2251</f>
        <v>1096304.83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803316.7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596611.74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1951474.32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1533301.25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1157215.77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248373.21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5238603.08</v>
      </c>
      <c r="F2267" s="65">
        <f>Raw_endusebreakdownannual!F2266</f>
        <v>1051689.9099999999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1009717.27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809179.87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1951474.32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1533301.25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1157993.77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247967.52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5451949.21</v>
      </c>
      <c r="F2282" s="65">
        <f>Raw_endusebreakdownannual!F2281</f>
        <v>1257684.8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877303.85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1060578.97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1951474.32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1533301.25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1149602.49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244605.91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5694957.04</v>
      </c>
      <c r="F2297" s="65">
        <f>Raw_endusebreakdownannual!F2296</f>
        <v>1121909.76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1533787.88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1317978.43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1951474.32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1533301.25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1111165.8400000001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242590.32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5913919.8399999999</v>
      </c>
      <c r="F2312" s="65">
        <f>Raw_endusebreakdownannual!F2311</f>
        <v>1776378.2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3716962.05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1423082.14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1951474.32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1533301.25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1151611.9099999999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247875.17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6059469.6200000001</v>
      </c>
      <c r="F2327" s="65">
        <f>Raw_endusebreakdownannual!F2326</f>
        <v>3964837.22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3440927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1127445.48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1951474.32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1533301.25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1168691.08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254969.85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5780912.1299999999</v>
      </c>
      <c r="F2342" s="65">
        <f>Raw_endusebreakdownannual!F2341</f>
        <v>3695896.85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2956190.11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1630939.04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1951474.32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1533301.25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1156249.1200000001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240734.02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6271963.7300000004</v>
      </c>
      <c r="F2357" s="65">
        <f>Raw_endusebreakdownannual!F2356</f>
        <v>3196924.12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2131691.48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1900621.26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1951474.32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1533301.25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1075219.17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228539.45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6460616</v>
      </c>
      <c r="F2372" s="65">
        <f>Raw_endusebreakdownannual!F2371</f>
        <v>2360230.92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593804.4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2623709.15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1951474.32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1533301.25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1206361.76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203005.19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7314846.4800000004</v>
      </c>
      <c r="F2387" s="65">
        <f>Raw_endusebreakdownannual!F2386</f>
        <v>796809.6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4775775.8600000003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1194051.95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1951474.32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1533301.25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816138.9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269468.58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5494966.4299999997</v>
      </c>
      <c r="F2402" s="65">
        <f>Raw_endusebreakdownannual!F2401</f>
        <v>5045244.4400000004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395</v>
      </c>
      <c r="E2">
        <v>0</v>
      </c>
      <c r="F2">
        <v>9402345.6500000004</v>
      </c>
    </row>
    <row r="3" spans="1:6" x14ac:dyDescent="0.25">
      <c r="A3" t="s">
        <v>39</v>
      </c>
      <c r="B3" t="s">
        <v>73</v>
      </c>
      <c r="C3" t="s">
        <v>67</v>
      </c>
      <c r="D3" t="s">
        <v>396</v>
      </c>
      <c r="E3">
        <v>85542.080000000002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397</v>
      </c>
      <c r="E4">
        <v>2902444.9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398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399</v>
      </c>
      <c r="E6">
        <v>1533301.25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400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401</v>
      </c>
      <c r="E8">
        <v>1670051.03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402</v>
      </c>
      <c r="E9">
        <v>10794.63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403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404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405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406</v>
      </c>
      <c r="E13">
        <v>0</v>
      </c>
      <c r="F13">
        <v>298323.09999999998</v>
      </c>
    </row>
    <row r="14" spans="1:6" x14ac:dyDescent="0.25">
      <c r="A14" t="s">
        <v>39</v>
      </c>
      <c r="B14" t="s">
        <v>73</v>
      </c>
      <c r="C14" t="s">
        <v>67</v>
      </c>
      <c r="D14" t="s">
        <v>407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408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409</v>
      </c>
      <c r="E16">
        <v>6202133.8899999997</v>
      </c>
      <c r="F16">
        <v>9700668.75</v>
      </c>
    </row>
    <row r="17" spans="1:6" x14ac:dyDescent="0.25">
      <c r="A17" t="s">
        <v>39</v>
      </c>
      <c r="B17" t="s">
        <v>74</v>
      </c>
      <c r="C17" t="s">
        <v>67</v>
      </c>
      <c r="D17" t="s">
        <v>395</v>
      </c>
      <c r="E17">
        <v>0</v>
      </c>
      <c r="F17">
        <v>6025048.79</v>
      </c>
    </row>
    <row r="18" spans="1:6" x14ac:dyDescent="0.25">
      <c r="A18" t="s">
        <v>39</v>
      </c>
      <c r="B18" t="s">
        <v>74</v>
      </c>
      <c r="C18" t="s">
        <v>67</v>
      </c>
      <c r="D18" t="s">
        <v>396</v>
      </c>
      <c r="E18">
        <v>919156.64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397</v>
      </c>
      <c r="E19">
        <v>2902444.9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398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399</v>
      </c>
      <c r="E21">
        <v>1533301.25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400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401</v>
      </c>
      <c r="E23">
        <v>1571576.26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402</v>
      </c>
      <c r="E24">
        <v>29824.94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403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404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405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406</v>
      </c>
      <c r="E28">
        <v>0</v>
      </c>
      <c r="F28">
        <v>274227.74</v>
      </c>
    </row>
    <row r="29" spans="1:6" x14ac:dyDescent="0.25">
      <c r="A29" t="s">
        <v>39</v>
      </c>
      <c r="B29" t="s">
        <v>74</v>
      </c>
      <c r="C29" t="s">
        <v>67</v>
      </c>
      <c r="D29" t="s">
        <v>407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408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409</v>
      </c>
      <c r="E31">
        <v>6956303.9900000002</v>
      </c>
      <c r="F31">
        <v>6299276.5300000003</v>
      </c>
    </row>
    <row r="32" spans="1:6" x14ac:dyDescent="0.25">
      <c r="A32" t="s">
        <v>39</v>
      </c>
      <c r="B32" t="s">
        <v>75</v>
      </c>
      <c r="C32" t="s">
        <v>67</v>
      </c>
      <c r="D32" t="s">
        <v>395</v>
      </c>
      <c r="E32">
        <v>0</v>
      </c>
      <c r="F32">
        <v>4578553.8600000003</v>
      </c>
    </row>
    <row r="33" spans="1:6" x14ac:dyDescent="0.25">
      <c r="A33" t="s">
        <v>39</v>
      </c>
      <c r="B33" t="s">
        <v>75</v>
      </c>
      <c r="C33" t="s">
        <v>67</v>
      </c>
      <c r="D33" t="s">
        <v>396</v>
      </c>
      <c r="E33">
        <v>643891.06000000006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397</v>
      </c>
      <c r="E34">
        <v>2902444.9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398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399</v>
      </c>
      <c r="E36">
        <v>1533301.25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400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401</v>
      </c>
      <c r="E38">
        <v>1669073.13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402</v>
      </c>
      <c r="E39">
        <v>28954.41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403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404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405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406</v>
      </c>
      <c r="E43">
        <v>0</v>
      </c>
      <c r="F43">
        <v>273173.78999999998</v>
      </c>
    </row>
    <row r="44" spans="1:6" x14ac:dyDescent="0.25">
      <c r="A44" t="s">
        <v>39</v>
      </c>
      <c r="B44" t="s">
        <v>75</v>
      </c>
      <c r="C44" t="s">
        <v>67</v>
      </c>
      <c r="D44" t="s">
        <v>407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408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409</v>
      </c>
      <c r="E46">
        <v>6777664.7400000002</v>
      </c>
      <c r="F46">
        <v>4851727.6500000004</v>
      </c>
    </row>
    <row r="47" spans="1:6" x14ac:dyDescent="0.25">
      <c r="A47" t="s">
        <v>39</v>
      </c>
      <c r="B47" t="s">
        <v>76</v>
      </c>
      <c r="C47" t="s">
        <v>67</v>
      </c>
      <c r="D47" t="s">
        <v>395</v>
      </c>
      <c r="E47">
        <v>0</v>
      </c>
      <c r="F47">
        <v>4128511.99</v>
      </c>
    </row>
    <row r="48" spans="1:6" x14ac:dyDescent="0.25">
      <c r="A48" t="s">
        <v>39</v>
      </c>
      <c r="B48" t="s">
        <v>76</v>
      </c>
      <c r="C48" t="s">
        <v>67</v>
      </c>
      <c r="D48" t="s">
        <v>396</v>
      </c>
      <c r="E48">
        <v>1123385.19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397</v>
      </c>
      <c r="E49">
        <v>2902444.9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398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399</v>
      </c>
      <c r="E51">
        <v>1533301.25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400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401</v>
      </c>
      <c r="E53">
        <v>1520031.89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402</v>
      </c>
      <c r="E54">
        <v>34425.35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403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404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405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406</v>
      </c>
      <c r="E58">
        <v>0</v>
      </c>
      <c r="F58">
        <v>263805.17</v>
      </c>
    </row>
    <row r="59" spans="1:6" x14ac:dyDescent="0.25">
      <c r="A59" t="s">
        <v>39</v>
      </c>
      <c r="B59" t="s">
        <v>76</v>
      </c>
      <c r="C59" t="s">
        <v>67</v>
      </c>
      <c r="D59" t="s">
        <v>407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408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409</v>
      </c>
      <c r="E61">
        <v>7113588.5800000001</v>
      </c>
      <c r="F61">
        <v>4392317.17</v>
      </c>
    </row>
    <row r="62" spans="1:6" x14ac:dyDescent="0.25">
      <c r="A62" t="s">
        <v>39</v>
      </c>
      <c r="B62" t="s">
        <v>77</v>
      </c>
      <c r="C62" t="s">
        <v>67</v>
      </c>
      <c r="D62" t="s">
        <v>395</v>
      </c>
      <c r="E62">
        <v>0</v>
      </c>
      <c r="F62">
        <v>4240773.37</v>
      </c>
    </row>
    <row r="63" spans="1:6" x14ac:dyDescent="0.25">
      <c r="A63" t="s">
        <v>39</v>
      </c>
      <c r="B63" t="s">
        <v>77</v>
      </c>
      <c r="C63" t="s">
        <v>67</v>
      </c>
      <c r="D63" t="s">
        <v>396</v>
      </c>
      <c r="E63">
        <v>735179.52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397</v>
      </c>
      <c r="E64">
        <v>2902444.9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398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399</v>
      </c>
      <c r="E66">
        <v>1533301.25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400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401</v>
      </c>
      <c r="E68">
        <v>1668535.29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402</v>
      </c>
      <c r="E69">
        <v>39153.31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403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404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405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406</v>
      </c>
      <c r="E73">
        <v>0</v>
      </c>
      <c r="F73">
        <v>273180.71999999997</v>
      </c>
    </row>
    <row r="74" spans="1:6" x14ac:dyDescent="0.25">
      <c r="A74" t="s">
        <v>39</v>
      </c>
      <c r="B74" t="s">
        <v>77</v>
      </c>
      <c r="C74" t="s">
        <v>67</v>
      </c>
      <c r="D74" t="s">
        <v>407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408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409</v>
      </c>
      <c r="E76">
        <v>6878614.2699999996</v>
      </c>
      <c r="F76">
        <v>4513954.09</v>
      </c>
    </row>
    <row r="77" spans="1:6" x14ac:dyDescent="0.25">
      <c r="A77" t="s">
        <v>39</v>
      </c>
      <c r="B77" t="s">
        <v>78</v>
      </c>
      <c r="C77" t="s">
        <v>67</v>
      </c>
      <c r="D77" t="s">
        <v>395</v>
      </c>
      <c r="E77">
        <v>0</v>
      </c>
      <c r="F77">
        <v>1635987.19</v>
      </c>
    </row>
    <row r="78" spans="1:6" x14ac:dyDescent="0.25">
      <c r="A78" t="s">
        <v>39</v>
      </c>
      <c r="B78" t="s">
        <v>78</v>
      </c>
      <c r="C78" t="s">
        <v>67</v>
      </c>
      <c r="D78" t="s">
        <v>396</v>
      </c>
      <c r="E78">
        <v>1270042.33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397</v>
      </c>
      <c r="E79">
        <v>2902444.9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398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399</v>
      </c>
      <c r="E81">
        <v>1533301.25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400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401</v>
      </c>
      <c r="E83">
        <v>1593499.37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402</v>
      </c>
      <c r="E84">
        <v>42954.15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403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404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405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406</v>
      </c>
      <c r="E88">
        <v>0</v>
      </c>
      <c r="F88">
        <v>251716.9</v>
      </c>
    </row>
    <row r="89" spans="1:6" x14ac:dyDescent="0.25">
      <c r="A89" t="s">
        <v>39</v>
      </c>
      <c r="B89" t="s">
        <v>78</v>
      </c>
      <c r="C89" t="s">
        <v>67</v>
      </c>
      <c r="D89" t="s">
        <v>407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408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409</v>
      </c>
      <c r="E91">
        <v>7342242</v>
      </c>
      <c r="F91">
        <v>1887704.1</v>
      </c>
    </row>
    <row r="92" spans="1:6" x14ac:dyDescent="0.25">
      <c r="A92" t="s">
        <v>39</v>
      </c>
      <c r="B92" t="s">
        <v>79</v>
      </c>
      <c r="C92" t="s">
        <v>67</v>
      </c>
      <c r="D92" t="s">
        <v>395</v>
      </c>
      <c r="E92">
        <v>0</v>
      </c>
      <c r="F92">
        <v>1575648.3</v>
      </c>
    </row>
    <row r="93" spans="1:6" x14ac:dyDescent="0.25">
      <c r="A93" t="s">
        <v>39</v>
      </c>
      <c r="B93" t="s">
        <v>79</v>
      </c>
      <c r="C93" t="s">
        <v>67</v>
      </c>
      <c r="D93" t="s">
        <v>396</v>
      </c>
      <c r="E93">
        <v>1373932.69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397</v>
      </c>
      <c r="E94">
        <v>2902444.9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398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399</v>
      </c>
      <c r="E96">
        <v>1533301.25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400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401</v>
      </c>
      <c r="E98">
        <v>1628281.38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402</v>
      </c>
      <c r="E99">
        <v>46500.07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403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404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405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406</v>
      </c>
      <c r="E103">
        <v>0</v>
      </c>
      <c r="F103">
        <v>248519.71</v>
      </c>
    </row>
    <row r="104" spans="1:6" x14ac:dyDescent="0.25">
      <c r="A104" t="s">
        <v>39</v>
      </c>
      <c r="B104" t="s">
        <v>79</v>
      </c>
      <c r="C104" t="s">
        <v>67</v>
      </c>
      <c r="D104" t="s">
        <v>407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408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409</v>
      </c>
      <c r="E106">
        <v>7484460.2999999998</v>
      </c>
      <c r="F106">
        <v>1824168.01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395</v>
      </c>
      <c r="E107">
        <v>0</v>
      </c>
      <c r="F107">
        <v>1952120.12</v>
      </c>
    </row>
    <row r="108" spans="1:6" x14ac:dyDescent="0.25">
      <c r="A108" t="s">
        <v>39</v>
      </c>
      <c r="B108" t="s">
        <v>80</v>
      </c>
      <c r="C108" t="s">
        <v>67</v>
      </c>
      <c r="D108" t="s">
        <v>396</v>
      </c>
      <c r="E108">
        <v>1654147.56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397</v>
      </c>
      <c r="E109">
        <v>2902444.9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398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399</v>
      </c>
      <c r="E111">
        <v>1533301.25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400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401</v>
      </c>
      <c r="E113">
        <v>1496310.07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402</v>
      </c>
      <c r="E114">
        <v>47247.5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403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404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405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406</v>
      </c>
      <c r="E118">
        <v>0</v>
      </c>
      <c r="F118">
        <v>248144.05</v>
      </c>
    </row>
    <row r="119" spans="1:6" x14ac:dyDescent="0.25">
      <c r="A119" t="s">
        <v>39</v>
      </c>
      <c r="B119" t="s">
        <v>80</v>
      </c>
      <c r="C119" t="s">
        <v>67</v>
      </c>
      <c r="D119" t="s">
        <v>407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408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409</v>
      </c>
      <c r="E121">
        <v>7633451.2800000003</v>
      </c>
      <c r="F121">
        <v>2200264.17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395</v>
      </c>
      <c r="E122">
        <v>0</v>
      </c>
      <c r="F122">
        <v>1840971.45</v>
      </c>
    </row>
    <row r="123" spans="1:6" x14ac:dyDescent="0.25">
      <c r="A123" t="s">
        <v>39</v>
      </c>
      <c r="B123" t="s">
        <v>81</v>
      </c>
      <c r="C123" t="s">
        <v>67</v>
      </c>
      <c r="D123" t="s">
        <v>396</v>
      </c>
      <c r="E123">
        <v>1999864.08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397</v>
      </c>
      <c r="E124">
        <v>2902444.9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398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399</v>
      </c>
      <c r="E126">
        <v>1533301.25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400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401</v>
      </c>
      <c r="E128">
        <v>1504099.4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402</v>
      </c>
      <c r="E129">
        <v>52406.11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403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404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405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406</v>
      </c>
      <c r="E133">
        <v>0</v>
      </c>
      <c r="F133">
        <v>244738.55</v>
      </c>
    </row>
    <row r="134" spans="1:6" x14ac:dyDescent="0.25">
      <c r="A134" t="s">
        <v>39</v>
      </c>
      <c r="B134" t="s">
        <v>81</v>
      </c>
      <c r="C134" t="s">
        <v>67</v>
      </c>
      <c r="D134" t="s">
        <v>407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408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409</v>
      </c>
      <c r="E136">
        <v>7992115.7300000004</v>
      </c>
      <c r="F136">
        <v>2085710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395</v>
      </c>
      <c r="E137">
        <v>0</v>
      </c>
      <c r="F137">
        <v>2682375.0299999998</v>
      </c>
    </row>
    <row r="138" spans="1:6" x14ac:dyDescent="0.25">
      <c r="A138" t="s">
        <v>39</v>
      </c>
      <c r="B138" t="s">
        <v>20</v>
      </c>
      <c r="C138" t="s">
        <v>67</v>
      </c>
      <c r="D138" t="s">
        <v>396</v>
      </c>
      <c r="E138">
        <v>2377688.89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397</v>
      </c>
      <c r="E139">
        <v>2902444.9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398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399</v>
      </c>
      <c r="E141">
        <v>1533301.25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400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401</v>
      </c>
      <c r="E143">
        <v>1607701.25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402</v>
      </c>
      <c r="E144">
        <v>53031.68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403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404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405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406</v>
      </c>
      <c r="E148">
        <v>0</v>
      </c>
      <c r="F148">
        <v>242738.95</v>
      </c>
    </row>
    <row r="149" spans="1:6" x14ac:dyDescent="0.25">
      <c r="A149" t="s">
        <v>39</v>
      </c>
      <c r="B149" t="s">
        <v>20</v>
      </c>
      <c r="C149" t="s">
        <v>67</v>
      </c>
      <c r="D149" t="s">
        <v>407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408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409</v>
      </c>
      <c r="E151">
        <v>8474167.9600000009</v>
      </c>
      <c r="F151">
        <v>2925113.97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395</v>
      </c>
      <c r="E152">
        <v>0</v>
      </c>
      <c r="F152">
        <v>5593520.4100000001</v>
      </c>
    </row>
    <row r="153" spans="1:6" x14ac:dyDescent="0.25">
      <c r="A153" t="s">
        <v>39</v>
      </c>
      <c r="B153" t="s">
        <v>21</v>
      </c>
      <c r="C153" t="s">
        <v>67</v>
      </c>
      <c r="D153" t="s">
        <v>396</v>
      </c>
      <c r="E153">
        <v>2594516.96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397</v>
      </c>
      <c r="E154">
        <v>2902444.9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398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399</v>
      </c>
      <c r="E156">
        <v>1533301.25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400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401</v>
      </c>
      <c r="E158">
        <v>1824905.82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402</v>
      </c>
      <c r="E159">
        <v>48843.14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403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404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405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406</v>
      </c>
      <c r="E163">
        <v>0</v>
      </c>
      <c r="F163">
        <v>248144.24</v>
      </c>
    </row>
    <row r="164" spans="1:6" x14ac:dyDescent="0.25">
      <c r="A164" t="s">
        <v>39</v>
      </c>
      <c r="B164" t="s">
        <v>21</v>
      </c>
      <c r="C164" t="s">
        <v>67</v>
      </c>
      <c r="D164" t="s">
        <v>407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408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409</v>
      </c>
      <c r="E166">
        <v>8904012.0700000003</v>
      </c>
      <c r="F166">
        <v>5841664.6399999997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395</v>
      </c>
      <c r="E167">
        <v>0</v>
      </c>
      <c r="F167">
        <v>5169822.3099999996</v>
      </c>
    </row>
    <row r="168" spans="1:6" x14ac:dyDescent="0.25">
      <c r="A168" t="s">
        <v>39</v>
      </c>
      <c r="B168" t="s">
        <v>22</v>
      </c>
      <c r="C168" t="s">
        <v>67</v>
      </c>
      <c r="D168" t="s">
        <v>396</v>
      </c>
      <c r="E168">
        <v>2042762.7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397</v>
      </c>
      <c r="E169">
        <v>2902444.9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398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399</v>
      </c>
      <c r="E171">
        <v>1533301.25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400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401</v>
      </c>
      <c r="E173">
        <v>1655711.06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402</v>
      </c>
      <c r="E174">
        <v>47539.87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403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404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405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406</v>
      </c>
      <c r="E178">
        <v>0</v>
      </c>
      <c r="F178">
        <v>255103.95</v>
      </c>
    </row>
    <row r="179" spans="1:6" x14ac:dyDescent="0.25">
      <c r="A179" t="s">
        <v>39</v>
      </c>
      <c r="B179" t="s">
        <v>22</v>
      </c>
      <c r="C179" t="s">
        <v>67</v>
      </c>
      <c r="D179" t="s">
        <v>407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408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409</v>
      </c>
      <c r="E181">
        <v>8181759.7699999996</v>
      </c>
      <c r="F181">
        <v>5424926.2699999996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395</v>
      </c>
      <c r="E182">
        <v>0</v>
      </c>
      <c r="F182">
        <v>4221241.57</v>
      </c>
    </row>
    <row r="183" spans="1:6" x14ac:dyDescent="0.25">
      <c r="A183" t="s">
        <v>39</v>
      </c>
      <c r="B183" t="s">
        <v>23</v>
      </c>
      <c r="C183" t="s">
        <v>67</v>
      </c>
      <c r="D183" t="s">
        <v>396</v>
      </c>
      <c r="E183">
        <v>2886584.36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397</v>
      </c>
      <c r="E184">
        <v>2902444.9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398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399</v>
      </c>
      <c r="E186">
        <v>1533301.25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400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401</v>
      </c>
      <c r="E188">
        <v>1852140.91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402</v>
      </c>
      <c r="E189">
        <v>59410.11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403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404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405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406</v>
      </c>
      <c r="E193">
        <v>0</v>
      </c>
      <c r="F193">
        <v>240923.05</v>
      </c>
    </row>
    <row r="194" spans="1:6" x14ac:dyDescent="0.25">
      <c r="A194" t="s">
        <v>39</v>
      </c>
      <c r="B194" t="s">
        <v>23</v>
      </c>
      <c r="C194" t="s">
        <v>67</v>
      </c>
      <c r="D194" t="s">
        <v>407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408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409</v>
      </c>
      <c r="E196">
        <v>9233881.5399999991</v>
      </c>
      <c r="F196">
        <v>4462164.6100000003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395</v>
      </c>
      <c r="E197">
        <v>0</v>
      </c>
      <c r="F197">
        <v>3411123.5</v>
      </c>
    </row>
    <row r="198" spans="1:6" x14ac:dyDescent="0.25">
      <c r="A198" t="s">
        <v>39</v>
      </c>
      <c r="B198" t="s">
        <v>24</v>
      </c>
      <c r="C198" t="s">
        <v>67</v>
      </c>
      <c r="D198" t="s">
        <v>396</v>
      </c>
      <c r="E198">
        <v>3610485.27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397</v>
      </c>
      <c r="E199">
        <v>2902444.9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398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399</v>
      </c>
      <c r="E201">
        <v>1533301.25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400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401</v>
      </c>
      <c r="E203">
        <v>1940990.67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402</v>
      </c>
      <c r="E204">
        <v>51689.81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403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404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405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406</v>
      </c>
      <c r="E208">
        <v>0</v>
      </c>
      <c r="F208">
        <v>228739.3</v>
      </c>
    </row>
    <row r="209" spans="1:6" x14ac:dyDescent="0.25">
      <c r="A209" t="s">
        <v>39</v>
      </c>
      <c r="B209" t="s">
        <v>24</v>
      </c>
      <c r="C209" t="s">
        <v>67</v>
      </c>
      <c r="D209" t="s">
        <v>407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408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409</v>
      </c>
      <c r="E211">
        <v>10038911.9</v>
      </c>
      <c r="F211">
        <v>3639862.81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395</v>
      </c>
      <c r="E212">
        <v>0</v>
      </c>
      <c r="F212">
        <v>1428340.06</v>
      </c>
    </row>
    <row r="213" spans="1:6" x14ac:dyDescent="0.25">
      <c r="A213" t="s">
        <v>39</v>
      </c>
      <c r="B213" t="s">
        <v>25</v>
      </c>
      <c r="C213" t="s">
        <v>67</v>
      </c>
      <c r="D213" t="s">
        <v>396</v>
      </c>
      <c r="E213">
        <v>5542459.9100000001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397</v>
      </c>
      <c r="E214">
        <v>2902444.9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398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399</v>
      </c>
      <c r="E216">
        <v>1533301.25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400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401</v>
      </c>
      <c r="E218">
        <v>2162155.79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402</v>
      </c>
      <c r="E219">
        <v>84132.63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403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404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405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406</v>
      </c>
      <c r="E223">
        <v>0</v>
      </c>
      <c r="F223">
        <v>203181.35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407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408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409</v>
      </c>
      <c r="E226">
        <v>12224494.48</v>
      </c>
      <c r="F226">
        <v>1631521.41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395</v>
      </c>
      <c r="E227">
        <v>0</v>
      </c>
      <c r="F227">
        <v>7062364.96</v>
      </c>
    </row>
    <row r="228" spans="1:6" x14ac:dyDescent="0.25">
      <c r="A228" t="s">
        <v>39</v>
      </c>
      <c r="B228" t="s">
        <v>26</v>
      </c>
      <c r="C228" t="s">
        <v>67</v>
      </c>
      <c r="D228" t="s">
        <v>396</v>
      </c>
      <c r="E228">
        <v>2045134.81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397</v>
      </c>
      <c r="E229">
        <v>2902444.9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398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399</v>
      </c>
      <c r="E231">
        <v>1533301.25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400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401</v>
      </c>
      <c r="E233">
        <v>1834286.34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402</v>
      </c>
      <c r="E234">
        <v>42402.71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403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404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405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406</v>
      </c>
      <c r="E238">
        <v>0</v>
      </c>
      <c r="F238">
        <v>269693.02</v>
      </c>
    </row>
    <row r="239" spans="1:6" x14ac:dyDescent="0.25">
      <c r="A239" t="s">
        <v>39</v>
      </c>
      <c r="B239" t="s">
        <v>26</v>
      </c>
      <c r="C239" t="s">
        <v>67</v>
      </c>
      <c r="D239" t="s">
        <v>407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408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409</v>
      </c>
      <c r="E241">
        <v>8357570.0099999998</v>
      </c>
      <c r="F241">
        <v>7332057.9800000004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395</v>
      </c>
      <c r="E242">
        <v>0</v>
      </c>
      <c r="F242">
        <v>8217454.2400000002</v>
      </c>
    </row>
    <row r="243" spans="1:6" x14ac:dyDescent="0.25">
      <c r="A243" t="s">
        <v>40</v>
      </c>
      <c r="B243" t="s">
        <v>73</v>
      </c>
      <c r="C243" t="s">
        <v>67</v>
      </c>
      <c r="D243" t="s">
        <v>396</v>
      </c>
      <c r="E243">
        <v>85861.54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397</v>
      </c>
      <c r="E244">
        <v>1951474.32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398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399</v>
      </c>
      <c r="E246">
        <v>1533301.25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400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401</v>
      </c>
      <c r="E248">
        <v>1669708.76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402</v>
      </c>
      <c r="E249">
        <v>9874.48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403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404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405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406</v>
      </c>
      <c r="E253">
        <v>0</v>
      </c>
      <c r="F253">
        <v>297854.99</v>
      </c>
    </row>
    <row r="254" spans="1:6" x14ac:dyDescent="0.25">
      <c r="A254" t="s">
        <v>40</v>
      </c>
      <c r="B254" t="s">
        <v>73</v>
      </c>
      <c r="C254" t="s">
        <v>67</v>
      </c>
      <c r="D254" t="s">
        <v>407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408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409</v>
      </c>
      <c r="E256">
        <v>5250220.3499999996</v>
      </c>
      <c r="F256">
        <v>8515309.2300000004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395</v>
      </c>
      <c r="E257">
        <v>0</v>
      </c>
      <c r="F257">
        <v>5306002.38</v>
      </c>
    </row>
    <row r="258" spans="1:6" x14ac:dyDescent="0.25">
      <c r="A258" t="s">
        <v>40</v>
      </c>
      <c r="B258" t="s">
        <v>74</v>
      </c>
      <c r="C258" t="s">
        <v>67</v>
      </c>
      <c r="D258" t="s">
        <v>396</v>
      </c>
      <c r="E258">
        <v>919742.32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397</v>
      </c>
      <c r="E259">
        <v>1951474.32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398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399</v>
      </c>
      <c r="E261">
        <v>1533301.25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400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401</v>
      </c>
      <c r="E263">
        <v>1669415.39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402</v>
      </c>
      <c r="E264">
        <v>30359.16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403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404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405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406</v>
      </c>
      <c r="E268">
        <v>0</v>
      </c>
      <c r="F268">
        <v>273913.17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407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408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409</v>
      </c>
      <c r="E271">
        <v>6104292.4500000002</v>
      </c>
      <c r="F271">
        <v>5579915.5499999998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395</v>
      </c>
      <c r="E272">
        <v>0</v>
      </c>
      <c r="F272">
        <v>4398295.3600000003</v>
      </c>
    </row>
    <row r="273" spans="1:6" x14ac:dyDescent="0.25">
      <c r="A273" t="s">
        <v>40</v>
      </c>
      <c r="B273" t="s">
        <v>75</v>
      </c>
      <c r="C273" t="s">
        <v>67</v>
      </c>
      <c r="D273" t="s">
        <v>396</v>
      </c>
      <c r="E273">
        <v>644272.07999999996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397</v>
      </c>
      <c r="E274">
        <v>1951474.32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398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399</v>
      </c>
      <c r="E276">
        <v>1533301.25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400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401</v>
      </c>
      <c r="E278">
        <v>1669268.71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402</v>
      </c>
      <c r="E279">
        <v>29209.22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403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404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405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406</v>
      </c>
      <c r="E283">
        <v>0</v>
      </c>
      <c r="F283">
        <v>272984.73</v>
      </c>
    </row>
    <row r="284" spans="1:6" x14ac:dyDescent="0.25">
      <c r="A284" t="s">
        <v>40</v>
      </c>
      <c r="B284" t="s">
        <v>75</v>
      </c>
      <c r="C284" t="s">
        <v>67</v>
      </c>
      <c r="D284" t="s">
        <v>407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408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409</v>
      </c>
      <c r="E286">
        <v>5827525.5800000001</v>
      </c>
      <c r="F286">
        <v>4671280.09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395</v>
      </c>
      <c r="E287">
        <v>0</v>
      </c>
      <c r="F287">
        <v>3680912.86</v>
      </c>
    </row>
    <row r="288" spans="1:6" x14ac:dyDescent="0.25">
      <c r="A288" t="s">
        <v>40</v>
      </c>
      <c r="B288" t="s">
        <v>76</v>
      </c>
      <c r="C288" t="s">
        <v>67</v>
      </c>
      <c r="D288" t="s">
        <v>396</v>
      </c>
      <c r="E288">
        <v>1057256.8799999999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397</v>
      </c>
      <c r="E289">
        <v>1951474.32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398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399</v>
      </c>
      <c r="E291">
        <v>1533301.25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400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401</v>
      </c>
      <c r="E293">
        <v>1669268.71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402</v>
      </c>
      <c r="E294">
        <v>33286.89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403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404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405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406</v>
      </c>
      <c r="E298">
        <v>0</v>
      </c>
      <c r="F298">
        <v>263594.84999999998</v>
      </c>
    </row>
    <row r="299" spans="1:6" x14ac:dyDescent="0.25">
      <c r="A299" t="s">
        <v>40</v>
      </c>
      <c r="B299" t="s">
        <v>76</v>
      </c>
      <c r="C299" t="s">
        <v>67</v>
      </c>
      <c r="D299" t="s">
        <v>407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408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409</v>
      </c>
      <c r="E301">
        <v>6244588.0499999998</v>
      </c>
      <c r="F301">
        <v>3944507.71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395</v>
      </c>
      <c r="E302">
        <v>0</v>
      </c>
      <c r="F302">
        <v>4028427.69</v>
      </c>
    </row>
    <row r="303" spans="1:6" x14ac:dyDescent="0.25">
      <c r="A303" t="s">
        <v>40</v>
      </c>
      <c r="B303" t="s">
        <v>77</v>
      </c>
      <c r="C303" t="s">
        <v>67</v>
      </c>
      <c r="D303" t="s">
        <v>396</v>
      </c>
      <c r="E303">
        <v>741122.09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397</v>
      </c>
      <c r="E304">
        <v>1951474.32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398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399</v>
      </c>
      <c r="E306">
        <v>1533301.25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400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401</v>
      </c>
      <c r="E308">
        <v>1666921.76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402</v>
      </c>
      <c r="E309">
        <v>38938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403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404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405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406</v>
      </c>
      <c r="E313">
        <v>0</v>
      </c>
      <c r="F313">
        <v>272838.89</v>
      </c>
    </row>
    <row r="314" spans="1:6" x14ac:dyDescent="0.25">
      <c r="A314" t="s">
        <v>40</v>
      </c>
      <c r="B314" t="s">
        <v>77</v>
      </c>
      <c r="C314" t="s">
        <v>67</v>
      </c>
      <c r="D314" t="s">
        <v>407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408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409</v>
      </c>
      <c r="E316">
        <v>5931757.4199999999</v>
      </c>
      <c r="F316">
        <v>4301266.58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395</v>
      </c>
      <c r="E317">
        <v>0</v>
      </c>
      <c r="F317">
        <v>1677094.6</v>
      </c>
    </row>
    <row r="318" spans="1:6" x14ac:dyDescent="0.25">
      <c r="A318" t="s">
        <v>40</v>
      </c>
      <c r="B318" t="s">
        <v>78</v>
      </c>
      <c r="C318" t="s">
        <v>67</v>
      </c>
      <c r="D318" t="s">
        <v>396</v>
      </c>
      <c r="E318">
        <v>1252154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397</v>
      </c>
      <c r="E319">
        <v>1951474.32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398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399</v>
      </c>
      <c r="E321">
        <v>1533301.25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400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401</v>
      </c>
      <c r="E323">
        <v>1666335.02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402</v>
      </c>
      <c r="E324">
        <v>42999.12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403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404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405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406</v>
      </c>
      <c r="E328">
        <v>0</v>
      </c>
      <c r="F328">
        <v>251545.46</v>
      </c>
    </row>
    <row r="329" spans="1:6" x14ac:dyDescent="0.25">
      <c r="A329" t="s">
        <v>40</v>
      </c>
      <c r="B329" t="s">
        <v>78</v>
      </c>
      <c r="C329" t="s">
        <v>67</v>
      </c>
      <c r="D329" t="s">
        <v>407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408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409</v>
      </c>
      <c r="E331">
        <v>6446263.71</v>
      </c>
      <c r="F331">
        <v>1928640.06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395</v>
      </c>
      <c r="E332">
        <v>0</v>
      </c>
      <c r="F332">
        <v>1642243.17</v>
      </c>
    </row>
    <row r="333" spans="1:6" x14ac:dyDescent="0.25">
      <c r="A333" t="s">
        <v>40</v>
      </c>
      <c r="B333" t="s">
        <v>79</v>
      </c>
      <c r="C333" t="s">
        <v>67</v>
      </c>
      <c r="D333" t="s">
        <v>396</v>
      </c>
      <c r="E333">
        <v>1328410.6499999999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397</v>
      </c>
      <c r="E334">
        <v>1951474.32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398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399</v>
      </c>
      <c r="E336">
        <v>1533301.25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400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401</v>
      </c>
      <c r="E338">
        <v>1666335.02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402</v>
      </c>
      <c r="E339">
        <v>45250.16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403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404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405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406</v>
      </c>
      <c r="E343">
        <v>0</v>
      </c>
      <c r="F343">
        <v>248326.53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407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408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409</v>
      </c>
      <c r="E346">
        <v>6524771.4000000004</v>
      </c>
      <c r="F346">
        <v>1890569.7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395</v>
      </c>
      <c r="E347">
        <v>0</v>
      </c>
      <c r="F347">
        <v>1867351.7</v>
      </c>
    </row>
    <row r="348" spans="1:6" x14ac:dyDescent="0.25">
      <c r="A348" t="s">
        <v>40</v>
      </c>
      <c r="B348" t="s">
        <v>80</v>
      </c>
      <c r="C348" t="s">
        <v>67</v>
      </c>
      <c r="D348" t="s">
        <v>396</v>
      </c>
      <c r="E348">
        <v>1514131.38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397</v>
      </c>
      <c r="E349">
        <v>1951474.32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398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399</v>
      </c>
      <c r="E351">
        <v>1533301.25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400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401</v>
      </c>
      <c r="E353">
        <v>1666335.02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402</v>
      </c>
      <c r="E354">
        <v>45462.76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403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404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405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406</v>
      </c>
      <c r="E358">
        <v>0</v>
      </c>
      <c r="F358">
        <v>247968.59</v>
      </c>
    </row>
    <row r="359" spans="1:6" x14ac:dyDescent="0.25">
      <c r="A359" t="s">
        <v>40</v>
      </c>
      <c r="B359" t="s">
        <v>80</v>
      </c>
      <c r="C359" t="s">
        <v>67</v>
      </c>
      <c r="D359" t="s">
        <v>407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408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409</v>
      </c>
      <c r="E361">
        <v>6710704.7199999997</v>
      </c>
      <c r="F361">
        <v>2115320.29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395</v>
      </c>
      <c r="E362">
        <v>0</v>
      </c>
      <c r="F362">
        <v>1632934.17</v>
      </c>
    </row>
    <row r="363" spans="1:6" x14ac:dyDescent="0.25">
      <c r="A363" t="s">
        <v>40</v>
      </c>
      <c r="B363" t="s">
        <v>81</v>
      </c>
      <c r="C363" t="s">
        <v>67</v>
      </c>
      <c r="D363" t="s">
        <v>396</v>
      </c>
      <c r="E363">
        <v>1673473.03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397</v>
      </c>
      <c r="E364">
        <v>1951474.32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398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399</v>
      </c>
      <c r="E366">
        <v>1533301.25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400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401</v>
      </c>
      <c r="E368">
        <v>1666335.02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402</v>
      </c>
      <c r="E369">
        <v>45470.39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403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404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405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406</v>
      </c>
      <c r="E373">
        <v>0</v>
      </c>
      <c r="F373">
        <v>244600.41</v>
      </c>
    </row>
    <row r="374" spans="1:6" x14ac:dyDescent="0.25">
      <c r="A374" t="s">
        <v>40</v>
      </c>
      <c r="B374" t="s">
        <v>81</v>
      </c>
      <c r="C374" t="s">
        <v>67</v>
      </c>
      <c r="D374" t="s">
        <v>407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408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409</v>
      </c>
      <c r="E376">
        <v>6870054.0099999998</v>
      </c>
      <c r="F376">
        <v>1877534.58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395</v>
      </c>
      <c r="E377">
        <v>0</v>
      </c>
      <c r="F377">
        <v>2480646.21</v>
      </c>
    </row>
    <row r="378" spans="1:6" x14ac:dyDescent="0.25">
      <c r="A378" t="s">
        <v>40</v>
      </c>
      <c r="B378" t="s">
        <v>20</v>
      </c>
      <c r="C378" t="s">
        <v>67</v>
      </c>
      <c r="D378" t="s">
        <v>396</v>
      </c>
      <c r="E378">
        <v>2070857.3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397</v>
      </c>
      <c r="E379">
        <v>1951474.32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398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399</v>
      </c>
      <c r="E381">
        <v>1533301.25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400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401</v>
      </c>
      <c r="E383">
        <v>1668681.97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402</v>
      </c>
      <c r="E384">
        <v>47120.959999999999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403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404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405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406</v>
      </c>
      <c r="E388">
        <v>0</v>
      </c>
      <c r="F388">
        <v>242596.2</v>
      </c>
    </row>
    <row r="389" spans="1:6" x14ac:dyDescent="0.25">
      <c r="A389" t="s">
        <v>40</v>
      </c>
      <c r="B389" t="s">
        <v>20</v>
      </c>
      <c r="C389" t="s">
        <v>67</v>
      </c>
      <c r="D389" t="s">
        <v>407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408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409</v>
      </c>
      <c r="E391">
        <v>7271435.8099999996</v>
      </c>
      <c r="F391">
        <v>2723242.4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395</v>
      </c>
      <c r="E392">
        <v>0</v>
      </c>
      <c r="F392">
        <v>4870470.37</v>
      </c>
    </row>
    <row r="393" spans="1:6" x14ac:dyDescent="0.25">
      <c r="A393" t="s">
        <v>40</v>
      </c>
      <c r="B393" t="s">
        <v>21</v>
      </c>
      <c r="C393" t="s">
        <v>67</v>
      </c>
      <c r="D393" t="s">
        <v>396</v>
      </c>
      <c r="E393">
        <v>2140994.1800000002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397</v>
      </c>
      <c r="E394">
        <v>1951474.32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398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399</v>
      </c>
      <c r="E396">
        <v>1533301.25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400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401</v>
      </c>
      <c r="E398">
        <v>1669855.45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402</v>
      </c>
      <c r="E399">
        <v>41086.629999999997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403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404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405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406</v>
      </c>
      <c r="E403">
        <v>0</v>
      </c>
      <c r="F403">
        <v>247900.89</v>
      </c>
    </row>
    <row r="404" spans="1:6" x14ac:dyDescent="0.25">
      <c r="A404" t="s">
        <v>40</v>
      </c>
      <c r="B404" t="s">
        <v>21</v>
      </c>
      <c r="C404" t="s">
        <v>67</v>
      </c>
      <c r="D404" t="s">
        <v>407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408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409</v>
      </c>
      <c r="E406">
        <v>7336711.8300000001</v>
      </c>
      <c r="F406">
        <v>5118371.26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395</v>
      </c>
      <c r="E407">
        <v>0</v>
      </c>
      <c r="F407">
        <v>4572045.6399999997</v>
      </c>
    </row>
    <row r="408" spans="1:6" x14ac:dyDescent="0.25">
      <c r="A408" t="s">
        <v>40</v>
      </c>
      <c r="B408" t="s">
        <v>22</v>
      </c>
      <c r="C408" t="s">
        <v>67</v>
      </c>
      <c r="D408" t="s">
        <v>396</v>
      </c>
      <c r="E408">
        <v>1775599.54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397</v>
      </c>
      <c r="E409">
        <v>1951474.32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398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399</v>
      </c>
      <c r="E411">
        <v>1533301.25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400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401</v>
      </c>
      <c r="E413">
        <v>1669562.08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402</v>
      </c>
      <c r="E414">
        <v>42293.62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403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404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405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406</v>
      </c>
      <c r="E418">
        <v>0</v>
      </c>
      <c r="F418">
        <v>254930.85</v>
      </c>
    </row>
    <row r="419" spans="1:6" x14ac:dyDescent="0.25">
      <c r="A419" t="s">
        <v>40</v>
      </c>
      <c r="B419" t="s">
        <v>22</v>
      </c>
      <c r="C419" t="s">
        <v>67</v>
      </c>
      <c r="D419" t="s">
        <v>407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408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409</v>
      </c>
      <c r="E421">
        <v>6972230.8099999996</v>
      </c>
      <c r="F421">
        <v>4826976.49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395</v>
      </c>
      <c r="E422">
        <v>0</v>
      </c>
      <c r="F422">
        <v>3799456.16</v>
      </c>
    </row>
    <row r="423" spans="1:6" x14ac:dyDescent="0.25">
      <c r="A423" t="s">
        <v>40</v>
      </c>
      <c r="B423" t="s">
        <v>23</v>
      </c>
      <c r="C423" t="s">
        <v>67</v>
      </c>
      <c r="D423" t="s">
        <v>396</v>
      </c>
      <c r="E423">
        <v>2378710.4700000002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397</v>
      </c>
      <c r="E424">
        <v>1951474.32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398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399</v>
      </c>
      <c r="E426">
        <v>1533301.25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400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401</v>
      </c>
      <c r="E428">
        <v>1669268.71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402</v>
      </c>
      <c r="E429">
        <v>50957.15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403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404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405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406</v>
      </c>
      <c r="E433">
        <v>0</v>
      </c>
      <c r="F433">
        <v>240667.25</v>
      </c>
    </row>
    <row r="434" spans="1:6" x14ac:dyDescent="0.25">
      <c r="A434" t="s">
        <v>40</v>
      </c>
      <c r="B434" t="s">
        <v>23</v>
      </c>
      <c r="C434" t="s">
        <v>67</v>
      </c>
      <c r="D434" t="s">
        <v>407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408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409</v>
      </c>
      <c r="E436">
        <v>7583711.9000000004</v>
      </c>
      <c r="F436">
        <v>4040123.41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395</v>
      </c>
      <c r="E437">
        <v>0</v>
      </c>
      <c r="F437">
        <v>3078013.83</v>
      </c>
    </row>
    <row r="438" spans="1:6" x14ac:dyDescent="0.25">
      <c r="A438" t="s">
        <v>40</v>
      </c>
      <c r="B438" t="s">
        <v>24</v>
      </c>
      <c r="C438" t="s">
        <v>67</v>
      </c>
      <c r="D438" t="s">
        <v>396</v>
      </c>
      <c r="E438">
        <v>2868661.4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397</v>
      </c>
      <c r="E439">
        <v>1951474.32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398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399</v>
      </c>
      <c r="E441">
        <v>1533301.25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400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401</v>
      </c>
      <c r="E443">
        <v>1670148.82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402</v>
      </c>
      <c r="E444">
        <v>41857.81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403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404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405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406</v>
      </c>
      <c r="E448">
        <v>0</v>
      </c>
      <c r="F448">
        <v>228662.08</v>
      </c>
    </row>
    <row r="449" spans="1:6" x14ac:dyDescent="0.25">
      <c r="A449" t="s">
        <v>40</v>
      </c>
      <c r="B449" t="s">
        <v>24</v>
      </c>
      <c r="C449" t="s">
        <v>67</v>
      </c>
      <c r="D449" t="s">
        <v>407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408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409</v>
      </c>
      <c r="E451">
        <v>8065443.5999999996</v>
      </c>
      <c r="F451">
        <v>3306675.92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395</v>
      </c>
      <c r="E452">
        <v>0</v>
      </c>
      <c r="F452">
        <v>1293264.31</v>
      </c>
    </row>
    <row r="453" spans="1:6" x14ac:dyDescent="0.25">
      <c r="A453" t="s">
        <v>40</v>
      </c>
      <c r="B453" t="s">
        <v>25</v>
      </c>
      <c r="C453" t="s">
        <v>67</v>
      </c>
      <c r="D453" t="s">
        <v>396</v>
      </c>
      <c r="E453">
        <v>4345022.6399999997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397</v>
      </c>
      <c r="E454">
        <v>1951474.32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398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399</v>
      </c>
      <c r="E456">
        <v>1533301.25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400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401</v>
      </c>
      <c r="E458">
        <v>1662850.6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402</v>
      </c>
      <c r="E459">
        <v>66717.679999999993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403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404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405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406</v>
      </c>
      <c r="E463">
        <v>0</v>
      </c>
      <c r="F463">
        <v>202986.73</v>
      </c>
    </row>
    <row r="464" spans="1:6" x14ac:dyDescent="0.25">
      <c r="A464" t="s">
        <v>40</v>
      </c>
      <c r="B464" t="s">
        <v>25</v>
      </c>
      <c r="C464" t="s">
        <v>67</v>
      </c>
      <c r="D464" t="s">
        <v>407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408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409</v>
      </c>
      <c r="E466">
        <v>9559366.5</v>
      </c>
      <c r="F466">
        <v>1496251.04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395</v>
      </c>
      <c r="E467">
        <v>0</v>
      </c>
      <c r="F467">
        <v>6089722.5899999999</v>
      </c>
    </row>
    <row r="468" spans="1:6" x14ac:dyDescent="0.25">
      <c r="A468" t="s">
        <v>40</v>
      </c>
      <c r="B468" t="s">
        <v>26</v>
      </c>
      <c r="C468" t="s">
        <v>67</v>
      </c>
      <c r="D468" t="s">
        <v>396</v>
      </c>
      <c r="E468">
        <v>1717281.8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397</v>
      </c>
      <c r="E469">
        <v>1951474.32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398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399</v>
      </c>
      <c r="E471">
        <v>1533301.25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400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401</v>
      </c>
      <c r="E473">
        <v>1670735.55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402</v>
      </c>
      <c r="E474">
        <v>38453.199999999997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403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404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405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406</v>
      </c>
      <c r="E478">
        <v>0</v>
      </c>
      <c r="F478">
        <v>269450.74</v>
      </c>
    </row>
    <row r="479" spans="1:6" x14ac:dyDescent="0.25">
      <c r="A479" t="s">
        <v>40</v>
      </c>
      <c r="B479" t="s">
        <v>26</v>
      </c>
      <c r="C479" t="s">
        <v>67</v>
      </c>
      <c r="D479" t="s">
        <v>407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408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409</v>
      </c>
      <c r="E481">
        <v>6911246.1200000001</v>
      </c>
      <c r="F481">
        <v>6359173.3399999999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395</v>
      </c>
      <c r="E482">
        <v>0</v>
      </c>
      <c r="F482">
        <v>7832666.9800000004</v>
      </c>
    </row>
    <row r="483" spans="1:6" x14ac:dyDescent="0.25">
      <c r="A483" t="s">
        <v>39</v>
      </c>
      <c r="B483" t="s">
        <v>73</v>
      </c>
      <c r="C483" t="s">
        <v>48</v>
      </c>
      <c r="D483" t="s">
        <v>396</v>
      </c>
      <c r="E483">
        <v>4906.6899999999996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397</v>
      </c>
      <c r="E484">
        <v>2902444.9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398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399</v>
      </c>
      <c r="E486">
        <v>1533301.25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400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401</v>
      </c>
      <c r="E488">
        <v>1507847.81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402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403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404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405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406</v>
      </c>
      <c r="E493">
        <v>0</v>
      </c>
      <c r="F493">
        <v>298335.27</v>
      </c>
    </row>
    <row r="494" spans="1:6" x14ac:dyDescent="0.25">
      <c r="A494" t="s">
        <v>39</v>
      </c>
      <c r="B494" t="s">
        <v>73</v>
      </c>
      <c r="C494" t="s">
        <v>48</v>
      </c>
      <c r="D494" t="s">
        <v>407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408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409</v>
      </c>
      <c r="E496">
        <v>5948500.6500000004</v>
      </c>
      <c r="F496">
        <v>8131002.25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395</v>
      </c>
      <c r="E497">
        <v>0</v>
      </c>
      <c r="F497">
        <v>4487935.07</v>
      </c>
    </row>
    <row r="498" spans="1:6" x14ac:dyDescent="0.25">
      <c r="A498" t="s">
        <v>39</v>
      </c>
      <c r="B498" t="s">
        <v>74</v>
      </c>
      <c r="C498" t="s">
        <v>48</v>
      </c>
      <c r="D498" t="s">
        <v>396</v>
      </c>
      <c r="E498">
        <v>534284.56000000006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397</v>
      </c>
      <c r="E499">
        <v>2902444.9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398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399</v>
      </c>
      <c r="E501">
        <v>1533301.25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400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401</v>
      </c>
      <c r="E503">
        <v>1649897.49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402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403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404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405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406</v>
      </c>
      <c r="E508">
        <v>0</v>
      </c>
      <c r="F508">
        <v>274234.84999999998</v>
      </c>
    </row>
    <row r="509" spans="1:6" x14ac:dyDescent="0.25">
      <c r="A509" t="s">
        <v>39</v>
      </c>
      <c r="B509" t="s">
        <v>74</v>
      </c>
      <c r="C509" t="s">
        <v>48</v>
      </c>
      <c r="D509" t="s">
        <v>407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408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409</v>
      </c>
      <c r="E511">
        <v>6619928.1900000004</v>
      </c>
      <c r="F511">
        <v>4762169.92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395</v>
      </c>
      <c r="E512">
        <v>0</v>
      </c>
      <c r="F512">
        <v>3510125.83</v>
      </c>
    </row>
    <row r="513" spans="1:6" x14ac:dyDescent="0.25">
      <c r="A513" t="s">
        <v>39</v>
      </c>
      <c r="B513" t="s">
        <v>75</v>
      </c>
      <c r="C513" t="s">
        <v>48</v>
      </c>
      <c r="D513" t="s">
        <v>396</v>
      </c>
      <c r="E513">
        <v>244771.46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397</v>
      </c>
      <c r="E514">
        <v>2902444.9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398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399</v>
      </c>
      <c r="E516">
        <v>1533301.25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400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401</v>
      </c>
      <c r="E518">
        <v>1358778.73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402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403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404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405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406</v>
      </c>
      <c r="E523">
        <v>0</v>
      </c>
      <c r="F523">
        <v>273171.34999999998</v>
      </c>
    </row>
    <row r="524" spans="1:6" x14ac:dyDescent="0.25">
      <c r="A524" t="s">
        <v>39</v>
      </c>
      <c r="B524" t="s">
        <v>75</v>
      </c>
      <c r="C524" t="s">
        <v>48</v>
      </c>
      <c r="D524" t="s">
        <v>407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408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409</v>
      </c>
      <c r="E526">
        <v>6039296.3399999999</v>
      </c>
      <c r="F526">
        <v>3783297.18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395</v>
      </c>
      <c r="E527">
        <v>0</v>
      </c>
      <c r="F527">
        <v>3034306.22</v>
      </c>
    </row>
    <row r="528" spans="1:6" x14ac:dyDescent="0.25">
      <c r="A528" t="s">
        <v>39</v>
      </c>
      <c r="B528" t="s">
        <v>76</v>
      </c>
      <c r="C528" t="s">
        <v>48</v>
      </c>
      <c r="D528" t="s">
        <v>396</v>
      </c>
      <c r="E528">
        <v>775370.17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397</v>
      </c>
      <c r="E529">
        <v>2902444.9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398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399</v>
      </c>
      <c r="E531">
        <v>1533301.25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400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401</v>
      </c>
      <c r="E533">
        <v>1432589.7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402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403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404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405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406</v>
      </c>
      <c r="E538">
        <v>0</v>
      </c>
      <c r="F538">
        <v>263810.99</v>
      </c>
    </row>
    <row r="539" spans="1:6" x14ac:dyDescent="0.25">
      <c r="A539" t="s">
        <v>39</v>
      </c>
      <c r="B539" t="s">
        <v>76</v>
      </c>
      <c r="C539" t="s">
        <v>48</v>
      </c>
      <c r="D539" t="s">
        <v>407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408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409</v>
      </c>
      <c r="E541">
        <v>6643706.0300000003</v>
      </c>
      <c r="F541">
        <v>3298117.21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395</v>
      </c>
      <c r="E542">
        <v>0</v>
      </c>
      <c r="F542">
        <v>2976370.03</v>
      </c>
    </row>
    <row r="543" spans="1:6" x14ac:dyDescent="0.25">
      <c r="A543" t="s">
        <v>39</v>
      </c>
      <c r="B543" t="s">
        <v>77</v>
      </c>
      <c r="C543" t="s">
        <v>48</v>
      </c>
      <c r="D543" t="s">
        <v>396</v>
      </c>
      <c r="E543">
        <v>294491.44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397</v>
      </c>
      <c r="E544">
        <v>2902444.9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398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399</v>
      </c>
      <c r="E546">
        <v>1533301.25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400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401</v>
      </c>
      <c r="E548">
        <v>1515155.91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402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403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404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405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406</v>
      </c>
      <c r="E553">
        <v>0</v>
      </c>
      <c r="F553">
        <v>273179.14</v>
      </c>
    </row>
    <row r="554" spans="1:6" x14ac:dyDescent="0.25">
      <c r="A554" t="s">
        <v>39</v>
      </c>
      <c r="B554" t="s">
        <v>77</v>
      </c>
      <c r="C554" t="s">
        <v>48</v>
      </c>
      <c r="D554" t="s">
        <v>407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408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409</v>
      </c>
      <c r="E556">
        <v>6245393.5</v>
      </c>
      <c r="F556">
        <v>3249549.18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395</v>
      </c>
      <c r="E557">
        <v>0</v>
      </c>
      <c r="F557">
        <v>1081694.18</v>
      </c>
    </row>
    <row r="558" spans="1:6" x14ac:dyDescent="0.25">
      <c r="A558" t="s">
        <v>39</v>
      </c>
      <c r="B558" t="s">
        <v>78</v>
      </c>
      <c r="C558" t="s">
        <v>48</v>
      </c>
      <c r="D558" t="s">
        <v>396</v>
      </c>
      <c r="E558">
        <v>846112.38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397</v>
      </c>
      <c r="E559">
        <v>2902444.9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398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399</v>
      </c>
      <c r="E561">
        <v>1533301.25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400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401</v>
      </c>
      <c r="E563">
        <v>1246447.42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402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403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404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405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406</v>
      </c>
      <c r="E568">
        <v>0</v>
      </c>
      <c r="F568">
        <v>251722.32</v>
      </c>
    </row>
    <row r="569" spans="1:6" x14ac:dyDescent="0.25">
      <c r="A569" t="s">
        <v>39</v>
      </c>
      <c r="B569" t="s">
        <v>78</v>
      </c>
      <c r="C569" t="s">
        <v>48</v>
      </c>
      <c r="D569" t="s">
        <v>407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408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409</v>
      </c>
      <c r="E571">
        <v>6528305.9500000002</v>
      </c>
      <c r="F571">
        <v>1333416.5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395</v>
      </c>
      <c r="E572">
        <v>0</v>
      </c>
      <c r="F572">
        <v>1022715.94</v>
      </c>
    </row>
    <row r="573" spans="1:6" x14ac:dyDescent="0.25">
      <c r="A573" t="s">
        <v>39</v>
      </c>
      <c r="B573" t="s">
        <v>79</v>
      </c>
      <c r="C573" t="s">
        <v>48</v>
      </c>
      <c r="D573" t="s">
        <v>396</v>
      </c>
      <c r="E573">
        <v>949983.58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397</v>
      </c>
      <c r="E574">
        <v>2902444.9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398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399</v>
      </c>
      <c r="E576">
        <v>1533301.25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400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401</v>
      </c>
      <c r="E578">
        <v>1228148.44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402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403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404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405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406</v>
      </c>
      <c r="E583">
        <v>0</v>
      </c>
      <c r="F583">
        <v>248514.39</v>
      </c>
    </row>
    <row r="584" spans="1:6" x14ac:dyDescent="0.25">
      <c r="A584" t="s">
        <v>39</v>
      </c>
      <c r="B584" t="s">
        <v>79</v>
      </c>
      <c r="C584" t="s">
        <v>48</v>
      </c>
      <c r="D584" t="s">
        <v>407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408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409</v>
      </c>
      <c r="E586">
        <v>6613878.1699999999</v>
      </c>
      <c r="F586">
        <v>1271230.33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395</v>
      </c>
      <c r="E587">
        <v>0</v>
      </c>
      <c r="F587">
        <v>1280188.1200000001</v>
      </c>
    </row>
    <row r="588" spans="1:6" x14ac:dyDescent="0.25">
      <c r="A588" t="s">
        <v>39</v>
      </c>
      <c r="B588" t="s">
        <v>80</v>
      </c>
      <c r="C588" t="s">
        <v>48</v>
      </c>
      <c r="D588" t="s">
        <v>396</v>
      </c>
      <c r="E588">
        <v>1212911.6000000001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397</v>
      </c>
      <c r="E589">
        <v>2902444.9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398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399</v>
      </c>
      <c r="E591">
        <v>1533301.25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400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401</v>
      </c>
      <c r="E593">
        <v>1429106.57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402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403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404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405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406</v>
      </c>
      <c r="E598">
        <v>0</v>
      </c>
      <c r="F598">
        <v>248176.29</v>
      </c>
    </row>
    <row r="599" spans="1:6" x14ac:dyDescent="0.25">
      <c r="A599" t="s">
        <v>39</v>
      </c>
      <c r="B599" t="s">
        <v>80</v>
      </c>
      <c r="C599" t="s">
        <v>48</v>
      </c>
      <c r="D599" t="s">
        <v>407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408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409</v>
      </c>
      <c r="E601">
        <v>7077764.3099999996</v>
      </c>
      <c r="F601">
        <v>1528364.41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395</v>
      </c>
      <c r="E602">
        <v>0</v>
      </c>
      <c r="F602">
        <v>1045419.48</v>
      </c>
    </row>
    <row r="603" spans="1:6" x14ac:dyDescent="0.25">
      <c r="A603" t="s">
        <v>39</v>
      </c>
      <c r="B603" t="s">
        <v>81</v>
      </c>
      <c r="C603" t="s">
        <v>48</v>
      </c>
      <c r="D603" t="s">
        <v>396</v>
      </c>
      <c r="E603">
        <v>1519736.25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397</v>
      </c>
      <c r="E604">
        <v>2902444.9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398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399</v>
      </c>
      <c r="E606">
        <v>1533301.25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400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401</v>
      </c>
      <c r="E608">
        <v>1851340.68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402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403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404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405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406</v>
      </c>
      <c r="E613">
        <v>0</v>
      </c>
      <c r="F613">
        <v>244730.9</v>
      </c>
    </row>
    <row r="614" spans="1:6" x14ac:dyDescent="0.25">
      <c r="A614" t="s">
        <v>39</v>
      </c>
      <c r="B614" t="s">
        <v>81</v>
      </c>
      <c r="C614" t="s">
        <v>48</v>
      </c>
      <c r="D614" t="s">
        <v>407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408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409</v>
      </c>
      <c r="E616">
        <v>7806823.0899999999</v>
      </c>
      <c r="F616">
        <v>1290150.3799999999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395</v>
      </c>
      <c r="E617">
        <v>0</v>
      </c>
      <c r="F617">
        <v>1865761.72</v>
      </c>
    </row>
    <row r="618" spans="1:6" x14ac:dyDescent="0.25">
      <c r="A618" t="s">
        <v>39</v>
      </c>
      <c r="B618" t="s">
        <v>20</v>
      </c>
      <c r="C618" t="s">
        <v>48</v>
      </c>
      <c r="D618" t="s">
        <v>396</v>
      </c>
      <c r="E618">
        <v>1768314.91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397</v>
      </c>
      <c r="E619">
        <v>2902444.9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398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399</v>
      </c>
      <c r="E621">
        <v>1533301.25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400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401</v>
      </c>
      <c r="E623">
        <v>1512415.5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402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403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404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405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406</v>
      </c>
      <c r="E628">
        <v>0</v>
      </c>
      <c r="F628">
        <v>242757.91</v>
      </c>
    </row>
    <row r="629" spans="1:6" x14ac:dyDescent="0.25">
      <c r="A629" t="s">
        <v>39</v>
      </c>
      <c r="B629" t="s">
        <v>20</v>
      </c>
      <c r="C629" t="s">
        <v>48</v>
      </c>
      <c r="D629" t="s">
        <v>407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408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409</v>
      </c>
      <c r="E631">
        <v>7716476.5499999998</v>
      </c>
      <c r="F631">
        <v>2108519.63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395</v>
      </c>
      <c r="E632">
        <v>0</v>
      </c>
      <c r="F632">
        <v>4313968.1399999997</v>
      </c>
    </row>
    <row r="633" spans="1:6" x14ac:dyDescent="0.25">
      <c r="A633" t="s">
        <v>39</v>
      </c>
      <c r="B633" t="s">
        <v>21</v>
      </c>
      <c r="C633" t="s">
        <v>48</v>
      </c>
      <c r="D633" t="s">
        <v>396</v>
      </c>
      <c r="E633">
        <v>1975124.85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397</v>
      </c>
      <c r="E634">
        <v>2902444.9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398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399</v>
      </c>
      <c r="E636">
        <v>1533301.25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400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401</v>
      </c>
      <c r="E638">
        <v>1874513.71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402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403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404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405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406</v>
      </c>
      <c r="E643">
        <v>0</v>
      </c>
      <c r="F643">
        <v>248112.7</v>
      </c>
    </row>
    <row r="644" spans="1:6" x14ac:dyDescent="0.25">
      <c r="A644" t="s">
        <v>39</v>
      </c>
      <c r="B644" t="s">
        <v>21</v>
      </c>
      <c r="C644" t="s">
        <v>48</v>
      </c>
      <c r="D644" t="s">
        <v>407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408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409</v>
      </c>
      <c r="E646">
        <v>8285384.7000000002</v>
      </c>
      <c r="F646">
        <v>4562080.84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395</v>
      </c>
      <c r="E647">
        <v>0</v>
      </c>
      <c r="F647">
        <v>4066700.04</v>
      </c>
    </row>
    <row r="648" spans="1:6" x14ac:dyDescent="0.25">
      <c r="A648" t="s">
        <v>39</v>
      </c>
      <c r="B648" t="s">
        <v>22</v>
      </c>
      <c r="C648" t="s">
        <v>48</v>
      </c>
      <c r="D648" t="s">
        <v>396</v>
      </c>
      <c r="E648">
        <v>1517505.29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397</v>
      </c>
      <c r="E649">
        <v>2902444.9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398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399</v>
      </c>
      <c r="E651">
        <v>1533301.25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400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401</v>
      </c>
      <c r="E653">
        <v>1602750.04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402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403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404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405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406</v>
      </c>
      <c r="E658">
        <v>0</v>
      </c>
      <c r="F658">
        <v>255120.46</v>
      </c>
    </row>
    <row r="659" spans="1:6" x14ac:dyDescent="0.25">
      <c r="A659" t="s">
        <v>39</v>
      </c>
      <c r="B659" t="s">
        <v>22</v>
      </c>
      <c r="C659" t="s">
        <v>48</v>
      </c>
      <c r="D659" t="s">
        <v>407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408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409</v>
      </c>
      <c r="E661">
        <v>7556001.4800000004</v>
      </c>
      <c r="F661">
        <v>4321820.5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395</v>
      </c>
      <c r="E662">
        <v>0</v>
      </c>
      <c r="F662">
        <v>3384587.62</v>
      </c>
    </row>
    <row r="663" spans="1:6" x14ac:dyDescent="0.25">
      <c r="A663" t="s">
        <v>39</v>
      </c>
      <c r="B663" t="s">
        <v>23</v>
      </c>
      <c r="C663" t="s">
        <v>48</v>
      </c>
      <c r="D663" t="s">
        <v>396</v>
      </c>
      <c r="E663">
        <v>2270753.37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397</v>
      </c>
      <c r="E664">
        <v>2902444.9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398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399</v>
      </c>
      <c r="E666">
        <v>1533301.25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400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401</v>
      </c>
      <c r="E668">
        <v>1797552.05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402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403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404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405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406</v>
      </c>
      <c r="E673">
        <v>0</v>
      </c>
      <c r="F673">
        <v>240933.15</v>
      </c>
    </row>
    <row r="674" spans="1:6" x14ac:dyDescent="0.25">
      <c r="A674" t="s">
        <v>39</v>
      </c>
      <c r="B674" t="s">
        <v>23</v>
      </c>
      <c r="C674" t="s">
        <v>48</v>
      </c>
      <c r="D674" t="s">
        <v>407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408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409</v>
      </c>
      <c r="E676">
        <v>8504051.5700000003</v>
      </c>
      <c r="F676">
        <v>3625520.78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395</v>
      </c>
      <c r="E677">
        <v>0</v>
      </c>
      <c r="F677">
        <v>2442132.84</v>
      </c>
    </row>
    <row r="678" spans="1:6" x14ac:dyDescent="0.25">
      <c r="A678" t="s">
        <v>39</v>
      </c>
      <c r="B678" t="s">
        <v>24</v>
      </c>
      <c r="C678" t="s">
        <v>48</v>
      </c>
      <c r="D678" t="s">
        <v>396</v>
      </c>
      <c r="E678">
        <v>2802368.29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397</v>
      </c>
      <c r="E679">
        <v>2902444.9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398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399</v>
      </c>
      <c r="E681">
        <v>1533301.25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400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401</v>
      </c>
      <c r="E683">
        <v>1992008.2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402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403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404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405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406</v>
      </c>
      <c r="E688">
        <v>0</v>
      </c>
      <c r="F688">
        <v>228731.94</v>
      </c>
    </row>
    <row r="689" spans="1:6" x14ac:dyDescent="0.25">
      <c r="A689" t="s">
        <v>39</v>
      </c>
      <c r="B689" t="s">
        <v>24</v>
      </c>
      <c r="C689" t="s">
        <v>48</v>
      </c>
      <c r="D689" t="s">
        <v>407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408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409</v>
      </c>
      <c r="E691">
        <v>9230122.6400000006</v>
      </c>
      <c r="F691">
        <v>2670864.7799999998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395</v>
      </c>
      <c r="E692">
        <v>0</v>
      </c>
      <c r="F692">
        <v>651521.79</v>
      </c>
    </row>
    <row r="693" spans="1:6" x14ac:dyDescent="0.25">
      <c r="A693" t="s">
        <v>39</v>
      </c>
      <c r="B693" t="s">
        <v>25</v>
      </c>
      <c r="C693" t="s">
        <v>48</v>
      </c>
      <c r="D693" t="s">
        <v>396</v>
      </c>
      <c r="E693">
        <v>4016689.19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397</v>
      </c>
      <c r="E694">
        <v>2902444.9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398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399</v>
      </c>
      <c r="E696">
        <v>1533301.25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400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401</v>
      </c>
      <c r="E698">
        <v>2132011.7999999998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402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403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404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405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406</v>
      </c>
      <c r="E703">
        <v>0</v>
      </c>
      <c r="F703">
        <v>203172.42</v>
      </c>
    </row>
    <row r="704" spans="1:6" x14ac:dyDescent="0.25">
      <c r="A704" t="s">
        <v>39</v>
      </c>
      <c r="B704" t="s">
        <v>25</v>
      </c>
      <c r="C704" t="s">
        <v>48</v>
      </c>
      <c r="D704" t="s">
        <v>407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408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409</v>
      </c>
      <c r="E706">
        <v>10584447.140000001</v>
      </c>
      <c r="F706">
        <v>854694.21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395</v>
      </c>
      <c r="E707">
        <v>0</v>
      </c>
      <c r="F707">
        <v>5505610.2199999997</v>
      </c>
    </row>
    <row r="708" spans="1:6" x14ac:dyDescent="0.25">
      <c r="A708" t="s">
        <v>39</v>
      </c>
      <c r="B708" t="s">
        <v>26</v>
      </c>
      <c r="C708" t="s">
        <v>48</v>
      </c>
      <c r="D708" t="s">
        <v>396</v>
      </c>
      <c r="E708">
        <v>1789833.88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397</v>
      </c>
      <c r="E709">
        <v>2902444.9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398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399</v>
      </c>
      <c r="E711">
        <v>1533301.25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400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401</v>
      </c>
      <c r="E713">
        <v>2307312.35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402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403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404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405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406</v>
      </c>
      <c r="E718">
        <v>0</v>
      </c>
      <c r="F718">
        <v>269695.62</v>
      </c>
    </row>
    <row r="719" spans="1:6" x14ac:dyDescent="0.25">
      <c r="A719" t="s">
        <v>39</v>
      </c>
      <c r="B719" t="s">
        <v>26</v>
      </c>
      <c r="C719" t="s">
        <v>48</v>
      </c>
      <c r="D719" t="s">
        <v>407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408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409</v>
      </c>
      <c r="E721">
        <v>8532892.3800000008</v>
      </c>
      <c r="F721">
        <v>5775305.8399999999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395</v>
      </c>
      <c r="E722">
        <v>0</v>
      </c>
      <c r="F722">
        <v>7097345.25</v>
      </c>
    </row>
    <row r="723" spans="1:6" x14ac:dyDescent="0.25">
      <c r="A723" t="s">
        <v>40</v>
      </c>
      <c r="B723" t="s">
        <v>73</v>
      </c>
      <c r="C723" t="s">
        <v>48</v>
      </c>
      <c r="D723" t="s">
        <v>396</v>
      </c>
      <c r="E723">
        <v>1857.83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397</v>
      </c>
      <c r="E724">
        <v>1951474.32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398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399</v>
      </c>
      <c r="E726">
        <v>1533301.25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400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401</v>
      </c>
      <c r="E728">
        <v>1208017.67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402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403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404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405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406</v>
      </c>
      <c r="E733">
        <v>0</v>
      </c>
      <c r="F733">
        <v>297905.42</v>
      </c>
    </row>
    <row r="734" spans="1:6" x14ac:dyDescent="0.25">
      <c r="A734" t="s">
        <v>40</v>
      </c>
      <c r="B734" t="s">
        <v>73</v>
      </c>
      <c r="C734" t="s">
        <v>48</v>
      </c>
      <c r="D734" t="s">
        <v>407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408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409</v>
      </c>
      <c r="E736">
        <v>4694651.07</v>
      </c>
      <c r="F736">
        <v>7395250.6699999999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395</v>
      </c>
      <c r="E737">
        <v>0</v>
      </c>
      <c r="F737">
        <v>3883138.02</v>
      </c>
    </row>
    <row r="738" spans="1:6" x14ac:dyDescent="0.25">
      <c r="A738" t="s">
        <v>40</v>
      </c>
      <c r="B738" t="s">
        <v>74</v>
      </c>
      <c r="C738" t="s">
        <v>48</v>
      </c>
      <c r="D738" t="s">
        <v>396</v>
      </c>
      <c r="E738">
        <v>346481.11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397</v>
      </c>
      <c r="E739">
        <v>1951474.32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398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399</v>
      </c>
      <c r="E741">
        <v>1533301.25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400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401</v>
      </c>
      <c r="E743">
        <v>1207752.4099999999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402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403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404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405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406</v>
      </c>
      <c r="E748">
        <v>0</v>
      </c>
      <c r="F748">
        <v>273954.23</v>
      </c>
    </row>
    <row r="749" spans="1:6" x14ac:dyDescent="0.25">
      <c r="A749" t="s">
        <v>40</v>
      </c>
      <c r="B749" t="s">
        <v>74</v>
      </c>
      <c r="C749" t="s">
        <v>48</v>
      </c>
      <c r="D749" t="s">
        <v>407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408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409</v>
      </c>
      <c r="E751">
        <v>5039009.09</v>
      </c>
      <c r="F751">
        <v>4157092.25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395</v>
      </c>
      <c r="E752">
        <v>0</v>
      </c>
      <c r="F752">
        <v>3103039.97</v>
      </c>
    </row>
    <row r="753" spans="1:6" x14ac:dyDescent="0.25">
      <c r="A753" t="s">
        <v>40</v>
      </c>
      <c r="B753" t="s">
        <v>75</v>
      </c>
      <c r="C753" t="s">
        <v>48</v>
      </c>
      <c r="D753" t="s">
        <v>396</v>
      </c>
      <c r="E753">
        <v>130520.63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397</v>
      </c>
      <c r="E754">
        <v>1951474.32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398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399</v>
      </c>
      <c r="E756">
        <v>1533301.25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400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401</v>
      </c>
      <c r="E758">
        <v>1207434.1100000001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402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403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404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405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406</v>
      </c>
      <c r="E763">
        <v>0</v>
      </c>
      <c r="F763">
        <v>272948.02</v>
      </c>
    </row>
    <row r="764" spans="1:6" x14ac:dyDescent="0.25">
      <c r="A764" t="s">
        <v>40</v>
      </c>
      <c r="B764" t="s">
        <v>75</v>
      </c>
      <c r="C764" t="s">
        <v>48</v>
      </c>
      <c r="D764" t="s">
        <v>407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408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409</v>
      </c>
      <c r="E766">
        <v>4822730.32</v>
      </c>
      <c r="F766">
        <v>3375987.99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395</v>
      </c>
      <c r="E767">
        <v>0</v>
      </c>
      <c r="F767">
        <v>2605376.19</v>
      </c>
    </row>
    <row r="768" spans="1:6" x14ac:dyDescent="0.25">
      <c r="A768" t="s">
        <v>40</v>
      </c>
      <c r="B768" t="s">
        <v>76</v>
      </c>
      <c r="C768" t="s">
        <v>48</v>
      </c>
      <c r="D768" t="s">
        <v>396</v>
      </c>
      <c r="E768">
        <v>520413.77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397</v>
      </c>
      <c r="E769">
        <v>1951474.32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398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399</v>
      </c>
      <c r="E771">
        <v>1533301.25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400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401</v>
      </c>
      <c r="E773">
        <v>1207434.1100000001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402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403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404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405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406</v>
      </c>
      <c r="E778">
        <v>0</v>
      </c>
      <c r="F778">
        <v>263602.76</v>
      </c>
    </row>
    <row r="779" spans="1:6" x14ac:dyDescent="0.25">
      <c r="A779" t="s">
        <v>40</v>
      </c>
      <c r="B779" t="s">
        <v>76</v>
      </c>
      <c r="C779" t="s">
        <v>48</v>
      </c>
      <c r="D779" t="s">
        <v>407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408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409</v>
      </c>
      <c r="E781">
        <v>5212623.46</v>
      </c>
      <c r="F781">
        <v>2868978.95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395</v>
      </c>
      <c r="E782">
        <v>0</v>
      </c>
      <c r="F782">
        <v>2575203.67</v>
      </c>
    </row>
    <row r="783" spans="1:6" x14ac:dyDescent="0.25">
      <c r="A783" t="s">
        <v>40</v>
      </c>
      <c r="B783" t="s">
        <v>77</v>
      </c>
      <c r="C783" t="s">
        <v>48</v>
      </c>
      <c r="D783" t="s">
        <v>396</v>
      </c>
      <c r="E783">
        <v>157964.63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397</v>
      </c>
      <c r="E784">
        <v>1951474.32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398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399</v>
      </c>
      <c r="E786">
        <v>1533301.25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400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401</v>
      </c>
      <c r="E788">
        <v>1205524.28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402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403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404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405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406</v>
      </c>
      <c r="E793">
        <v>0</v>
      </c>
      <c r="F793">
        <v>272854.64</v>
      </c>
    </row>
    <row r="794" spans="1:6" x14ac:dyDescent="0.25">
      <c r="A794" t="s">
        <v>40</v>
      </c>
      <c r="B794" t="s">
        <v>77</v>
      </c>
      <c r="C794" t="s">
        <v>48</v>
      </c>
      <c r="D794" t="s">
        <v>407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408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409</v>
      </c>
      <c r="E796">
        <v>4848264.49</v>
      </c>
      <c r="F796">
        <v>2848058.31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395</v>
      </c>
      <c r="E797">
        <v>0</v>
      </c>
      <c r="F797">
        <v>863610.35</v>
      </c>
    </row>
    <row r="798" spans="1:6" x14ac:dyDescent="0.25">
      <c r="A798" t="s">
        <v>40</v>
      </c>
      <c r="B798" t="s">
        <v>78</v>
      </c>
      <c r="C798" t="s">
        <v>48</v>
      </c>
      <c r="D798" t="s">
        <v>396</v>
      </c>
      <c r="E798">
        <v>499631.22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397</v>
      </c>
      <c r="E799">
        <v>1951474.32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398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399</v>
      </c>
      <c r="E801">
        <v>1533301.25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400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401</v>
      </c>
      <c r="E803">
        <v>1205312.08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402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403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404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405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406</v>
      </c>
      <c r="E808">
        <v>0</v>
      </c>
      <c r="F808">
        <v>251556.7</v>
      </c>
    </row>
    <row r="809" spans="1:6" x14ac:dyDescent="0.25">
      <c r="A809" t="s">
        <v>40</v>
      </c>
      <c r="B809" t="s">
        <v>78</v>
      </c>
      <c r="C809" t="s">
        <v>48</v>
      </c>
      <c r="D809" t="s">
        <v>407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408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409</v>
      </c>
      <c r="E811">
        <v>5189718.87</v>
      </c>
      <c r="F811">
        <v>1115167.05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395</v>
      </c>
      <c r="E812">
        <v>0</v>
      </c>
      <c r="F812">
        <v>813906.18</v>
      </c>
    </row>
    <row r="813" spans="1:6" x14ac:dyDescent="0.25">
      <c r="A813" t="s">
        <v>40</v>
      </c>
      <c r="B813" t="s">
        <v>79</v>
      </c>
      <c r="C813" t="s">
        <v>48</v>
      </c>
      <c r="D813" t="s">
        <v>396</v>
      </c>
      <c r="E813">
        <v>598099.78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397</v>
      </c>
      <c r="E814">
        <v>1951474.32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398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399</v>
      </c>
      <c r="E816">
        <v>1533301.25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400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401</v>
      </c>
      <c r="E818">
        <v>1205312.08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402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403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404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405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406</v>
      </c>
      <c r="E823">
        <v>0</v>
      </c>
      <c r="F823">
        <v>248398.62</v>
      </c>
    </row>
    <row r="824" spans="1:6" x14ac:dyDescent="0.25">
      <c r="A824" t="s">
        <v>40</v>
      </c>
      <c r="B824" t="s">
        <v>79</v>
      </c>
      <c r="C824" t="s">
        <v>48</v>
      </c>
      <c r="D824" t="s">
        <v>407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408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409</v>
      </c>
      <c r="E826">
        <v>5288187.43</v>
      </c>
      <c r="F826">
        <v>1062304.79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395</v>
      </c>
      <c r="E827">
        <v>0</v>
      </c>
      <c r="F827">
        <v>1022111.9</v>
      </c>
    </row>
    <row r="828" spans="1:6" x14ac:dyDescent="0.25">
      <c r="A828" t="s">
        <v>40</v>
      </c>
      <c r="B828" t="s">
        <v>80</v>
      </c>
      <c r="C828" t="s">
        <v>48</v>
      </c>
      <c r="D828" t="s">
        <v>396</v>
      </c>
      <c r="E828">
        <v>810083.15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397</v>
      </c>
      <c r="E829">
        <v>1951474.32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398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399</v>
      </c>
      <c r="E831">
        <v>1533301.25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400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401</v>
      </c>
      <c r="E833">
        <v>1205312.08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402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403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404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405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406</v>
      </c>
      <c r="E838">
        <v>0</v>
      </c>
      <c r="F838">
        <v>248034.18</v>
      </c>
    </row>
    <row r="839" spans="1:6" x14ac:dyDescent="0.25">
      <c r="A839" t="s">
        <v>40</v>
      </c>
      <c r="B839" t="s">
        <v>80</v>
      </c>
      <c r="C839" t="s">
        <v>48</v>
      </c>
      <c r="D839" t="s">
        <v>407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408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409</v>
      </c>
      <c r="E841">
        <v>5500170.8099999996</v>
      </c>
      <c r="F841">
        <v>1270146.08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395</v>
      </c>
      <c r="E842">
        <v>0</v>
      </c>
      <c r="F842">
        <v>891275.25</v>
      </c>
    </row>
    <row r="843" spans="1:6" x14ac:dyDescent="0.25">
      <c r="A843" t="s">
        <v>40</v>
      </c>
      <c r="B843" t="s">
        <v>81</v>
      </c>
      <c r="C843" t="s">
        <v>48</v>
      </c>
      <c r="D843" t="s">
        <v>396</v>
      </c>
      <c r="E843">
        <v>1060759.24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397</v>
      </c>
      <c r="E844">
        <v>1951474.32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398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399</v>
      </c>
      <c r="E846">
        <v>1533301.25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400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401</v>
      </c>
      <c r="E848">
        <v>1205312.08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402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403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404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405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406</v>
      </c>
      <c r="E853">
        <v>0</v>
      </c>
      <c r="F853">
        <v>244634.71</v>
      </c>
    </row>
    <row r="854" spans="1:6" x14ac:dyDescent="0.25">
      <c r="A854" t="s">
        <v>40</v>
      </c>
      <c r="B854" t="s">
        <v>81</v>
      </c>
      <c r="C854" t="s">
        <v>48</v>
      </c>
      <c r="D854" t="s">
        <v>407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408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409</v>
      </c>
      <c r="E856">
        <v>5750846.9000000004</v>
      </c>
      <c r="F856">
        <v>1135909.96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395</v>
      </c>
      <c r="E857">
        <v>0</v>
      </c>
      <c r="F857">
        <v>1572915.16</v>
      </c>
    </row>
    <row r="858" spans="1:6" x14ac:dyDescent="0.25">
      <c r="A858" t="s">
        <v>40</v>
      </c>
      <c r="B858" t="s">
        <v>20</v>
      </c>
      <c r="C858" t="s">
        <v>48</v>
      </c>
      <c r="D858" t="s">
        <v>396</v>
      </c>
      <c r="E858">
        <v>1322573.53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397</v>
      </c>
      <c r="E859">
        <v>1951474.32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398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399</v>
      </c>
      <c r="E861">
        <v>1533301.25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400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401</v>
      </c>
      <c r="E863">
        <v>1207381.06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402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403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404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405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406</v>
      </c>
      <c r="E868">
        <v>0</v>
      </c>
      <c r="F868">
        <v>242524.92</v>
      </c>
    </row>
    <row r="869" spans="1:6" x14ac:dyDescent="0.25">
      <c r="A869" t="s">
        <v>40</v>
      </c>
      <c r="B869" t="s">
        <v>20</v>
      </c>
      <c r="C869" t="s">
        <v>48</v>
      </c>
      <c r="D869" t="s">
        <v>407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408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409</v>
      </c>
      <c r="E871">
        <v>6014730.1600000001</v>
      </c>
      <c r="F871">
        <v>1815440.08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395</v>
      </c>
      <c r="E872">
        <v>0</v>
      </c>
      <c r="F872">
        <v>3766533.42</v>
      </c>
    </row>
    <row r="873" spans="1:6" x14ac:dyDescent="0.25">
      <c r="A873" t="s">
        <v>40</v>
      </c>
      <c r="B873" t="s">
        <v>21</v>
      </c>
      <c r="C873" t="s">
        <v>48</v>
      </c>
      <c r="D873" t="s">
        <v>396</v>
      </c>
      <c r="E873">
        <v>1425638.59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397</v>
      </c>
      <c r="E874">
        <v>1951474.32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398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399</v>
      </c>
      <c r="E876">
        <v>1533301.25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400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401</v>
      </c>
      <c r="E878">
        <v>1207646.31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402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403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404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405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406</v>
      </c>
      <c r="E883">
        <v>0</v>
      </c>
      <c r="F883">
        <v>247856.7</v>
      </c>
    </row>
    <row r="884" spans="1:6" x14ac:dyDescent="0.25">
      <c r="A884" t="s">
        <v>40</v>
      </c>
      <c r="B884" t="s">
        <v>21</v>
      </c>
      <c r="C884" t="s">
        <v>48</v>
      </c>
      <c r="D884" t="s">
        <v>407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408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409</v>
      </c>
      <c r="E886">
        <v>6118060.4800000004</v>
      </c>
      <c r="F886">
        <v>4014390.12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395</v>
      </c>
      <c r="E887">
        <v>0</v>
      </c>
      <c r="F887">
        <v>3469827.56</v>
      </c>
    </row>
    <row r="888" spans="1:6" x14ac:dyDescent="0.25">
      <c r="A888" t="s">
        <v>40</v>
      </c>
      <c r="B888" t="s">
        <v>22</v>
      </c>
      <c r="C888" t="s">
        <v>48</v>
      </c>
      <c r="D888" t="s">
        <v>396</v>
      </c>
      <c r="E888">
        <v>1129330.43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397</v>
      </c>
      <c r="E889">
        <v>1951474.32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398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399</v>
      </c>
      <c r="E891">
        <v>1533301.25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400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401</v>
      </c>
      <c r="E893">
        <v>1207646.31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402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403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404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405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406</v>
      </c>
      <c r="E898">
        <v>0</v>
      </c>
      <c r="F898">
        <v>254882.42</v>
      </c>
    </row>
    <row r="899" spans="1:6" x14ac:dyDescent="0.25">
      <c r="A899" t="s">
        <v>40</v>
      </c>
      <c r="B899" t="s">
        <v>22</v>
      </c>
      <c r="C899" t="s">
        <v>48</v>
      </c>
      <c r="D899" t="s">
        <v>407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408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409</v>
      </c>
      <c r="E901">
        <v>5821752.3099999996</v>
      </c>
      <c r="F901">
        <v>3724709.98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395</v>
      </c>
      <c r="E902">
        <v>0</v>
      </c>
      <c r="F902">
        <v>2997433.78</v>
      </c>
    </row>
    <row r="903" spans="1:6" x14ac:dyDescent="0.25">
      <c r="A903" t="s">
        <v>40</v>
      </c>
      <c r="B903" t="s">
        <v>23</v>
      </c>
      <c r="C903" t="s">
        <v>48</v>
      </c>
      <c r="D903" t="s">
        <v>396</v>
      </c>
      <c r="E903">
        <v>1632890.37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397</v>
      </c>
      <c r="E904">
        <v>1951474.32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398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399</v>
      </c>
      <c r="E906">
        <v>1533301.25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400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401</v>
      </c>
      <c r="E908">
        <v>1207805.46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402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403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404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405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406</v>
      </c>
      <c r="E913">
        <v>0</v>
      </c>
      <c r="F913">
        <v>240768.75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407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408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409</v>
      </c>
      <c r="E916">
        <v>6325471.4100000001</v>
      </c>
      <c r="F916">
        <v>3238202.53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395</v>
      </c>
      <c r="E917">
        <v>0</v>
      </c>
      <c r="F917">
        <v>2221270.12</v>
      </c>
    </row>
    <row r="918" spans="1:6" x14ac:dyDescent="0.25">
      <c r="A918" t="s">
        <v>40</v>
      </c>
      <c r="B918" t="s">
        <v>24</v>
      </c>
      <c r="C918" t="s">
        <v>48</v>
      </c>
      <c r="D918" t="s">
        <v>396</v>
      </c>
      <c r="E918">
        <v>1907454.45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397</v>
      </c>
      <c r="E919">
        <v>1951474.32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398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399</v>
      </c>
      <c r="E921">
        <v>1533301.25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400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401</v>
      </c>
      <c r="E923">
        <v>1209980.54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402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403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404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405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406</v>
      </c>
      <c r="E928">
        <v>0</v>
      </c>
      <c r="F928">
        <v>228568.93</v>
      </c>
    </row>
    <row r="929" spans="1:6" x14ac:dyDescent="0.25">
      <c r="A929" t="s">
        <v>40</v>
      </c>
      <c r="B929" t="s">
        <v>24</v>
      </c>
      <c r="C929" t="s">
        <v>48</v>
      </c>
      <c r="D929" t="s">
        <v>407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408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409</v>
      </c>
      <c r="E931">
        <v>6602210.5700000003</v>
      </c>
      <c r="F931">
        <v>2449839.0499999998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395</v>
      </c>
      <c r="E932">
        <v>0</v>
      </c>
      <c r="F932">
        <v>587644.49</v>
      </c>
    </row>
    <row r="933" spans="1:6" x14ac:dyDescent="0.25">
      <c r="A933" t="s">
        <v>40</v>
      </c>
      <c r="B933" t="s">
        <v>25</v>
      </c>
      <c r="C933" t="s">
        <v>48</v>
      </c>
      <c r="D933" t="s">
        <v>396</v>
      </c>
      <c r="E933">
        <v>2629387.8199999998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397</v>
      </c>
      <c r="E934">
        <v>1951474.32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398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399</v>
      </c>
      <c r="E936">
        <v>1533301.25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400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401</v>
      </c>
      <c r="E938">
        <v>1265610.49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402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403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404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405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406</v>
      </c>
      <c r="E943">
        <v>0</v>
      </c>
      <c r="F943">
        <v>202996.26</v>
      </c>
    </row>
    <row r="944" spans="1:6" x14ac:dyDescent="0.25">
      <c r="A944" t="s">
        <v>40</v>
      </c>
      <c r="B944" t="s">
        <v>25</v>
      </c>
      <c r="C944" t="s">
        <v>48</v>
      </c>
      <c r="D944" t="s">
        <v>407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408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409</v>
      </c>
      <c r="E946">
        <v>7379773.8799999999</v>
      </c>
      <c r="F946">
        <v>790640.74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395</v>
      </c>
      <c r="E947">
        <v>0</v>
      </c>
      <c r="F947">
        <v>4798694.0199999996</v>
      </c>
    </row>
    <row r="948" spans="1:6" x14ac:dyDescent="0.25">
      <c r="A948" t="s">
        <v>40</v>
      </c>
      <c r="B948" t="s">
        <v>26</v>
      </c>
      <c r="C948" t="s">
        <v>48</v>
      </c>
      <c r="D948" t="s">
        <v>396</v>
      </c>
      <c r="E948">
        <v>1276525.06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397</v>
      </c>
      <c r="E949">
        <v>1951474.32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398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399</v>
      </c>
      <c r="E951">
        <v>1533301.25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400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401</v>
      </c>
      <c r="E953">
        <v>1355249.09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402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403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404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405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406</v>
      </c>
      <c r="E958">
        <v>0</v>
      </c>
      <c r="F958">
        <v>269487.42</v>
      </c>
    </row>
    <row r="959" spans="1:6" x14ac:dyDescent="0.25">
      <c r="A959" t="s">
        <v>40</v>
      </c>
      <c r="B959" t="s">
        <v>26</v>
      </c>
      <c r="C959" t="s">
        <v>48</v>
      </c>
      <c r="D959" t="s">
        <v>407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408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409</v>
      </c>
      <c r="E961">
        <v>6116549.7199999997</v>
      </c>
      <c r="F961">
        <v>5068181.4400000004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395</v>
      </c>
      <c r="E962">
        <v>1752599.64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396</v>
      </c>
      <c r="E963">
        <v>4921.63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397</v>
      </c>
      <c r="E964">
        <v>2902444.9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398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399</v>
      </c>
      <c r="E966">
        <v>1533301.25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400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401</v>
      </c>
      <c r="E968">
        <v>1507947.13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402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403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404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405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406</v>
      </c>
      <c r="E973">
        <v>0</v>
      </c>
      <c r="F973">
        <v>298329.44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407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408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409</v>
      </c>
      <c r="E976">
        <v>7701214.5499999998</v>
      </c>
      <c r="F976">
        <v>298329.44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395</v>
      </c>
      <c r="E977">
        <v>1024541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396</v>
      </c>
      <c r="E978">
        <v>534029.71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397</v>
      </c>
      <c r="E979">
        <v>2902444.9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398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399</v>
      </c>
      <c r="E981">
        <v>1533301.25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400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401</v>
      </c>
      <c r="E983">
        <v>1650090.8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402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403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404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405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406</v>
      </c>
      <c r="E988">
        <v>0</v>
      </c>
      <c r="F988">
        <v>274209.27</v>
      </c>
    </row>
    <row r="989" spans="1:6" x14ac:dyDescent="0.25">
      <c r="A989" t="s">
        <v>39</v>
      </c>
      <c r="B989" t="s">
        <v>74</v>
      </c>
      <c r="C989" t="s">
        <v>65</v>
      </c>
      <c r="D989" t="s">
        <v>407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408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409</v>
      </c>
      <c r="E991">
        <v>7644407.6600000001</v>
      </c>
      <c r="F991">
        <v>274209.27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395</v>
      </c>
      <c r="E992">
        <v>772830.11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396</v>
      </c>
      <c r="E993">
        <v>246653.55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397</v>
      </c>
      <c r="E994">
        <v>2902444.9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398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399</v>
      </c>
      <c r="E996">
        <v>1533301.25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400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401</v>
      </c>
      <c r="E998">
        <v>1358659.33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402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403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404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405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406</v>
      </c>
      <c r="E1003">
        <v>0</v>
      </c>
      <c r="F1003">
        <v>273180.53000000003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407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408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409</v>
      </c>
      <c r="E1006">
        <v>6813889.1299999999</v>
      </c>
      <c r="F1006">
        <v>273180.53000000003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395</v>
      </c>
      <c r="E1007">
        <v>672447.2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396</v>
      </c>
      <c r="E1008">
        <v>775302.59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397</v>
      </c>
      <c r="E1009">
        <v>2902444.9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398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399</v>
      </c>
      <c r="E1011">
        <v>1533301.25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400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401</v>
      </c>
      <c r="E1013">
        <v>1432432.34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402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403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404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405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406</v>
      </c>
      <c r="E1018">
        <v>0</v>
      </c>
      <c r="F1018">
        <v>263819.01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407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408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409</v>
      </c>
      <c r="E1021">
        <v>7315928.29</v>
      </c>
      <c r="F1021">
        <v>263819.01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395</v>
      </c>
      <c r="E1022">
        <v>665382.07999999996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396</v>
      </c>
      <c r="E1023">
        <v>294616.55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397</v>
      </c>
      <c r="E1024">
        <v>2902444.9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398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399</v>
      </c>
      <c r="E1026">
        <v>1533301.25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400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401</v>
      </c>
      <c r="E1028">
        <v>1515000.53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402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403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404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405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406</v>
      </c>
      <c r="E1033">
        <v>0</v>
      </c>
      <c r="F1033">
        <v>273182.18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407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408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409</v>
      </c>
      <c r="E1036">
        <v>6910745.2999999998</v>
      </c>
      <c r="F1036">
        <v>273182.18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395</v>
      </c>
      <c r="E1037">
        <v>236603.72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396</v>
      </c>
      <c r="E1038">
        <v>853022.55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397</v>
      </c>
      <c r="E1039">
        <v>2902444.9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398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399</v>
      </c>
      <c r="E1041">
        <v>1533301.25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400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401</v>
      </c>
      <c r="E1043">
        <v>1246447.42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402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403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404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405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406</v>
      </c>
      <c r="E1048">
        <v>0</v>
      </c>
      <c r="F1048">
        <v>251721.07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407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408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409</v>
      </c>
      <c r="E1051">
        <v>6771819.8399999999</v>
      </c>
      <c r="F1051">
        <v>251721.07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395</v>
      </c>
      <c r="E1052">
        <v>222976.35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396</v>
      </c>
      <c r="E1053">
        <v>966666.48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397</v>
      </c>
      <c r="E1054">
        <v>2902444.9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398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399</v>
      </c>
      <c r="E1056">
        <v>1533301.25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400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401</v>
      </c>
      <c r="E1058">
        <v>1228148.44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402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403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404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405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406</v>
      </c>
      <c r="E1063">
        <v>0</v>
      </c>
      <c r="F1063">
        <v>248510.16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407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408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409</v>
      </c>
      <c r="E1066">
        <v>6853537.4100000001</v>
      </c>
      <c r="F1066">
        <v>248510.16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395</v>
      </c>
      <c r="E1067">
        <v>281945.68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396</v>
      </c>
      <c r="E1068">
        <v>1216526.43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397</v>
      </c>
      <c r="E1069">
        <v>2902444.9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398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399</v>
      </c>
      <c r="E1071">
        <v>1533301.25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400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401</v>
      </c>
      <c r="E1073">
        <v>1429106.57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402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403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404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405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406</v>
      </c>
      <c r="E1078">
        <v>0</v>
      </c>
      <c r="F1078">
        <v>248168.83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407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408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409</v>
      </c>
      <c r="E1081">
        <v>7363324.8300000001</v>
      </c>
      <c r="F1081">
        <v>248168.83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395</v>
      </c>
      <c r="E1082">
        <v>234834.97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396</v>
      </c>
      <c r="E1083">
        <v>1524108.23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397</v>
      </c>
      <c r="E1084">
        <v>2902444.9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398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399</v>
      </c>
      <c r="E1086">
        <v>1533301.25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400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401</v>
      </c>
      <c r="E1088">
        <v>1851340.68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402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403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404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405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406</v>
      </c>
      <c r="E1093">
        <v>0</v>
      </c>
      <c r="F1093">
        <v>244722.56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407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408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409</v>
      </c>
      <c r="E1096">
        <v>8046030.0300000003</v>
      </c>
      <c r="F1096">
        <v>244722.56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395</v>
      </c>
      <c r="E1097">
        <v>421071.23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396</v>
      </c>
      <c r="E1098">
        <v>1767826.79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397</v>
      </c>
      <c r="E1099">
        <v>2902444.9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398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399</v>
      </c>
      <c r="E1101">
        <v>1533301.25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400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401</v>
      </c>
      <c r="E1103">
        <v>1512212.14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402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403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404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405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406</v>
      </c>
      <c r="E1108">
        <v>0</v>
      </c>
      <c r="F1108">
        <v>242749.73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407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408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409</v>
      </c>
      <c r="E1111">
        <v>8136856.3099999996</v>
      </c>
      <c r="F1111">
        <v>242749.73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395</v>
      </c>
      <c r="E1112">
        <v>1000527.11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396</v>
      </c>
      <c r="E1113">
        <v>1974926.67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397</v>
      </c>
      <c r="E1114">
        <v>2902444.9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398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399</v>
      </c>
      <c r="E1116">
        <v>1533301.25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400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401</v>
      </c>
      <c r="E1118">
        <v>1874612.24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402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403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404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405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406</v>
      </c>
      <c r="E1123">
        <v>0</v>
      </c>
      <c r="F1123">
        <v>248114.69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407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408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409</v>
      </c>
      <c r="E1126">
        <v>9285812.1699999999</v>
      </c>
      <c r="F1126">
        <v>248114.69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395</v>
      </c>
      <c r="E1127">
        <v>922088.63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396</v>
      </c>
      <c r="E1128">
        <v>1517303.67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397</v>
      </c>
      <c r="E1129">
        <v>2902444.9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398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399</v>
      </c>
      <c r="E1131">
        <v>1533301.25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400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401</v>
      </c>
      <c r="E1133">
        <v>1602843.41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402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403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404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405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406</v>
      </c>
      <c r="E1138">
        <v>0</v>
      </c>
      <c r="F1138">
        <v>255125.42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407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408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409</v>
      </c>
      <c r="E1141">
        <v>8477981.8599999994</v>
      </c>
      <c r="F1141">
        <v>255125.42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395</v>
      </c>
      <c r="E1142">
        <v>787706.03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396</v>
      </c>
      <c r="E1143">
        <v>2270639.98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397</v>
      </c>
      <c r="E1144">
        <v>2902444.9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398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399</v>
      </c>
      <c r="E1146">
        <v>1533301.25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400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401</v>
      </c>
      <c r="E1148">
        <v>1797552.05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402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403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404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405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406</v>
      </c>
      <c r="E1153">
        <v>0</v>
      </c>
      <c r="F1153">
        <v>240934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407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408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409</v>
      </c>
      <c r="E1156">
        <v>9291644.2100000009</v>
      </c>
      <c r="F1156">
        <v>240934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395</v>
      </c>
      <c r="E1157">
        <v>572910.79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396</v>
      </c>
      <c r="E1158">
        <v>2802197.43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397</v>
      </c>
      <c r="E1159">
        <v>2902444.9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398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399</v>
      </c>
      <c r="E1161">
        <v>1533301.25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400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401</v>
      </c>
      <c r="E1163">
        <v>1991743.07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402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403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404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405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406</v>
      </c>
      <c r="E1168">
        <v>0</v>
      </c>
      <c r="F1168">
        <v>228747.76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407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408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409</v>
      </c>
      <c r="E1171">
        <v>9802597.4399999995</v>
      </c>
      <c r="F1171">
        <v>228747.76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395</v>
      </c>
      <c r="E1172">
        <v>152491.66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396</v>
      </c>
      <c r="E1173">
        <v>4016592.52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397</v>
      </c>
      <c r="E1174">
        <v>2902444.9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398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399</v>
      </c>
      <c r="E1176">
        <v>1533301.25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400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401</v>
      </c>
      <c r="E1178">
        <v>2132011.7999999998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402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403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404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405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406</v>
      </c>
      <c r="E1183">
        <v>0</v>
      </c>
      <c r="F1183">
        <v>203175.13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407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408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409</v>
      </c>
      <c r="E1186">
        <v>10736842.119999999</v>
      </c>
      <c r="F1186">
        <v>203175.13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395</v>
      </c>
      <c r="E1187">
        <v>1441558.04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396</v>
      </c>
      <c r="E1188">
        <v>1788798.54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397</v>
      </c>
      <c r="E1189">
        <v>2902444.9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398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399</v>
      </c>
      <c r="E1191">
        <v>1533301.25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400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401</v>
      </c>
      <c r="E1193">
        <v>2309725.41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402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403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404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405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406</v>
      </c>
      <c r="E1198">
        <v>0</v>
      </c>
      <c r="F1198">
        <v>269700.42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407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408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409</v>
      </c>
      <c r="E1201">
        <v>9975828.1400000006</v>
      </c>
      <c r="F1201">
        <v>269700.42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395</v>
      </c>
      <c r="E1202">
        <v>1586379.74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396</v>
      </c>
      <c r="E1203">
        <v>1812.07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397</v>
      </c>
      <c r="E1204">
        <v>1951474.32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398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399</v>
      </c>
      <c r="E1206">
        <v>1533301.25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400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401</v>
      </c>
      <c r="E1208">
        <v>1208229.8700000001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402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403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404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405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406</v>
      </c>
      <c r="E1213">
        <v>0</v>
      </c>
      <c r="F1213">
        <v>297889.40000000002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407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408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409</v>
      </c>
      <c r="E1216">
        <v>6281197.2599999998</v>
      </c>
      <c r="F1216">
        <v>297889.40000000002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395</v>
      </c>
      <c r="E1217">
        <v>867626.58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396</v>
      </c>
      <c r="E1218">
        <v>346307.11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397</v>
      </c>
      <c r="E1219">
        <v>1951474.32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398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399</v>
      </c>
      <c r="E1221">
        <v>1533301.25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400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401</v>
      </c>
      <c r="E1223">
        <v>1207752.4099999999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402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403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404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405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406</v>
      </c>
      <c r="E1228">
        <v>0</v>
      </c>
      <c r="F1228">
        <v>273971.87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407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408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409</v>
      </c>
      <c r="E1231">
        <v>5906461.6699999999</v>
      </c>
      <c r="F1231">
        <v>273971.87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395</v>
      </c>
      <c r="E1232">
        <v>687837.69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396</v>
      </c>
      <c r="E1233">
        <v>129670.68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397</v>
      </c>
      <c r="E1234">
        <v>1951474.32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398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399</v>
      </c>
      <c r="E1236">
        <v>1533301.25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400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401</v>
      </c>
      <c r="E1238">
        <v>1207434.1100000001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402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403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404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405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406</v>
      </c>
      <c r="E1243">
        <v>0</v>
      </c>
      <c r="F1243">
        <v>272943.65000000002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407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408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409</v>
      </c>
      <c r="E1246">
        <v>5509718.0599999996</v>
      </c>
      <c r="F1246">
        <v>272943.65000000002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395</v>
      </c>
      <c r="E1247">
        <v>578479.9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396</v>
      </c>
      <c r="E1248">
        <v>520372.29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397</v>
      </c>
      <c r="E1249">
        <v>1951474.32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398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399</v>
      </c>
      <c r="E1251">
        <v>1533301.25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400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401</v>
      </c>
      <c r="E1253">
        <v>1207434.1100000001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402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403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404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405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406</v>
      </c>
      <c r="E1258">
        <v>0</v>
      </c>
      <c r="F1258">
        <v>263587.25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407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408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409</v>
      </c>
      <c r="E1261">
        <v>5791061.8700000001</v>
      </c>
      <c r="F1261">
        <v>263587.25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395</v>
      </c>
      <c r="E1262">
        <v>574528.80000000005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396</v>
      </c>
      <c r="E1263">
        <v>158933.72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397</v>
      </c>
      <c r="E1264">
        <v>1951474.32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398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399</v>
      </c>
      <c r="E1266">
        <v>1533301.25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400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401</v>
      </c>
      <c r="E1268">
        <v>1205524.28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402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403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404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405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406</v>
      </c>
      <c r="E1273">
        <v>0</v>
      </c>
      <c r="F1273">
        <v>272879.98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407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408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409</v>
      </c>
      <c r="E1276">
        <v>5423762.3799999999</v>
      </c>
      <c r="F1276">
        <v>272879.98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395</v>
      </c>
      <c r="E1277">
        <v>192803.81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396</v>
      </c>
      <c r="E1278">
        <v>478328.1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397</v>
      </c>
      <c r="E1279">
        <v>1951474.32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398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399</v>
      </c>
      <c r="E1281">
        <v>1533301.25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400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401</v>
      </c>
      <c r="E1283">
        <v>1205312.08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402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403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404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405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406</v>
      </c>
      <c r="E1288">
        <v>0</v>
      </c>
      <c r="F1288">
        <v>251582.87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407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408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409</v>
      </c>
      <c r="E1291">
        <v>5361219.57</v>
      </c>
      <c r="F1291">
        <v>251582.87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395</v>
      </c>
      <c r="E1292">
        <v>181462.04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396</v>
      </c>
      <c r="E1293">
        <v>586440.68000000005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397</v>
      </c>
      <c r="E1294">
        <v>1951474.32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398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399</v>
      </c>
      <c r="E1296">
        <v>1533301.25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400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401</v>
      </c>
      <c r="E1298">
        <v>1205312.08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402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403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404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405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406</v>
      </c>
      <c r="E1303">
        <v>0</v>
      </c>
      <c r="F1303">
        <v>248388.53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407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408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409</v>
      </c>
      <c r="E1306">
        <v>5457990.3700000001</v>
      </c>
      <c r="F1306">
        <v>248388.53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395</v>
      </c>
      <c r="E1307">
        <v>227717.04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396</v>
      </c>
      <c r="E1308">
        <v>810072.78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397</v>
      </c>
      <c r="E1309">
        <v>1951474.32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398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399</v>
      </c>
      <c r="E1311">
        <v>1533301.25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400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401</v>
      </c>
      <c r="E1313">
        <v>1205312.08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402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403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404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405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406</v>
      </c>
      <c r="E1318">
        <v>0</v>
      </c>
      <c r="F1318">
        <v>248011.38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407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408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409</v>
      </c>
      <c r="E1321">
        <v>5727877.4699999997</v>
      </c>
      <c r="F1321">
        <v>248011.38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395</v>
      </c>
      <c r="E1322">
        <v>197297.98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396</v>
      </c>
      <c r="E1323">
        <v>1060742.46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397</v>
      </c>
      <c r="E1324">
        <v>1951474.32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398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399</v>
      </c>
      <c r="E1326">
        <v>1533301.25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400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401</v>
      </c>
      <c r="E1328">
        <v>1205312.08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402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403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404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405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406</v>
      </c>
      <c r="E1333">
        <v>0</v>
      </c>
      <c r="F1333">
        <v>244664.56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407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408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409</v>
      </c>
      <c r="E1336">
        <v>5948128.0999999996</v>
      </c>
      <c r="F1336">
        <v>244664.56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395</v>
      </c>
      <c r="E1337">
        <v>353551.35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396</v>
      </c>
      <c r="E1338">
        <v>1322343.95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397</v>
      </c>
      <c r="E1339">
        <v>1951474.32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398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399</v>
      </c>
      <c r="E1341">
        <v>1533301.25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400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401</v>
      </c>
      <c r="E1343">
        <v>1207381.06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402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403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404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405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406</v>
      </c>
      <c r="E1348">
        <v>0</v>
      </c>
      <c r="F1348">
        <v>242501.07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407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408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409</v>
      </c>
      <c r="E1351">
        <v>6368051.9299999997</v>
      </c>
      <c r="F1351">
        <v>242501.07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395</v>
      </c>
      <c r="E1352">
        <v>835755.53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396</v>
      </c>
      <c r="E1353">
        <v>1425475.86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397</v>
      </c>
      <c r="E1354">
        <v>1951474.32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398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399</v>
      </c>
      <c r="E1356">
        <v>1533301.25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400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401</v>
      </c>
      <c r="E1358">
        <v>1207646.31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402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403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404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405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406</v>
      </c>
      <c r="E1363">
        <v>0</v>
      </c>
      <c r="F1363">
        <v>247935.59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407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408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409</v>
      </c>
      <c r="E1366">
        <v>6953653.2800000003</v>
      </c>
      <c r="F1366">
        <v>247935.59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395</v>
      </c>
      <c r="E1367">
        <v>771387.03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396</v>
      </c>
      <c r="E1368">
        <v>1129177.52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397</v>
      </c>
      <c r="E1369">
        <v>1951474.32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398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399</v>
      </c>
      <c r="E1371">
        <v>1533301.25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400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401</v>
      </c>
      <c r="E1373">
        <v>1207646.31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402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403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404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405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406</v>
      </c>
      <c r="E1378">
        <v>0</v>
      </c>
      <c r="F1378">
        <v>254942.92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407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408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409</v>
      </c>
      <c r="E1381">
        <v>6592986.4400000004</v>
      </c>
      <c r="F1381">
        <v>254942.92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395</v>
      </c>
      <c r="E1382">
        <v>671283.56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396</v>
      </c>
      <c r="E1383">
        <v>1632788.3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397</v>
      </c>
      <c r="E1384">
        <v>1951474.32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398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399</v>
      </c>
      <c r="E1386">
        <v>1533301.25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400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401</v>
      </c>
      <c r="E1388">
        <v>1207805.46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402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403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404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405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406</v>
      </c>
      <c r="E1393">
        <v>0</v>
      </c>
      <c r="F1393">
        <v>240724.08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407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408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409</v>
      </c>
      <c r="E1396">
        <v>6996652.9000000004</v>
      </c>
      <c r="F1396">
        <v>240724.08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395</v>
      </c>
      <c r="E1397">
        <v>495528.4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396</v>
      </c>
      <c r="E1398">
        <v>1907293.5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397</v>
      </c>
      <c r="E1399">
        <v>1951474.32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398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399</v>
      </c>
      <c r="E1401">
        <v>1533301.25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400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401</v>
      </c>
      <c r="E1403">
        <v>1209980.54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402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403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404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405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406</v>
      </c>
      <c r="E1408">
        <v>0</v>
      </c>
      <c r="F1408">
        <v>228536.92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407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408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409</v>
      </c>
      <c r="E1411">
        <v>7097578.0199999996</v>
      </c>
      <c r="F1411">
        <v>228536.92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395</v>
      </c>
      <c r="E1412">
        <v>132203.78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396</v>
      </c>
      <c r="E1413">
        <v>2629247.71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397</v>
      </c>
      <c r="E1414">
        <v>1951474.32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398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399</v>
      </c>
      <c r="E1416">
        <v>1533301.25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400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401</v>
      </c>
      <c r="E1418">
        <v>1265610.49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402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403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404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405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406</v>
      </c>
      <c r="E1423">
        <v>0</v>
      </c>
      <c r="F1423">
        <v>203028.08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407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408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409</v>
      </c>
      <c r="E1426">
        <v>7511837.5499999998</v>
      </c>
      <c r="F1426">
        <v>203028.08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395</v>
      </c>
      <c r="E1427">
        <v>1126097.3400000001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396</v>
      </c>
      <c r="E1428">
        <v>1275456.8600000001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397</v>
      </c>
      <c r="E1429">
        <v>1951474.32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398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399</v>
      </c>
      <c r="E1431">
        <v>1533301.25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400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401</v>
      </c>
      <c r="E1433">
        <v>1358283.58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402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403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404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405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406</v>
      </c>
      <c r="E1438">
        <v>0</v>
      </c>
      <c r="F1438">
        <v>269461.62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407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408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409</v>
      </c>
      <c r="E1441">
        <v>7244613.3399999999</v>
      </c>
      <c r="F1441">
        <v>269461.62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395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396</v>
      </c>
      <c r="E1443">
        <v>3457.85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397</v>
      </c>
      <c r="E1444">
        <v>2902444.9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398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399</v>
      </c>
      <c r="E1446">
        <v>1533301.25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400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401</v>
      </c>
      <c r="E1448">
        <v>1672295.42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402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403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404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405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406</v>
      </c>
      <c r="E1453">
        <v>0</v>
      </c>
      <c r="F1453">
        <v>298336.09999999998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407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408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409</v>
      </c>
      <c r="E1456">
        <v>6111499.4199999999</v>
      </c>
      <c r="F1456">
        <v>298336.09999999998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395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396</v>
      </c>
      <c r="E1458">
        <v>516582.31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397</v>
      </c>
      <c r="E1459">
        <v>2902444.9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398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399</v>
      </c>
      <c r="E1461">
        <v>1533301.25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400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401</v>
      </c>
      <c r="E1463">
        <v>1781421.07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402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403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404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405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406</v>
      </c>
      <c r="E1468">
        <v>0</v>
      </c>
      <c r="F1468">
        <v>274218.31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407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408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409</v>
      </c>
      <c r="E1471">
        <v>6733749.5300000003</v>
      </c>
      <c r="F1471">
        <v>274218.31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395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396</v>
      </c>
      <c r="E1473">
        <v>236127.84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397</v>
      </c>
      <c r="E1474">
        <v>2902444.9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398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399</v>
      </c>
      <c r="E1476">
        <v>1533301.25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400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401</v>
      </c>
      <c r="E1478">
        <v>1412114.02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402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403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404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405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406</v>
      </c>
      <c r="E1483">
        <v>0</v>
      </c>
      <c r="F1483">
        <v>273170.15000000002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407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408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409</v>
      </c>
      <c r="E1486">
        <v>6083988</v>
      </c>
      <c r="F1486">
        <v>273170.15000000002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395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396</v>
      </c>
      <c r="E1488">
        <v>763492.41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397</v>
      </c>
      <c r="E1489">
        <v>2902444.9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398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399</v>
      </c>
      <c r="E1491">
        <v>1533301.25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400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401</v>
      </c>
      <c r="E1493">
        <v>1463997.01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402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403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404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405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406</v>
      </c>
      <c r="E1498">
        <v>0</v>
      </c>
      <c r="F1498">
        <v>263812.25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407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408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409</v>
      </c>
      <c r="E1501">
        <v>6663235.5599999996</v>
      </c>
      <c r="F1501">
        <v>263812.25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395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396</v>
      </c>
      <c r="E1503">
        <v>276211.78999999998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397</v>
      </c>
      <c r="E1504">
        <v>2902444.9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398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399</v>
      </c>
      <c r="E1506">
        <v>1533301.25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400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401</v>
      </c>
      <c r="E1508">
        <v>1544177.69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402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403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404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405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406</v>
      </c>
      <c r="E1513">
        <v>0</v>
      </c>
      <c r="F1513">
        <v>273178.46000000002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407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408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409</v>
      </c>
      <c r="E1516">
        <v>6256135.6200000001</v>
      </c>
      <c r="F1516">
        <v>273178.46000000002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395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396</v>
      </c>
      <c r="E1518">
        <v>838454.01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397</v>
      </c>
      <c r="E1519">
        <v>2902444.9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398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399</v>
      </c>
      <c r="E1521">
        <v>1533301.25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400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401</v>
      </c>
      <c r="E1523">
        <v>1246447.42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402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403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404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405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406</v>
      </c>
      <c r="E1528">
        <v>0</v>
      </c>
      <c r="F1528">
        <v>251730.96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407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408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409</v>
      </c>
      <c r="E1531">
        <v>6520647.5800000001</v>
      </c>
      <c r="F1531">
        <v>251730.96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395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396</v>
      </c>
      <c r="E1533">
        <v>944737.39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397</v>
      </c>
      <c r="E1534">
        <v>2902444.9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398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399</v>
      </c>
      <c r="E1536">
        <v>1533301.25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400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401</v>
      </c>
      <c r="E1538">
        <v>1228148.44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402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403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404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405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406</v>
      </c>
      <c r="E1543">
        <v>0</v>
      </c>
      <c r="F1543">
        <v>248518.34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407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408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409</v>
      </c>
      <c r="E1546">
        <v>6608631.9800000004</v>
      </c>
      <c r="F1546">
        <v>248518.34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395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396</v>
      </c>
      <c r="E1548">
        <v>1198984.08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397</v>
      </c>
      <c r="E1549">
        <v>2902444.9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398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399</v>
      </c>
      <c r="E1551">
        <v>1533301.25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400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401</v>
      </c>
      <c r="E1553">
        <v>1432880.41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402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403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404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405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406</v>
      </c>
      <c r="E1558">
        <v>0</v>
      </c>
      <c r="F1558">
        <v>248160.84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407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408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409</v>
      </c>
      <c r="E1561">
        <v>7067610.6299999999</v>
      </c>
      <c r="F1561">
        <v>248160.84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395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396</v>
      </c>
      <c r="E1563">
        <v>1504008.46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397</v>
      </c>
      <c r="E1564">
        <v>2902444.9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398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399</v>
      </c>
      <c r="E1566">
        <v>1533301.25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400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401</v>
      </c>
      <c r="E1568">
        <v>1858689.89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402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403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404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405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406</v>
      </c>
      <c r="E1573">
        <v>0</v>
      </c>
      <c r="F1573">
        <v>244728.74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407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408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409</v>
      </c>
      <c r="E1576">
        <v>7798444.5</v>
      </c>
      <c r="F1576">
        <v>244728.74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395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396</v>
      </c>
      <c r="E1578">
        <v>1746034.04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397</v>
      </c>
      <c r="E1579">
        <v>2902444.9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398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399</v>
      </c>
      <c r="E1581">
        <v>1533301.25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400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401</v>
      </c>
      <c r="E1583">
        <v>1531370.79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402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403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404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405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406</v>
      </c>
      <c r="E1588">
        <v>0</v>
      </c>
      <c r="F1588">
        <v>242751.4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407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408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409</v>
      </c>
      <c r="E1591">
        <v>7713150.9800000004</v>
      </c>
      <c r="F1591">
        <v>242751.4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395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396</v>
      </c>
      <c r="E1593">
        <v>1960674.94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397</v>
      </c>
      <c r="E1594">
        <v>2902444.9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398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399</v>
      </c>
      <c r="E1596">
        <v>1533301.25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400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401</v>
      </c>
      <c r="E1598">
        <v>2018682.12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402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403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404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405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406</v>
      </c>
      <c r="E1603">
        <v>0</v>
      </c>
      <c r="F1603">
        <v>248118.82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407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408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409</v>
      </c>
      <c r="E1606">
        <v>8415103.2100000009</v>
      </c>
      <c r="F1606">
        <v>248118.82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395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396</v>
      </c>
      <c r="E1608">
        <v>1502504.24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397</v>
      </c>
      <c r="E1609">
        <v>2902444.9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398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399</v>
      </c>
      <c r="E1611">
        <v>1533301.25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400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401</v>
      </c>
      <c r="E1613">
        <v>1721271.95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402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403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404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405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406</v>
      </c>
      <c r="E1618">
        <v>0</v>
      </c>
      <c r="F1618">
        <v>255129.07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407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408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409</v>
      </c>
      <c r="E1621">
        <v>7659522.3399999999</v>
      </c>
      <c r="F1621">
        <v>255129.07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395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396</v>
      </c>
      <c r="E1623">
        <v>2262792.25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397</v>
      </c>
      <c r="E1624">
        <v>2902444.9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398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399</v>
      </c>
      <c r="E1626">
        <v>1533301.25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400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401</v>
      </c>
      <c r="E1628">
        <v>1922006.28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402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403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404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405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406</v>
      </c>
      <c r="E1633">
        <v>0</v>
      </c>
      <c r="F1633">
        <v>240934.88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407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408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409</v>
      </c>
      <c r="E1636">
        <v>8620544.6799999997</v>
      </c>
      <c r="F1636">
        <v>240934.88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395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396</v>
      </c>
      <c r="E1638">
        <v>2791677.88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397</v>
      </c>
      <c r="E1639">
        <v>2902444.9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398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399</v>
      </c>
      <c r="E1641">
        <v>1533301.25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400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401</v>
      </c>
      <c r="E1643">
        <v>2054472.67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402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403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404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405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406</v>
      </c>
      <c r="E1648">
        <v>0</v>
      </c>
      <c r="F1648">
        <v>228748.13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407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408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409</v>
      </c>
      <c r="E1651">
        <v>9281896.6999999993</v>
      </c>
      <c r="F1651">
        <v>228748.13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395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396</v>
      </c>
      <c r="E1653">
        <v>4001448.08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397</v>
      </c>
      <c r="E1654">
        <v>2902444.9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398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399</v>
      </c>
      <c r="E1656">
        <v>1533301.25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400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401</v>
      </c>
      <c r="E1658">
        <v>2134487.96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402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403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404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405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406</v>
      </c>
      <c r="E1663">
        <v>0</v>
      </c>
      <c r="F1663">
        <v>203156.48000000001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407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408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409</v>
      </c>
      <c r="E1666">
        <v>10571682.189999999</v>
      </c>
      <c r="F1666">
        <v>203156.48000000001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395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396</v>
      </c>
      <c r="E1668">
        <v>1764979.66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397</v>
      </c>
      <c r="E1669">
        <v>2902444.9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398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399</v>
      </c>
      <c r="E1671">
        <v>1533301.25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400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401</v>
      </c>
      <c r="E1673">
        <v>2554207.44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402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403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404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405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406</v>
      </c>
      <c r="E1678">
        <v>0</v>
      </c>
      <c r="F1678">
        <v>269695.49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407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408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409</v>
      </c>
      <c r="E1681">
        <v>8754933.2400000002</v>
      </c>
      <c r="F1681">
        <v>269695.49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395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396</v>
      </c>
      <c r="E1683">
        <v>1384.92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397</v>
      </c>
      <c r="E1684">
        <v>1951474.32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398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399</v>
      </c>
      <c r="E1686">
        <v>1533301.25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400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401</v>
      </c>
      <c r="E1688">
        <v>1295604.3899999999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402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403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404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405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406</v>
      </c>
      <c r="E1693">
        <v>0</v>
      </c>
      <c r="F1693">
        <v>298027.05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407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408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409</v>
      </c>
      <c r="E1696">
        <v>4781764.88</v>
      </c>
      <c r="F1696">
        <v>298027.05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395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396</v>
      </c>
      <c r="E1698">
        <v>335109.12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397</v>
      </c>
      <c r="E1699">
        <v>1951474.32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398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399</v>
      </c>
      <c r="E1701">
        <v>1533301.25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400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401</v>
      </c>
      <c r="E1703">
        <v>1271413.26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402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403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404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405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406</v>
      </c>
      <c r="E1708">
        <v>0</v>
      </c>
      <c r="F1708">
        <v>274018.26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407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408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409</v>
      </c>
      <c r="E1711">
        <v>5091297.95</v>
      </c>
      <c r="F1711">
        <v>274018.26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395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396</v>
      </c>
      <c r="E1713">
        <v>124996.06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397</v>
      </c>
      <c r="E1714">
        <v>1951474.32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398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399</v>
      </c>
      <c r="E1716">
        <v>1533301.25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400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401</v>
      </c>
      <c r="E1718">
        <v>1233959.46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402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403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404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405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406</v>
      </c>
      <c r="E1723">
        <v>0</v>
      </c>
      <c r="F1723">
        <v>272974.09000000003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407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408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409</v>
      </c>
      <c r="E1726">
        <v>4843731.0999999996</v>
      </c>
      <c r="F1726">
        <v>272974.09000000003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395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396</v>
      </c>
      <c r="E1728">
        <v>512327.46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397</v>
      </c>
      <c r="E1729">
        <v>1951474.32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398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399</v>
      </c>
      <c r="E1731">
        <v>1533301.25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400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401</v>
      </c>
      <c r="E1733">
        <v>1221015.0900000001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402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403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404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405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406</v>
      </c>
      <c r="E1738">
        <v>0</v>
      </c>
      <c r="F1738">
        <v>263573.78999999998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407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408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409</v>
      </c>
      <c r="E1741">
        <v>5218118.12</v>
      </c>
      <c r="F1741">
        <v>263573.78999999998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395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396</v>
      </c>
      <c r="E1743">
        <v>144780.45000000001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397</v>
      </c>
      <c r="E1744">
        <v>1951474.32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398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399</v>
      </c>
      <c r="E1746">
        <v>1533301.25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400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401</v>
      </c>
      <c r="E1748">
        <v>1215497.82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402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403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404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405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406</v>
      </c>
      <c r="E1753">
        <v>0</v>
      </c>
      <c r="F1753">
        <v>272961.75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407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408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409</v>
      </c>
      <c r="E1756">
        <v>4845053.84</v>
      </c>
      <c r="F1756">
        <v>272961.75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395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396</v>
      </c>
      <c r="E1758">
        <v>495961.98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397</v>
      </c>
      <c r="E1759">
        <v>1951474.32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398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399</v>
      </c>
      <c r="E1761">
        <v>1533301.25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400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401</v>
      </c>
      <c r="E1763">
        <v>1205312.08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402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403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404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405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406</v>
      </c>
      <c r="E1768">
        <v>0</v>
      </c>
      <c r="F1768">
        <v>251601.1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407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408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409</v>
      </c>
      <c r="E1771">
        <v>5186049.63</v>
      </c>
      <c r="F1771">
        <v>251601.1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395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396</v>
      </c>
      <c r="E1773">
        <v>595162.29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397</v>
      </c>
      <c r="E1774">
        <v>1951474.32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398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399</v>
      </c>
      <c r="E1776">
        <v>1533301.25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400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401</v>
      </c>
      <c r="E1778">
        <v>1205312.08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402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403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404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405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406</v>
      </c>
      <c r="E1783">
        <v>0</v>
      </c>
      <c r="F1783">
        <v>248338.7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407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408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409</v>
      </c>
      <c r="E1786">
        <v>5285249.9400000004</v>
      </c>
      <c r="F1786">
        <v>248338.7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395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396</v>
      </c>
      <c r="E1788">
        <v>802515.56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397</v>
      </c>
      <c r="E1789">
        <v>1951474.32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398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399</v>
      </c>
      <c r="E1791">
        <v>1533301.25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400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401</v>
      </c>
      <c r="E1793">
        <v>1205312.08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402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403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404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405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406</v>
      </c>
      <c r="E1798">
        <v>0</v>
      </c>
      <c r="F1798">
        <v>247966.36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407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408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409</v>
      </c>
      <c r="E1801">
        <v>5492603.21</v>
      </c>
      <c r="F1801">
        <v>247966.36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395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396</v>
      </c>
      <c r="E1803">
        <v>1049741.1599999999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397</v>
      </c>
      <c r="E1804">
        <v>1951474.32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398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399</v>
      </c>
      <c r="E1806">
        <v>1533301.25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400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401</v>
      </c>
      <c r="E1808">
        <v>1205630.3899999999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402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403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404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405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406</v>
      </c>
      <c r="E1813">
        <v>0</v>
      </c>
      <c r="F1813">
        <v>244595.8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407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408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409</v>
      </c>
      <c r="E1816">
        <v>5740147.1200000001</v>
      </c>
      <c r="F1816">
        <v>244595.8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395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396</v>
      </c>
      <c r="E1818">
        <v>1307762.6299999999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397</v>
      </c>
      <c r="E1819">
        <v>1951474.32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398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399</v>
      </c>
      <c r="E1821">
        <v>1533301.25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400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401</v>
      </c>
      <c r="E1823">
        <v>1214755.1100000001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402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403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404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405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406</v>
      </c>
      <c r="E1828">
        <v>0</v>
      </c>
      <c r="F1828">
        <v>242554.87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407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408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409</v>
      </c>
      <c r="E1831">
        <v>6007293.3099999996</v>
      </c>
      <c r="F1831">
        <v>242554.87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395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396</v>
      </c>
      <c r="E1833">
        <v>1415390.43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397</v>
      </c>
      <c r="E1834">
        <v>1951474.32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398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399</v>
      </c>
      <c r="E1836">
        <v>1533301.25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400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401</v>
      </c>
      <c r="E1838">
        <v>1271837.67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402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403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404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405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406</v>
      </c>
      <c r="E1843">
        <v>0</v>
      </c>
      <c r="F1843">
        <v>247840.3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407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408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409</v>
      </c>
      <c r="E1846">
        <v>6172003.6699999999</v>
      </c>
      <c r="F1846">
        <v>247840.3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395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396</v>
      </c>
      <c r="E1848">
        <v>1118917.82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397</v>
      </c>
      <c r="E1849">
        <v>1951474.32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398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399</v>
      </c>
      <c r="E1851">
        <v>1533301.25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400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401</v>
      </c>
      <c r="E1853">
        <v>1265577.69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402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403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404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405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406</v>
      </c>
      <c r="E1858">
        <v>0</v>
      </c>
      <c r="F1858">
        <v>254937.07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407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408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409</v>
      </c>
      <c r="E1861">
        <v>5869271.0800000001</v>
      </c>
      <c r="F1861">
        <v>254937.07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395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396</v>
      </c>
      <c r="E1863">
        <v>1626256.9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397</v>
      </c>
      <c r="E1864">
        <v>1951474.32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398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399</v>
      </c>
      <c r="E1866">
        <v>1533301.25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400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401</v>
      </c>
      <c r="E1868">
        <v>1265736.8400000001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402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403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404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405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406</v>
      </c>
      <c r="E1873">
        <v>0</v>
      </c>
      <c r="F1873">
        <v>240655.71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407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408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409</v>
      </c>
      <c r="E1876">
        <v>6376769.3099999996</v>
      </c>
      <c r="F1876">
        <v>240655.71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395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396</v>
      </c>
      <c r="E1878">
        <v>1899903.56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397</v>
      </c>
      <c r="E1879">
        <v>1951474.32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398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399</v>
      </c>
      <c r="E1881">
        <v>1533301.25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400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401</v>
      </c>
      <c r="E1883">
        <v>1236930.3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402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403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404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405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406</v>
      </c>
      <c r="E1888">
        <v>0</v>
      </c>
      <c r="F1888">
        <v>228551.67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407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408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409</v>
      </c>
      <c r="E1891">
        <v>6621609.4400000004</v>
      </c>
      <c r="F1891">
        <v>228551.67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395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396</v>
      </c>
      <c r="E1893">
        <v>2616891.9500000002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397</v>
      </c>
      <c r="E1894">
        <v>1951474.32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398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399</v>
      </c>
      <c r="E1896">
        <v>1533301.25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400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401</v>
      </c>
      <c r="E1898">
        <v>1265610.49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402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403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404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405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406</v>
      </c>
      <c r="E1903">
        <v>0</v>
      </c>
      <c r="F1903">
        <v>202941.78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407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408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409</v>
      </c>
      <c r="E1906">
        <v>7367278.0099999998</v>
      </c>
      <c r="F1906">
        <v>202941.78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395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396</v>
      </c>
      <c r="E1908">
        <v>1259032.6499999999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397</v>
      </c>
      <c r="E1909">
        <v>1951474.32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398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399</v>
      </c>
      <c r="E1911">
        <v>1533301.25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400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401</v>
      </c>
      <c r="E1913">
        <v>1453501.85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402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403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404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405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406</v>
      </c>
      <c r="E1918">
        <v>0</v>
      </c>
      <c r="F1918">
        <v>269544.46999999997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407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408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409</v>
      </c>
      <c r="E1921">
        <v>6197310.0800000001</v>
      </c>
      <c r="F1921">
        <v>269544.46999999997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395</v>
      </c>
      <c r="E1922">
        <v>0</v>
      </c>
      <c r="F1922">
        <v>8417699.5999999996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396</v>
      </c>
      <c r="E1923">
        <v>4166.04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397</v>
      </c>
      <c r="E1924">
        <v>2902444.9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398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399</v>
      </c>
      <c r="E1926">
        <v>1533301.25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400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401</v>
      </c>
      <c r="E1928">
        <v>943206.31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402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403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404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405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406</v>
      </c>
      <c r="E1933">
        <v>0</v>
      </c>
      <c r="F1933">
        <v>298336.45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407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408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409</v>
      </c>
      <c r="E1936">
        <v>5383118.5</v>
      </c>
      <c r="F1936">
        <v>8716036.0500000007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395</v>
      </c>
      <c r="E1937">
        <v>0</v>
      </c>
      <c r="F1937">
        <v>4910196.7300000004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396</v>
      </c>
      <c r="E1938">
        <v>475931.43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397</v>
      </c>
      <c r="E1939">
        <v>2902444.9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398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399</v>
      </c>
      <c r="E1941">
        <v>1533301.25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400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401</v>
      </c>
      <c r="E1943">
        <v>808590.43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402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403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404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405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406</v>
      </c>
      <c r="E1948">
        <v>0</v>
      </c>
      <c r="F1948">
        <v>274236.08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407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408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409</v>
      </c>
      <c r="E1951">
        <v>5720268.0199999996</v>
      </c>
      <c r="F1951">
        <v>5184432.8099999996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395</v>
      </c>
      <c r="E1952">
        <v>0</v>
      </c>
      <c r="F1952">
        <v>3690118.28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396</v>
      </c>
      <c r="E1953">
        <v>229966.71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397</v>
      </c>
      <c r="E1954">
        <v>2902444.9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398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399</v>
      </c>
      <c r="E1956">
        <v>1533301.25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400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401</v>
      </c>
      <c r="E1958">
        <v>979245.81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402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403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404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405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406</v>
      </c>
      <c r="E1963">
        <v>0</v>
      </c>
      <c r="F1963">
        <v>273172.3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407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408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409</v>
      </c>
      <c r="E1966">
        <v>5644958.6699999999</v>
      </c>
      <c r="F1966">
        <v>3963290.57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395</v>
      </c>
      <c r="E1967">
        <v>0</v>
      </c>
      <c r="F1967">
        <v>3248340.81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396</v>
      </c>
      <c r="E1968">
        <v>746170.67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397</v>
      </c>
      <c r="E1969">
        <v>2902444.9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398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399</v>
      </c>
      <c r="E1971">
        <v>1533301.25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400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401</v>
      </c>
      <c r="E1973">
        <v>945655.65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402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403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404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405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406</v>
      </c>
      <c r="E1978">
        <v>0</v>
      </c>
      <c r="F1978">
        <v>263802.09000000003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407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408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409</v>
      </c>
      <c r="E1981">
        <v>6127572.4699999997</v>
      </c>
      <c r="F1981">
        <v>3512142.9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395</v>
      </c>
      <c r="E1982">
        <v>0</v>
      </c>
      <c r="F1982">
        <v>3281806.12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396</v>
      </c>
      <c r="E1983">
        <v>264013.59999999998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397</v>
      </c>
      <c r="E1984">
        <v>2902444.9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398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399</v>
      </c>
      <c r="E1986">
        <v>1533301.25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400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401</v>
      </c>
      <c r="E1988">
        <v>834151.63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402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403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404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405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406</v>
      </c>
      <c r="E1993">
        <v>0</v>
      </c>
      <c r="F1993">
        <v>273162.43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407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408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409</v>
      </c>
      <c r="E1996">
        <v>5533911.3799999999</v>
      </c>
      <c r="F1996">
        <v>3554968.55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395</v>
      </c>
      <c r="E1997">
        <v>0</v>
      </c>
      <c r="F1997">
        <v>1089794.8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396</v>
      </c>
      <c r="E1998">
        <v>842768.71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397</v>
      </c>
      <c r="E1999">
        <v>2902444.9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398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399</v>
      </c>
      <c r="E2001">
        <v>1533301.25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400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401</v>
      </c>
      <c r="E2003">
        <v>1102198.6499999999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402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403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404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405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406</v>
      </c>
      <c r="E2008">
        <v>0</v>
      </c>
      <c r="F2008">
        <v>251722.28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407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408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409</v>
      </c>
      <c r="E2011">
        <v>6380713.5199999996</v>
      </c>
      <c r="F2011">
        <v>1341517.08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395</v>
      </c>
      <c r="E2012">
        <v>0</v>
      </c>
      <c r="F2012">
        <v>1026982.33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396</v>
      </c>
      <c r="E2013">
        <v>947266.76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397</v>
      </c>
      <c r="E2014">
        <v>2902444.9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398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399</v>
      </c>
      <c r="E2016">
        <v>1533301.25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400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401</v>
      </c>
      <c r="E2018">
        <v>1142604.8500000001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402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403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404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405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406</v>
      </c>
      <c r="E2023">
        <v>0</v>
      </c>
      <c r="F2023">
        <v>248503.45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407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408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409</v>
      </c>
      <c r="E2026">
        <v>6525617.75</v>
      </c>
      <c r="F2026">
        <v>1275485.78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395</v>
      </c>
      <c r="E2027">
        <v>0</v>
      </c>
      <c r="F2027">
        <v>1410092.67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396</v>
      </c>
      <c r="E2028">
        <v>1203567.55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397</v>
      </c>
      <c r="E2029">
        <v>2902444.9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398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399</v>
      </c>
      <c r="E2031">
        <v>1533301.25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400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401</v>
      </c>
      <c r="E2033">
        <v>1010104.67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402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403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404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405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406</v>
      </c>
      <c r="E2038">
        <v>0</v>
      </c>
      <c r="F2038">
        <v>248168.46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407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408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409</v>
      </c>
      <c r="E2041">
        <v>6649418.3700000001</v>
      </c>
      <c r="F2041">
        <v>1658261.13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395</v>
      </c>
      <c r="E2042">
        <v>0</v>
      </c>
      <c r="F2042">
        <v>1327189.82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396</v>
      </c>
      <c r="E2043">
        <v>1500118.2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397</v>
      </c>
      <c r="E2044">
        <v>2902444.9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398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399</v>
      </c>
      <c r="E2046">
        <v>1533301.25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400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401</v>
      </c>
      <c r="E2048">
        <v>947332.46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402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403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404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405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406</v>
      </c>
      <c r="E2053">
        <v>0</v>
      </c>
      <c r="F2053">
        <v>244732.66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407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408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409</v>
      </c>
      <c r="E2056">
        <v>6883196.8099999996</v>
      </c>
      <c r="F2056">
        <v>1571922.48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395</v>
      </c>
      <c r="E2057">
        <v>0</v>
      </c>
      <c r="F2057">
        <v>2038382.72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396</v>
      </c>
      <c r="E2058">
        <v>1745894.36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397</v>
      </c>
      <c r="E2059">
        <v>2902444.9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398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399</v>
      </c>
      <c r="E2061">
        <v>1533301.25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400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401</v>
      </c>
      <c r="E2063">
        <v>1008055.78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402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403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404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405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406</v>
      </c>
      <c r="E2068">
        <v>0</v>
      </c>
      <c r="F2068">
        <v>242749.22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407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408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409</v>
      </c>
      <c r="E2071">
        <v>7189696.29</v>
      </c>
      <c r="F2071">
        <v>2281131.9300000002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395</v>
      </c>
      <c r="E2072">
        <v>0</v>
      </c>
      <c r="F2072">
        <v>4846895.78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396</v>
      </c>
      <c r="E2073">
        <v>1932129.26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397</v>
      </c>
      <c r="E2074">
        <v>2902444.9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398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399</v>
      </c>
      <c r="E2076">
        <v>1533301.25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400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401</v>
      </c>
      <c r="E2078">
        <v>1048612.24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402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403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404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405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406</v>
      </c>
      <c r="E2083">
        <v>0</v>
      </c>
      <c r="F2083">
        <v>248129.34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407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408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409</v>
      </c>
      <c r="E2086">
        <v>7416487.6500000004</v>
      </c>
      <c r="F2086">
        <v>5095025.12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395</v>
      </c>
      <c r="E2087">
        <v>0</v>
      </c>
      <c r="F2087">
        <v>4369523.5999999996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396</v>
      </c>
      <c r="E2088">
        <v>1475190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397</v>
      </c>
      <c r="E2089">
        <v>2902444.9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398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399</v>
      </c>
      <c r="E2091">
        <v>1533301.25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400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401</v>
      </c>
      <c r="E2093">
        <v>1009391.93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402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403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404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405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406</v>
      </c>
      <c r="E2098">
        <v>0</v>
      </c>
      <c r="F2098">
        <v>255106.39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407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408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409</v>
      </c>
      <c r="E2101">
        <v>6920328.0800000001</v>
      </c>
      <c r="F2101">
        <v>4624629.9800000004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395</v>
      </c>
      <c r="E2102">
        <v>0</v>
      </c>
      <c r="F2102">
        <v>3766914.53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396</v>
      </c>
      <c r="E2103">
        <v>2233373.04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397</v>
      </c>
      <c r="E2104">
        <v>2902444.9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398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399</v>
      </c>
      <c r="E2106">
        <v>1533301.25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400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401</v>
      </c>
      <c r="E2108">
        <v>1075479.74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402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403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404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405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406</v>
      </c>
      <c r="E2113">
        <v>0</v>
      </c>
      <c r="F2113">
        <v>240933.04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407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408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409</v>
      </c>
      <c r="E2116">
        <v>7744598.9299999997</v>
      </c>
      <c r="F2116">
        <v>4007847.57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395</v>
      </c>
      <c r="E2117">
        <v>0</v>
      </c>
      <c r="F2117">
        <v>2850127.41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396</v>
      </c>
      <c r="E2118">
        <v>2741959.81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397</v>
      </c>
      <c r="E2119">
        <v>2902444.9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398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399</v>
      </c>
      <c r="E2121">
        <v>1533301.25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400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401</v>
      </c>
      <c r="E2123">
        <v>1205054.45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402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403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404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405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406</v>
      </c>
      <c r="E2128">
        <v>0</v>
      </c>
      <c r="F2128">
        <v>228733.15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407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408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409</v>
      </c>
      <c r="E2131">
        <v>8382760.4100000001</v>
      </c>
      <c r="F2131">
        <v>3078860.57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395</v>
      </c>
      <c r="E2132">
        <v>0</v>
      </c>
      <c r="F2132">
        <v>864428.79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396</v>
      </c>
      <c r="E2133">
        <v>3932155.45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397</v>
      </c>
      <c r="E2134">
        <v>2902444.9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398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399</v>
      </c>
      <c r="E2136">
        <v>1533301.25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400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401</v>
      </c>
      <c r="E2138">
        <v>1409871.93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402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403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404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405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406</v>
      </c>
      <c r="E2143">
        <v>0</v>
      </c>
      <c r="F2143">
        <v>203147.64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407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408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409</v>
      </c>
      <c r="E2146">
        <v>9777773.5199999996</v>
      </c>
      <c r="F2146">
        <v>1067576.43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395</v>
      </c>
      <c r="E2147">
        <v>0</v>
      </c>
      <c r="F2147">
        <v>6206337.9800000004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396</v>
      </c>
      <c r="E2148">
        <v>1563634.36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397</v>
      </c>
      <c r="E2149">
        <v>2902444.9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398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399</v>
      </c>
      <c r="E2151">
        <v>1533301.25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400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401</v>
      </c>
      <c r="E2153">
        <v>840127.37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402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403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404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405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406</v>
      </c>
      <c r="E2158">
        <v>0</v>
      </c>
      <c r="F2158">
        <v>269697.40000000002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407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408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409</v>
      </c>
      <c r="E2161">
        <v>6839507.8799999999</v>
      </c>
      <c r="F2161">
        <v>6476035.3799999999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395</v>
      </c>
      <c r="E2162">
        <v>0</v>
      </c>
      <c r="F2162">
        <v>7019093.9100000001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396</v>
      </c>
      <c r="E2163">
        <v>1833.25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397</v>
      </c>
      <c r="E2164">
        <v>1951474.32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398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399</v>
      </c>
      <c r="E2166">
        <v>1533301.25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400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401</v>
      </c>
      <c r="E2168">
        <v>1157473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402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403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404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405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406</v>
      </c>
      <c r="E2173">
        <v>0</v>
      </c>
      <c r="F2173">
        <v>297977.61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407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408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409</v>
      </c>
      <c r="E2176">
        <v>4644081.82</v>
      </c>
      <c r="F2176">
        <v>7317071.5300000003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395</v>
      </c>
      <c r="E2177">
        <v>0</v>
      </c>
      <c r="F2177">
        <v>3846615.55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396</v>
      </c>
      <c r="E2178">
        <v>345244.11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397</v>
      </c>
      <c r="E2179">
        <v>1951474.32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398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399</v>
      </c>
      <c r="E2181">
        <v>1533301.25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400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401</v>
      </c>
      <c r="E2183">
        <v>1156358.3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402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403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404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405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406</v>
      </c>
      <c r="E2188">
        <v>0</v>
      </c>
      <c r="F2188">
        <v>274016.96999999997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407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408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409</v>
      </c>
      <c r="E2191">
        <v>4986377.9800000004</v>
      </c>
      <c r="F2191">
        <v>4120632.52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395</v>
      </c>
      <c r="E2192">
        <v>0</v>
      </c>
      <c r="F2192">
        <v>3068316.6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396</v>
      </c>
      <c r="E2193">
        <v>130190.56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397</v>
      </c>
      <c r="E2194">
        <v>1951474.32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398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399</v>
      </c>
      <c r="E2196">
        <v>1533301.25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400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401</v>
      </c>
      <c r="E2198">
        <v>1149875.75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402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403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404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405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406</v>
      </c>
      <c r="E2203">
        <v>0</v>
      </c>
      <c r="F2203">
        <v>272920.83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407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408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409</v>
      </c>
      <c r="E2206">
        <v>4764841.8899999997</v>
      </c>
      <c r="F2206">
        <v>3341237.43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395</v>
      </c>
      <c r="E2207">
        <v>0</v>
      </c>
      <c r="F2207">
        <v>2577689.4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396</v>
      </c>
      <c r="E2208">
        <v>519236.71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397</v>
      </c>
      <c r="E2209">
        <v>1951474.32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398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399</v>
      </c>
      <c r="E2211">
        <v>1533301.25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400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401</v>
      </c>
      <c r="E2213">
        <v>1157539.6100000001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402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403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404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405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406</v>
      </c>
      <c r="E2218">
        <v>0</v>
      </c>
      <c r="F2218">
        <v>263628.58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407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408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409</v>
      </c>
      <c r="E2221">
        <v>5161551.9000000004</v>
      </c>
      <c r="F2221">
        <v>2841317.98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395</v>
      </c>
      <c r="E2222">
        <v>0</v>
      </c>
      <c r="F2222">
        <v>2535338.02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396</v>
      </c>
      <c r="E2223">
        <v>157286.26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397</v>
      </c>
      <c r="E2224">
        <v>1951474.32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398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399</v>
      </c>
      <c r="E2226">
        <v>1533301.25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400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401</v>
      </c>
      <c r="E2228">
        <v>1132032.6599999999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402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403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404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405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406</v>
      </c>
      <c r="E2233">
        <v>0</v>
      </c>
      <c r="F2233">
        <v>272918.12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407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408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409</v>
      </c>
      <c r="E2236">
        <v>4774094.49</v>
      </c>
      <c r="F2236">
        <v>2808256.13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395</v>
      </c>
      <c r="E2237">
        <v>0</v>
      </c>
      <c r="F2237">
        <v>844685.49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396</v>
      </c>
      <c r="E2238">
        <v>497920.78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397</v>
      </c>
      <c r="E2239">
        <v>1951474.32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398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399</v>
      </c>
      <c r="E2241">
        <v>1533301.25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400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401</v>
      </c>
      <c r="E2243">
        <v>1128205.44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402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403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404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405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406</v>
      </c>
      <c r="E2248">
        <v>0</v>
      </c>
      <c r="F2248">
        <v>251619.34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407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408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409</v>
      </c>
      <c r="E2251">
        <v>5110901.79</v>
      </c>
      <c r="F2251">
        <v>1096304.83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395</v>
      </c>
      <c r="E2252">
        <v>0</v>
      </c>
      <c r="F2252">
        <v>803316.7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396</v>
      </c>
      <c r="E2253">
        <v>596611.74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397</v>
      </c>
      <c r="E2254">
        <v>1951474.32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398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399</v>
      </c>
      <c r="E2256">
        <v>1533301.25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400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401</v>
      </c>
      <c r="E2258">
        <v>1157215.77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402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403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404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405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406</v>
      </c>
      <c r="E2263">
        <v>0</v>
      </c>
      <c r="F2263">
        <v>248373.21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407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408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409</v>
      </c>
      <c r="E2266">
        <v>5238603.08</v>
      </c>
      <c r="F2266">
        <v>1051689.9099999999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395</v>
      </c>
      <c r="E2267">
        <v>0</v>
      </c>
      <c r="F2267">
        <v>1009717.27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396</v>
      </c>
      <c r="E2268">
        <v>809179.87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397</v>
      </c>
      <c r="E2269">
        <v>1951474.32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398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399</v>
      </c>
      <c r="E2271">
        <v>1533301.25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400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401</v>
      </c>
      <c r="E2273">
        <v>1157993.77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402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403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404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405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406</v>
      </c>
      <c r="E2278">
        <v>0</v>
      </c>
      <c r="F2278">
        <v>247967.52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407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408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409</v>
      </c>
      <c r="E2281">
        <v>5451949.21</v>
      </c>
      <c r="F2281">
        <v>1257684.8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395</v>
      </c>
      <c r="E2282">
        <v>0</v>
      </c>
      <c r="F2282">
        <v>877303.85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396</v>
      </c>
      <c r="E2283">
        <v>1060578.97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397</v>
      </c>
      <c r="E2284">
        <v>1951474.32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398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399</v>
      </c>
      <c r="E2286">
        <v>1533301.25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400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401</v>
      </c>
      <c r="E2288">
        <v>1149602.49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402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403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404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405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406</v>
      </c>
      <c r="E2293">
        <v>0</v>
      </c>
      <c r="F2293">
        <v>244605.91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407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408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409</v>
      </c>
      <c r="E2296">
        <v>5694957.04</v>
      </c>
      <c r="F2296">
        <v>1121909.76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395</v>
      </c>
      <c r="E2297">
        <v>0</v>
      </c>
      <c r="F2297">
        <v>1533787.88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396</v>
      </c>
      <c r="E2298">
        <v>1317978.43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397</v>
      </c>
      <c r="E2299">
        <v>1951474.32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398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399</v>
      </c>
      <c r="E2301">
        <v>1533301.25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400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401</v>
      </c>
      <c r="E2303">
        <v>1111165.8400000001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402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403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404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405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406</v>
      </c>
      <c r="E2308">
        <v>0</v>
      </c>
      <c r="F2308">
        <v>242590.32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407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408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409</v>
      </c>
      <c r="E2311">
        <v>5913919.8399999999</v>
      </c>
      <c r="F2311">
        <v>1776378.2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395</v>
      </c>
      <c r="E2312">
        <v>0</v>
      </c>
      <c r="F2312">
        <v>3716962.05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396</v>
      </c>
      <c r="E2313">
        <v>1423082.14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397</v>
      </c>
      <c r="E2314">
        <v>1951474.32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398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399</v>
      </c>
      <c r="E2316">
        <v>1533301.25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400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401</v>
      </c>
      <c r="E2318">
        <v>1151611.9099999999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402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403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404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405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406</v>
      </c>
      <c r="E2323">
        <v>0</v>
      </c>
      <c r="F2323">
        <v>247875.17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407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408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409</v>
      </c>
      <c r="E2326">
        <v>6059469.6200000001</v>
      </c>
      <c r="F2326">
        <v>3964837.22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395</v>
      </c>
      <c r="E2327">
        <v>0</v>
      </c>
      <c r="F2327">
        <v>3440927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396</v>
      </c>
      <c r="E2328">
        <v>1127445.48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397</v>
      </c>
      <c r="E2329">
        <v>1951474.32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398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399</v>
      </c>
      <c r="E2331">
        <v>1533301.25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400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401</v>
      </c>
      <c r="E2333">
        <v>1168691.08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402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403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404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405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406</v>
      </c>
      <c r="E2338">
        <v>0</v>
      </c>
      <c r="F2338">
        <v>254969.85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407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408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409</v>
      </c>
      <c r="E2341">
        <v>5780912.1299999999</v>
      </c>
      <c r="F2341">
        <v>3695896.85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395</v>
      </c>
      <c r="E2342">
        <v>0</v>
      </c>
      <c r="F2342">
        <v>2956190.11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396</v>
      </c>
      <c r="E2343">
        <v>1630939.04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397</v>
      </c>
      <c r="E2344">
        <v>1951474.32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398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399</v>
      </c>
      <c r="E2346">
        <v>1533301.25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400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401</v>
      </c>
      <c r="E2348">
        <v>1156249.1200000001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402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403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404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405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406</v>
      </c>
      <c r="E2353">
        <v>0</v>
      </c>
      <c r="F2353">
        <v>240734.02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407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408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409</v>
      </c>
      <c r="E2356">
        <v>6271963.7300000004</v>
      </c>
      <c r="F2356">
        <v>3196924.12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395</v>
      </c>
      <c r="E2357">
        <v>0</v>
      </c>
      <c r="F2357">
        <v>2131691.48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396</v>
      </c>
      <c r="E2358">
        <v>1900621.26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397</v>
      </c>
      <c r="E2359">
        <v>1951474.32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398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399</v>
      </c>
      <c r="E2361">
        <v>1533301.25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400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401</v>
      </c>
      <c r="E2363">
        <v>1075219.17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402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403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404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405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406</v>
      </c>
      <c r="E2368">
        <v>0</v>
      </c>
      <c r="F2368">
        <v>228539.45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407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408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409</v>
      </c>
      <c r="E2371">
        <v>6460616</v>
      </c>
      <c r="F2371">
        <v>2360230.92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395</v>
      </c>
      <c r="E2372">
        <v>0</v>
      </c>
      <c r="F2372">
        <v>593804.4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396</v>
      </c>
      <c r="E2373">
        <v>2623709.15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397</v>
      </c>
      <c r="E2374">
        <v>1951474.32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398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399</v>
      </c>
      <c r="E2376">
        <v>1533301.25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400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401</v>
      </c>
      <c r="E2378">
        <v>1206361.76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402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403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404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405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406</v>
      </c>
      <c r="E2383">
        <v>0</v>
      </c>
      <c r="F2383">
        <v>203005.19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407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408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409</v>
      </c>
      <c r="E2386">
        <v>7314846.4800000004</v>
      </c>
      <c r="F2386">
        <v>796809.6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395</v>
      </c>
      <c r="E2387">
        <v>0</v>
      </c>
      <c r="F2387">
        <v>4775775.8600000003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396</v>
      </c>
      <c r="E2388">
        <v>1194051.95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397</v>
      </c>
      <c r="E2389">
        <v>1951474.32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398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399</v>
      </c>
      <c r="E2391">
        <v>1533301.25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400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401</v>
      </c>
      <c r="E2393">
        <v>816138.9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402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403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404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405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406</v>
      </c>
      <c r="E2398">
        <v>0</v>
      </c>
      <c r="F2398">
        <v>269468.58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407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408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409</v>
      </c>
      <c r="E2401">
        <v>5494966.4299999997</v>
      </c>
      <c r="F2401">
        <v>5045244.4400000004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Storage - Conditioned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Storage - Conditioned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158</v>
      </c>
      <c r="B2" t="s">
        <v>351</v>
      </c>
      <c r="C2" t="s">
        <v>352</v>
      </c>
      <c r="D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7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32.51</v>
      </c>
      <c r="C2">
        <v>5.22</v>
      </c>
      <c r="D2">
        <v>3</v>
      </c>
    </row>
    <row r="3" spans="1:4" x14ac:dyDescent="0.25">
      <c r="A3" t="s">
        <v>354</v>
      </c>
      <c r="B3">
        <v>65.03</v>
      </c>
      <c r="C3">
        <v>5.22</v>
      </c>
      <c r="D3">
        <v>3</v>
      </c>
    </row>
    <row r="4" spans="1:4" x14ac:dyDescent="0.25">
      <c r="A4" t="s">
        <v>355</v>
      </c>
      <c r="B4">
        <v>32.51</v>
      </c>
      <c r="C4">
        <v>5.22</v>
      </c>
      <c r="D4">
        <v>3</v>
      </c>
    </row>
    <row r="5" spans="1:4" x14ac:dyDescent="0.25">
      <c r="A5" t="s">
        <v>356</v>
      </c>
      <c r="B5">
        <v>32.51</v>
      </c>
      <c r="C5">
        <v>5.22</v>
      </c>
      <c r="D5">
        <v>3</v>
      </c>
    </row>
    <row r="6" spans="1:4" x14ac:dyDescent="0.25">
      <c r="A6" t="s">
        <v>357</v>
      </c>
      <c r="B6">
        <v>65.03</v>
      </c>
      <c r="C6">
        <v>5.22</v>
      </c>
      <c r="D6">
        <v>3</v>
      </c>
    </row>
    <row r="7" spans="1:4" x14ac:dyDescent="0.25">
      <c r="A7" t="s">
        <v>358</v>
      </c>
      <c r="B7">
        <v>32.51</v>
      </c>
      <c r="C7">
        <v>5.22</v>
      </c>
      <c r="D7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5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382</v>
      </c>
      <c r="F1" s="45" t="s">
        <v>383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384</v>
      </c>
    </row>
    <row r="2" spans="1:19" x14ac:dyDescent="0.25">
      <c r="A2" t="s">
        <v>39</v>
      </c>
      <c r="B2" t="s">
        <v>385</v>
      </c>
      <c r="C2" t="s">
        <v>385</v>
      </c>
      <c r="D2" t="s">
        <v>386</v>
      </c>
      <c r="E2">
        <v>250019.61</v>
      </c>
      <c r="F2">
        <v>250019.61</v>
      </c>
      <c r="G2">
        <v>707.09</v>
      </c>
      <c r="H2">
        <v>353.54</v>
      </c>
      <c r="I2">
        <v>12001526.689999999</v>
      </c>
      <c r="J2">
        <v>1</v>
      </c>
      <c r="K2">
        <v>1</v>
      </c>
      <c r="L2">
        <v>2.0297000000000001</v>
      </c>
      <c r="M2">
        <v>0.68230000000000002</v>
      </c>
      <c r="N2">
        <v>0</v>
      </c>
      <c r="O2">
        <v>0.15</v>
      </c>
      <c r="P2" t="s">
        <v>387</v>
      </c>
      <c r="Q2" t="s">
        <v>61</v>
      </c>
      <c r="R2" t="s">
        <v>388</v>
      </c>
      <c r="S2">
        <v>48.002341456336168</v>
      </c>
    </row>
    <row r="3" spans="1:19" x14ac:dyDescent="0.25">
      <c r="A3" t="s">
        <v>39</v>
      </c>
      <c r="B3" t="s">
        <v>389</v>
      </c>
      <c r="C3" t="s">
        <v>389</v>
      </c>
      <c r="D3" t="s">
        <v>386</v>
      </c>
      <c r="E3">
        <v>250019.61</v>
      </c>
      <c r="F3">
        <v>250019.61</v>
      </c>
      <c r="G3">
        <v>707.09</v>
      </c>
      <c r="H3">
        <v>353.54</v>
      </c>
      <c r="I3">
        <v>12001526.689999999</v>
      </c>
      <c r="J3">
        <v>1</v>
      </c>
      <c r="K3">
        <v>1</v>
      </c>
      <c r="L3">
        <v>2.0297000000000001</v>
      </c>
      <c r="M3">
        <v>0.68230000000000002</v>
      </c>
      <c r="N3">
        <v>0</v>
      </c>
      <c r="O3">
        <v>0.15</v>
      </c>
      <c r="P3" t="s">
        <v>387</v>
      </c>
      <c r="Q3" t="s">
        <v>61</v>
      </c>
      <c r="R3" t="s">
        <v>388</v>
      </c>
      <c r="S3">
        <v>48.002341456336168</v>
      </c>
    </row>
    <row r="4" spans="1:19" x14ac:dyDescent="0.25">
      <c r="A4" t="s">
        <v>40</v>
      </c>
      <c r="B4" t="s">
        <v>385</v>
      </c>
      <c r="C4" t="s">
        <v>385</v>
      </c>
      <c r="D4" t="s">
        <v>386</v>
      </c>
      <c r="E4">
        <v>250019.61</v>
      </c>
      <c r="F4">
        <v>250019.61</v>
      </c>
      <c r="G4">
        <v>707.09</v>
      </c>
      <c r="H4">
        <v>353.54</v>
      </c>
      <c r="I4">
        <v>12001526.689999999</v>
      </c>
      <c r="J4">
        <v>1</v>
      </c>
      <c r="K4">
        <v>1</v>
      </c>
      <c r="L4">
        <v>1.3647</v>
      </c>
      <c r="M4">
        <v>0.68230000000000002</v>
      </c>
      <c r="N4">
        <v>0</v>
      </c>
      <c r="O4">
        <v>0.15</v>
      </c>
      <c r="P4" t="s">
        <v>387</v>
      </c>
      <c r="Q4" t="s">
        <v>61</v>
      </c>
      <c r="R4" t="s">
        <v>388</v>
      </c>
      <c r="S4">
        <v>48.002341456336168</v>
      </c>
    </row>
    <row r="5" spans="1:19" x14ac:dyDescent="0.25">
      <c r="A5" t="s">
        <v>40</v>
      </c>
      <c r="B5" t="s">
        <v>389</v>
      </c>
      <c r="C5" t="s">
        <v>389</v>
      </c>
      <c r="D5" t="s">
        <v>386</v>
      </c>
      <c r="E5">
        <v>250019.61</v>
      </c>
      <c r="F5">
        <v>250019.61</v>
      </c>
      <c r="G5">
        <v>707.09</v>
      </c>
      <c r="H5">
        <v>353.54</v>
      </c>
      <c r="I5">
        <v>12001526.689999999</v>
      </c>
      <c r="J5">
        <v>1</v>
      </c>
      <c r="K5">
        <v>1</v>
      </c>
      <c r="L5">
        <v>1.3647</v>
      </c>
      <c r="M5">
        <v>0.68230000000000002</v>
      </c>
      <c r="N5">
        <v>0</v>
      </c>
      <c r="O5">
        <v>0.15</v>
      </c>
      <c r="P5" t="s">
        <v>387</v>
      </c>
      <c r="Q5" t="s">
        <v>61</v>
      </c>
      <c r="R5" t="s">
        <v>388</v>
      </c>
      <c r="S5">
        <v>48.002341456336168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2026-10-19T03:37:36Z</dcterms:modified>
</cp:coreProperties>
</file>