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mc:AlternateContent xmlns:mc="http://schemas.openxmlformats.org/markup-compatibility/2006">
    <mc:Choice Requires="x15">
      <x15ac:absPath xmlns:x15ac="http://schemas.microsoft.com/office/spreadsheetml/2010/11/ac" url="\\ms\userdata\034\eismail4\Documents\Agate\"/>
    </mc:Choice>
  </mc:AlternateContent>
  <xr:revisionPtr revIDLastSave="32" documentId="13_ncr:1_{620D2FDE-6A3E-4A74-960C-DDE0ABDA4C63}" xr6:coauthVersionLast="47" xr6:coauthVersionMax="47" xr10:uidLastSave="{F17CE139-EACC-4221-870E-E4C587001417}"/>
  <bookViews>
    <workbookView xWindow="-120" yWindow="-120" windowWidth="29040" windowHeight="15840" xr2:uid="{00000000-000D-0000-FFFF-FFFF00000000}"/>
  </bookViews>
  <sheets>
    <sheet name="Milestones &amp; Storypoints" sheetId="2" r:id="rId1"/>
    <sheet name="WBS" sheetId="3" r:id="rId2"/>
    <sheet name="CM COE Values" sheetId="4" r:id="rId3"/>
    <sheet name="Milestones" sheetId="5" r:id="rId4"/>
    <sheet name="Architecture" sheetId="6" r:id="rId5"/>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 l="1"/>
  <c r="F14" i="2"/>
  <c r="G14" i="2" s="1"/>
  <c r="H14" i="2" s="1"/>
  <c r="I14" i="2" s="1"/>
  <c r="M4" i="3"/>
  <c r="J8" i="3"/>
  <c r="J9" i="3" s="1"/>
  <c r="J10" i="3" s="1"/>
  <c r="J11" i="3" s="1"/>
  <c r="J12" i="3" s="1"/>
  <c r="J13" i="3" s="1"/>
  <c r="J14" i="3" s="1"/>
  <c r="J15" i="3" s="1"/>
  <c r="J16" i="3" s="1"/>
  <c r="J17" i="3" s="1"/>
  <c r="J18" i="3" s="1"/>
  <c r="J19" i="3" s="1"/>
  <c r="J20" i="3" s="1"/>
  <c r="J21" i="3" s="1"/>
  <c r="J22" i="3" s="1"/>
  <c r="J23" i="3" s="1"/>
  <c r="J24" i="3" s="1"/>
  <c r="J25" i="3" s="1"/>
  <c r="J26" i="3" s="1"/>
  <c r="J27" i="3" s="1"/>
  <c r="J28" i="3" s="1"/>
  <c r="I30" i="3" s="1"/>
  <c r="I9" i="3"/>
  <c r="L7" i="3"/>
  <c r="M5" i="3"/>
  <c r="D5" i="2" a="1"/>
  <c r="D5" i="2" s="1"/>
  <c r="I31" i="3" l="1"/>
  <c r="I32" i="3" s="1"/>
  <c r="I33" i="3" s="1"/>
  <c r="I34" i="3" s="1"/>
  <c r="J30" i="3"/>
  <c r="J31" i="3" s="1"/>
  <c r="J32" i="3" s="1"/>
  <c r="J33" i="3" s="1"/>
  <c r="J34" i="3" s="1"/>
  <c r="I10" i="3"/>
  <c r="I11" i="3"/>
  <c r="M6" i="3"/>
  <c r="N5" i="3"/>
  <c r="J36" i="3" l="1"/>
  <c r="J35" i="3"/>
  <c r="J37" i="3" s="1"/>
  <c r="J39" i="3" s="1"/>
  <c r="J41" i="3" s="1"/>
  <c r="I36" i="3"/>
  <c r="I38" i="3" s="1"/>
  <c r="I40" i="3" s="1"/>
  <c r="I42" i="3" s="1"/>
  <c r="I35" i="3"/>
  <c r="I37" i="3" s="1"/>
  <c r="I39" i="3" s="1"/>
  <c r="I41" i="3" s="1"/>
  <c r="I12" i="3"/>
  <c r="L11" i="3"/>
  <c r="N6" i="3"/>
  <c r="O5" i="3"/>
  <c r="J38" i="3" l="1"/>
  <c r="J40" i="3" s="1"/>
  <c r="J42" i="3" s="1"/>
  <c r="I44" i="3" s="1"/>
  <c r="I13" i="3"/>
  <c r="O6" i="3"/>
  <c r="P5" i="3"/>
  <c r="I45" i="3" l="1"/>
  <c r="I46" i="3" s="1"/>
  <c r="I47" i="3" s="1"/>
  <c r="I48" i="3" s="1"/>
  <c r="I49" i="3" s="1"/>
  <c r="I50" i="3" s="1"/>
  <c r="I51" i="3" s="1"/>
  <c r="I52" i="3" s="1"/>
  <c r="I53" i="3" s="1"/>
  <c r="I54" i="3" s="1"/>
  <c r="I55" i="3" s="1"/>
  <c r="I56" i="3" s="1"/>
  <c r="J44" i="3"/>
  <c r="J45" i="3" s="1"/>
  <c r="J46" i="3" s="1"/>
  <c r="J47" i="3" s="1"/>
  <c r="J48" i="3" s="1"/>
  <c r="J49" i="3" s="1"/>
  <c r="J50" i="3" s="1"/>
  <c r="J51" i="3" s="1"/>
  <c r="J52" i="3" s="1"/>
  <c r="J53" i="3" s="1"/>
  <c r="J54" i="3" s="1"/>
  <c r="J55" i="3" s="1"/>
  <c r="I14" i="3"/>
  <c r="P6" i="3"/>
  <c r="Q5" i="3"/>
  <c r="J56" i="3" l="1"/>
  <c r="I58" i="3" s="1"/>
  <c r="I59" i="3"/>
  <c r="I60" i="3" s="1"/>
  <c r="I61" i="3" s="1"/>
  <c r="I62" i="3" s="1"/>
  <c r="I63" i="3" s="1"/>
  <c r="I64" i="3" s="1"/>
  <c r="I65" i="3" s="1"/>
  <c r="I66" i="3" s="1"/>
  <c r="J58" i="3"/>
  <c r="J59" i="3" s="1"/>
  <c r="J60" i="3" s="1"/>
  <c r="J61" i="3" s="1"/>
  <c r="J62" i="3" s="1"/>
  <c r="J63" i="3" s="1"/>
  <c r="J64" i="3" s="1"/>
  <c r="J65" i="3" s="1"/>
  <c r="J66" i="3" s="1"/>
  <c r="I15" i="3"/>
  <c r="Q6" i="3"/>
  <c r="R5" i="3"/>
  <c r="I67" i="3" l="1"/>
  <c r="I68" i="3" s="1"/>
  <c r="J67" i="3"/>
  <c r="J68" i="3" s="1"/>
  <c r="I16" i="3"/>
  <c r="R6" i="3"/>
  <c r="S5" i="3"/>
  <c r="J69" i="3" l="1"/>
  <c r="J70" i="3" s="1"/>
  <c r="J71" i="3" s="1"/>
  <c r="J72" i="3" s="1"/>
  <c r="I74" i="3" s="1"/>
  <c r="I75" i="3" s="1"/>
  <c r="I76" i="3" s="1"/>
  <c r="I69" i="3"/>
  <c r="I70" i="3" s="1"/>
  <c r="I71" i="3" s="1"/>
  <c r="I72" i="3" s="1"/>
  <c r="I17" i="3"/>
  <c r="S6" i="3"/>
  <c r="T5" i="3"/>
  <c r="I18" i="3" l="1"/>
  <c r="T6" i="3"/>
  <c r="U5" i="3"/>
  <c r="T4" i="3"/>
  <c r="I77" i="3" l="1"/>
  <c r="I78" i="3" s="1"/>
  <c r="I79" i="3" s="1"/>
  <c r="I80" i="3" s="1"/>
  <c r="I81" i="3" s="1"/>
  <c r="I82" i="3" s="1"/>
  <c r="I83" i="3" s="1"/>
  <c r="I84" i="3" s="1"/>
  <c r="I85" i="3" s="1"/>
  <c r="I86" i="3" s="1"/>
  <c r="J74" i="3"/>
  <c r="I19" i="3"/>
  <c r="U6" i="3"/>
  <c r="V5" i="3"/>
  <c r="J77" i="3" l="1"/>
  <c r="J78" i="3" s="1"/>
  <c r="J79" i="3" s="1"/>
  <c r="J80" i="3" s="1"/>
  <c r="J81" i="3" s="1"/>
  <c r="J82" i="3" s="1"/>
  <c r="J83" i="3" s="1"/>
  <c r="J84" i="3" s="1"/>
  <c r="J85" i="3" s="1"/>
  <c r="J86" i="3" s="1"/>
  <c r="J75" i="3"/>
  <c r="J76" i="3" s="1"/>
  <c r="I20" i="3"/>
  <c r="V6" i="3"/>
  <c r="W5" i="3"/>
  <c r="I21" i="3" l="1"/>
  <c r="W6" i="3"/>
  <c r="X5" i="3"/>
  <c r="I22" i="3" l="1"/>
  <c r="X6" i="3"/>
  <c r="Y5" i="3"/>
  <c r="I23" i="3" l="1"/>
  <c r="Y6" i="3"/>
  <c r="Z5" i="3"/>
  <c r="I24" i="3" l="1"/>
  <c r="Z6" i="3"/>
  <c r="AA5" i="3"/>
  <c r="I25" i="3" l="1"/>
  <c r="L24" i="3"/>
  <c r="AA6" i="3"/>
  <c r="AB5" i="3"/>
  <c r="AA4" i="3"/>
  <c r="I26" i="3" l="1"/>
  <c r="L25" i="3"/>
  <c r="AB6" i="3"/>
  <c r="AC5" i="3"/>
  <c r="I27" i="3" l="1"/>
  <c r="AC6" i="3"/>
  <c r="AD5" i="3"/>
  <c r="I28" i="3" l="1"/>
  <c r="AD6" i="3"/>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<sst xmlns="http://schemas.openxmlformats.org/spreadsheetml/2006/main" count="466" uniqueCount="165">
  <si>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</si>
  <si>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</si>
  <si>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</si>
  <si>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</si>
  <si>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</si>
  <si>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</si>
  <si>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</si>
  <si>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</si>
  <si>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</si>
  <si>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</si>
  <si>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</si>
  <si>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</si>
  <si>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</si>
  <si>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</si>
  <si>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</si>
  <si>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</si>
  <si>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MS1 Architecture</t>
  </si>
  <si>
    <t>NonProduction Account &amp; Networking</t>
  </si>
  <si>
    <t>Dev/Test Environment</t>
  </si>
  <si>
    <t>MS2 Dev/Stage Environment Testing and User Acceptance</t>
  </si>
  <si>
    <t>Stage Environment</t>
  </si>
  <si>
    <t>MS3 Stage Environment Testing and User Acceptance</t>
  </si>
  <si>
    <t>Production Networking</t>
  </si>
  <si>
    <t>Production Environment</t>
  </si>
  <si>
    <t>MS5 Production Testing and User Acceptance</t>
  </si>
  <si>
    <t>DR Testing &amp; Runbook Creation</t>
  </si>
  <si>
    <t>MS6 Cutover / Go-Live</t>
  </si>
  <si>
    <t>Post Cutover Observation &amp; Monitoring</t>
  </si>
  <si>
    <t>MS7 OnPerm Cleanup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</si>
  <si>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</si>
  <si>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</si>
  <si>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</si>
  <si>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</si>
  <si>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</si>
  <si>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</si>
  <si>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Agate</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</si>
  <si>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</si>
  <si>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</si>
  <si>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</si>
  <si>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</si>
  <si>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</si>
  <si>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</si>
  <si>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</si>
  <si>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</si>
  <si>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</si>
  <si>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</si>
  <si>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</si>
  <si>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</si>
  <si>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</si>
  <si>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</si>
  <si>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</si>
  <si>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</si>
  <si>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</si>
  <si>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</si>
  <si>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</si>
  <si>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</si>
  <si>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</si>
  <si>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</si>
  <si>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</si>
  <si>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0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</si>
  <si>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</si>
  <si>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</si>
  <si>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</si>
  <si>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</si>
  <si>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</si>
  <si>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</si>
  <si>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GCP Project(s) creation</t>
  </si>
  <si>
    <t>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</si>
  <si>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</si>
  <si>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</si>
  <si>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</si>
  <si>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Dev/Test Environment</t>
  </si>
  <si>
    <t>Develop Low Level Design - Stage Environment</t>
  </si>
  <si>
    <t>Develop Low Level Design - Production Environment</t>
  </si>
  <si>
    <t>Develop Network &amp; Security Design - Dev/Test Environment</t>
  </si>
  <si>
    <t>Develop Network &amp; Security Design - Stage Environment</t>
  </si>
  <si>
    <t>Develop Network &amp; Security Design - Production Environment</t>
  </si>
  <si>
    <t>Develop Low Level Design for Disaster Recovery</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</si>
  <si>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</si>
  <si>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GCP Project for Non-Production Environment</t>
  </si>
  <si>
    <t>Prepare GCP Project for Production Environment</t>
  </si>
  <si>
    <t>Develop Database Connectivity Design - Dev/Test, UAT, &amp; Production Environment</t>
  </si>
  <si>
    <t>Publish Low Level Design Structure and Review</t>
  </si>
  <si>
    <t>Sprint 0 Review</t>
  </si>
  <si>
    <t>Dev/Test</t>
  </si>
  <si>
    <t>SPRINT 1</t>
  </si>
  <si>
    <t>Sprint 1 Planning (Dev and Test Environments)</t>
  </si>
  <si>
    <t>Low Level Design Review &amp; Sign Off</t>
  </si>
  <si>
    <t>Common</t>
  </si>
  <si>
    <t>Develop Terraform for Dev/Test Environment using DOJO modules</t>
  </si>
  <si>
    <t>Deploy/Configure the required GKE Cluster and namespaces</t>
  </si>
  <si>
    <t>Application</t>
  </si>
  <si>
    <t xml:space="preserve">Configure CI/CD Pipelines in Github Actions </t>
  </si>
  <si>
    <t xml:space="preserve">Deploy/Configure UI application pods in GKE Cluster </t>
  </si>
  <si>
    <t>Network</t>
  </si>
  <si>
    <t>Establish On-Premises Connectivity for Non-Production for Database connectivity</t>
  </si>
  <si>
    <t>Testing</t>
  </si>
  <si>
    <t>Perform Ingress Flow validations</t>
  </si>
  <si>
    <t>Perform Egress Flow validations</t>
  </si>
  <si>
    <t>Perform Smoke Test for the UI Application</t>
  </si>
  <si>
    <t>Perform end-to-end functional testing</t>
  </si>
  <si>
    <t>Deliver and obtain signoff for Dev/Test environment</t>
  </si>
  <si>
    <t>Sprint 1 Review</t>
  </si>
  <si>
    <t>Stage</t>
  </si>
  <si>
    <t>SPRINT 2</t>
  </si>
  <si>
    <t>Sprint 2 Planning (Stage Environment)</t>
  </si>
  <si>
    <t>Develop Terraform for Stage Environment using DOJO modules</t>
  </si>
  <si>
    <t>Deliver and obtain signoff for Stage environment</t>
  </si>
  <si>
    <t>Sprint Review</t>
  </si>
  <si>
    <t>Production</t>
  </si>
  <si>
    <t>SPRINT 3</t>
  </si>
  <si>
    <t>Sprint 3 Planning (Production Environment)</t>
  </si>
  <si>
    <t>Develop Terraform for Production/DR Environment using DOJO modules</t>
  </si>
  <si>
    <t>Establish On-Premises Connectivity for Production for Database connectivity</t>
  </si>
  <si>
    <t>DR</t>
  </si>
  <si>
    <t>Configure Backup/Snapshots and replicate to DR region</t>
  </si>
  <si>
    <t>Perform DR Testing &amp; DR Runbook Documentation</t>
  </si>
  <si>
    <t>Production/DR</t>
  </si>
  <si>
    <t>Deliver and obtain signoff for Prod/DR environment</t>
  </si>
  <si>
    <t>Sprint  Review</t>
  </si>
  <si>
    <t>PRODUCTION</t>
  </si>
  <si>
    <t>SPRINT 4</t>
  </si>
  <si>
    <t>Sprint 4 Planning (Performance Testing &amp; Go-Live)</t>
  </si>
  <si>
    <t>Conduct Performance Testing, ensure onprem connectivity to databases has acceptable latency</t>
  </si>
  <si>
    <t>CUTOVER PREP &amp; SECURITY</t>
  </si>
  <si>
    <t>Perform Vulnearbility assessment &amp; Penetration Testing</t>
  </si>
  <si>
    <t>Prepare migration and cutover plan with runbook</t>
  </si>
  <si>
    <t>Publish migration cutover plan to stakeholders</t>
  </si>
  <si>
    <t>I</t>
  </si>
  <si>
    <t>GO-LIVE</t>
  </si>
  <si>
    <t>Cutover and Go-Live Execution</t>
  </si>
  <si>
    <t>Perform DNS Switchover to Cloud Prod Environment</t>
  </si>
  <si>
    <t>Perform end-to-end smoke and availability tests</t>
  </si>
  <si>
    <t>Rollback DNS switchover on test failure</t>
  </si>
  <si>
    <t>POST-GO-LIVE</t>
  </si>
  <si>
    <t>Monitor Cloud Environment and Plan for on-permise UI Stack decommission</t>
  </si>
  <si>
    <t>Shutdown on-premises Kubernetes environemnt</t>
  </si>
  <si>
    <t>Decommission on-premises UI environment</t>
  </si>
  <si>
    <t>Sprint Review - (Project Closure, Post Go-Live &amp;  Decommission)</t>
  </si>
  <si>
    <t/>
  </si>
  <si>
    <t>COE Unique values: Reducing technical debt of DR and building it right first time.</t>
  </si>
  <si>
    <t>Key call outs</t>
  </si>
  <si>
    <t>Call out</t>
  </si>
  <si>
    <t>Comments</t>
  </si>
  <si>
    <t>Cloud Native Migration</t>
  </si>
  <si>
    <t>Migrate to Google Kubernetes Engine &amp; Cloud SQL, leverage DevOps tools - Terraform for IaC Automation, GitHub Actions for CI/CD</t>
  </si>
  <si>
    <t>Perfomance Benchmarking</t>
  </si>
  <si>
    <t>Right sizing and optimized performance.</t>
  </si>
  <si>
    <t>Business Continuity/Disaster Recovery (BC/DR)</t>
  </si>
  <si>
    <t>Implement and validate as part of cutover as per RPO and RTO objectives.</t>
  </si>
  <si>
    <t>Security</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</si>
  <si>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</si>
  <si>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</si>
  <si>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</si>
  <si>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</si>
  <si>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Description</t>
  </si>
  <si>
    <t>Initiation</t>
  </si>
  <si>
    <t>• Target State - Design &amp; Architecture (Azure Cloud)
• App team has SMEs assigned and are part of daily scrums for support and tracking.
• Kickoff / Internal (COE&amp;App) / Optum Security etc.</t>
  </si>
  <si>
    <t>Migration</t>
  </si>
  <si>
    <t>• Architecture Approval
• Terraform coding - IAC Development and Execution for various environments
• Security &amp; Network Design
• Dev/Test environment ready
• Stage environment ready
• BC/DR, Backup &amp; NFT
• Production environment with DR setup ready
• User Acceptance Testing &amp; Sign Off</t>
  </si>
  <si>
    <t>• Performance Testing &amp; Benchmarking
• Security Assessment
• Remediations &amp;  Bug Fixes
• Go live.
• Fine Tuning &amp; Optimization (Performance &amp; Cost)
• On-Prem Infrastructure Decommission</t>
  </si>
  <si>
    <t> </t>
  </si>
  <si>
    <t>Target Architecture</t>
  </si>
  <si>
    <t>Current State Architecture</t>
  </si>
  <si>
    <t>Target State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</si>
</sst>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3">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sz val="13.5"/>
      <color rgb="FF000000"/>
      <name val="Times New Roman"/>
      <family val="1"/>
    </font>
    <font>
      <sz val="18"/>
      <color theme="3"/>
      <name val="Aptos Display"/>
      <family val="2"/>
      <scheme val="major"/>
    </font>
    <font>
      <sz val="8"/>
      <name val="Aptos Narrow"/>
      <family val="2"/>
      <scheme val="minor"/>
    </font>
    <font>
      <sz val="14"/>
      <color rgb="FF000000"/>
      <name val="Times New Roman"/>
      <family val="1"/>
    </font>
  </fonts>
  <fills count="16">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7"/>
        <bgColor indexed="64"/>
      </patternFill>
    </fill>
    <fill>
      <patternFill patternType="solid">
        <fgColor theme="6" tint="0.79998168889431442"/>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style="hair">
        <color rgb="FF000000"/>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40">
    <xf numFmtId="0" fontId="0" fillId="0" borderId="0" xfId="0"/>
    <xf numFmtId="0" fontId="7" fillId="0" borderId="4" xfId="0" applyFon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3" borderId="9" xfId="0" applyFill="1"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0" borderId="0" xfId="0" quotePrefix="1" applyAlignment="1">
      <alignment vertical="top"/>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26" fillId="11" borderId="27" xfId="0" applyFont="1" applyFill="1" applyBorder="1" applyAlignment="1">
      <alignment horizontal="center"/>
    </xf>
    <xf numFmtId="0" fontId="27" fillId="12" borderId="28" xfId="0" applyFont="1" applyFill="1" applyBorder="1" applyAlignment="1">
      <alignment horizontal="center"/>
    </xf>
    <xf numFmtId="0" fontId="27" fillId="12" borderId="4" xfId="0" applyFont="1" applyFill="1" applyBorder="1" applyAlignment="1">
      <alignment horizontal="center" wrapText="1"/>
    </xf>
    <xf numFmtId="0" fontId="27" fillId="12" borderId="29" xfId="0" applyFont="1" applyFill="1" applyBorder="1" applyAlignment="1">
      <alignment horizontal="left"/>
    </xf>
    <xf numFmtId="0" fontId="27" fillId="12" borderId="29" xfId="0" applyFont="1" applyFill="1" applyBorder="1" applyAlignment="1">
      <alignment horizontal="left" wrapText="1"/>
    </xf>
    <xf numFmtId="0" fontId="27" fillId="12" borderId="4" xfId="0" applyFont="1" applyFill="1" applyBorder="1" applyAlignment="1">
      <alignment horizontal="center"/>
    </xf>
    <xf numFmtId="0" fontId="27" fillId="12" borderId="30" xfId="0" applyFont="1" applyFill="1" applyBorder="1" applyAlignment="1">
      <alignment horizontal="center"/>
    </xf>
    <xf numFmtId="0" fontId="27" fillId="12" borderId="31" xfId="0" applyFont="1" applyFill="1" applyBorder="1" applyAlignment="1">
      <alignment horizontal="center"/>
    </xf>
    <xf numFmtId="0" fontId="27" fillId="12" borderId="32" xfId="0" applyFont="1" applyFill="1" applyBorder="1" applyAlignment="1">
      <alignment horizontal="left" wrapText="1"/>
    </xf>
    <xf numFmtId="0" fontId="28" fillId="11" borderId="33" xfId="0" applyFont="1" applyFill="1" applyBorder="1" applyAlignment="1">
      <alignment horizontal="center" vertical="center"/>
    </xf>
    <xf numFmtId="0" fontId="28" fillId="11" borderId="34" xfId="0" applyFont="1" applyFill="1" applyBorder="1" applyAlignment="1">
      <alignment horizontal="center" vertical="center"/>
    </xf>
    <xf numFmtId="0" fontId="0" fillId="0" borderId="0" xfId="0" applyAlignment="1">
      <alignment horizontal="center"/>
    </xf>
    <xf numFmtId="0" fontId="29" fillId="0" borderId="0" xfId="0" applyFont="1"/>
    <xf numFmtId="0" fontId="7" fillId="0" borderId="0" xfId="0" applyFont="1"/>
    <xf numFmtId="0" fontId="0" fillId="13" borderId="9" xfId="0" applyFill="1" applyBorder="1" applyAlignment="1">
      <alignment horizontal="left" vertical="top" wrapText="1"/>
    </xf>
    <xf numFmtId="0" fontId="0" fillId="14" borderId="6" xfId="0" applyFill="1" applyBorder="1" applyAlignment="1">
      <alignment horizontal="center" vertical="center"/>
    </xf>
    <xf numFmtId="0" fontId="7" fillId="0" borderId="41" xfId="0" applyFont="1" applyBorder="1" applyAlignment="1">
      <alignment horizontal="center"/>
    </xf>
    <xf numFmtId="170" fontId="7" fillId="0" borderId="42" xfId="0" applyNumberFormat="1" applyFont="1" applyBorder="1" applyAlignment="1">
      <alignment horizontal="center"/>
    </xf>
    <xf numFmtId="0" fontId="0" fillId="0" borderId="43" xfId="0" applyBorder="1" applyAlignment="1">
      <alignment wrapText="1"/>
    </xf>
    <xf numFmtId="0" fontId="7" fillId="0" borderId="44" xfId="0" applyFont="1" applyBorder="1" applyAlignment="1">
      <alignment horizontal="center"/>
    </xf>
    <xf numFmtId="17" fontId="7" fillId="0" borderId="45" xfId="0" applyNumberFormat="1" applyFont="1" applyBorder="1" applyAlignment="1">
      <alignment horizontal="center"/>
    </xf>
    <xf numFmtId="0" fontId="0" fillId="0" borderId="46" xfId="0" applyBorder="1" applyAlignment="1">
      <alignment wrapText="1"/>
    </xf>
    <xf numFmtId="170" fontId="7" fillId="0" borderId="45" xfId="0" applyNumberFormat="1" applyFont="1" applyBorder="1" applyAlignment="1">
      <alignment horizontal="center"/>
    </xf>
    <xf numFmtId="0" fontId="0" fillId="4" borderId="46" xfId="0" applyFill="1" applyBorder="1" applyAlignment="1">
      <alignment wrapText="1"/>
    </xf>
    <xf numFmtId="0" fontId="7" fillId="0" borderId="47" xfId="0" applyFont="1" applyBorder="1" applyAlignment="1">
      <alignment horizontal="center"/>
    </xf>
    <xf numFmtId="170" fontId="7" fillId="0" borderId="48" xfId="0" applyNumberFormat="1" applyFont="1" applyBorder="1" applyAlignment="1">
      <alignment horizontal="center"/>
    </xf>
    <xf numFmtId="0" fontId="7" fillId="0" borderId="48" xfId="0" applyFont="1" applyBorder="1"/>
    <xf numFmtId="0" fontId="0" fillId="0" borderId="49" xfId="0" applyBorder="1"/>
    <xf numFmtId="0" fontId="30" fillId="0" borderId="0" xfId="2" applyFont="1" applyAlignment="1">
      <alignment horizontal="left" vertical="top"/>
    </xf>
    <xf numFmtId="164" fontId="0" fillId="4" borderId="4" xfId="0" applyNumberFormat="1" applyFill="1" applyBorder="1"/>
    <xf numFmtId="0" fontId="28" fillId="11" borderId="35" xfId="0" applyFont="1" applyFill="1" applyBorder="1" applyAlignment="1">
      <alignment horizontal="center" vertical="center"/>
    </xf>
    <xf numFmtId="0" fontId="32" fillId="0" borderId="0" xfId="0" applyFont="1"/>
    <xf numFmtId="0" fontId="0" fillId="15" borderId="4" xfId="9" applyFont="1" applyFill="1" applyBorder="1" applyAlignment="1">
      <alignment horizontal="center" vertical="top"/>
    </xf>
    <xf numFmtId="9" fontId="25" fillId="15" borderId="4" xfId="1" applyFont="1" applyFill="1" applyBorder="1" applyAlignment="1">
      <alignment horizontal="center" vertical="top"/>
    </xf>
    <xf numFmtId="169" fontId="0" fillId="15" borderId="4" xfId="10" applyNumberFormat="1" applyFont="1" applyFill="1" applyBorder="1" applyAlignment="1">
      <alignment horizontal="center" vertical="top"/>
    </xf>
    <xf numFmtId="0" fontId="20" fillId="15" borderId="4" xfId="9" applyFill="1" applyBorder="1" applyAlignment="1">
      <alignment horizontal="center" vertical="top"/>
    </xf>
    <xf numFmtId="169" fontId="20" fillId="15" borderId="4" xfId="10" applyNumberFormat="1" applyFill="1" applyBorder="1" applyAlignment="1">
      <alignment horizontal="center" vertical="top"/>
    </xf>
    <xf numFmtId="0" fontId="0" fillId="15" borderId="6" xfId="0" applyFill="1" applyBorder="1" applyAlignment="1">
      <alignment horizontal="center" vertical="top"/>
    </xf>
    <xf numFmtId="0" fontId="20" fillId="4" borderId="4" xfId="9" applyFill="1" applyBorder="1" applyAlignment="1">
      <alignment horizontal="center" vertical="top"/>
    </xf>
    <xf numFmtId="0" fontId="20" fillId="10" borderId="50" xfId="9" applyFill="1" applyBorder="1" applyAlignment="1">
      <alignment horizontal="center" vertical="top"/>
    </xf>
    <xf numFmtId="0" fontId="20" fillId="4" borderId="51" xfId="9" applyFill="1" applyBorder="1" applyAlignment="1">
      <alignment horizontal="center" vertical="top"/>
    </xf>
    <xf numFmtId="0" fontId="20" fillId="10" borderId="52" xfId="9" applyFill="1" applyBorder="1" applyAlignment="1">
      <alignment horizontal="center" vertical="top"/>
    </xf>
    <xf numFmtId="0" fontId="20" fillId="10" borderId="6" xfId="9" applyFill="1" applyBorder="1" applyAlignment="1">
      <alignment horizontal="center" vertical="top"/>
    </xf>
    <xf numFmtId="0" fontId="0" fillId="10" borderId="6" xfId="9" applyFont="1" applyFill="1" applyBorder="1" applyAlignment="1">
      <alignment horizontal="center" vertical="top"/>
    </xf>
    <xf numFmtId="0" fontId="0" fillId="10" borderId="50" xfId="9" applyFont="1" applyFill="1" applyBorder="1" applyAlignment="1">
      <alignment horizontal="center" vertical="top"/>
    </xf>
    <xf numFmtId="0" fontId="0" fillId="4" borderId="51" xfId="9" applyFont="1" applyFill="1" applyBorder="1" applyAlignment="1">
      <alignment horizontal="center" vertical="top"/>
    </xf>
    <xf numFmtId="0" fontId="0" fillId="4" borderId="4" xfId="0" applyFill="1" applyBorder="1" applyAlignment="1">
      <alignment horizontal="left" vertical="top" wrapText="1"/>
    </xf>
    <xf numFmtId="0" fontId="20" fillId="15" borderId="52" xfId="9" applyFill="1" applyBorder="1" applyAlignment="1">
      <alignment horizontal="center" vertical="top"/>
    </xf>
    <xf numFmtId="9" fontId="25" fillId="15" borderId="52" xfId="1" applyFont="1" applyFill="1" applyBorder="1" applyAlignment="1">
      <alignment horizontal="center" vertical="top"/>
    </xf>
    <xf numFmtId="169" fontId="0" fillId="15" borderId="52" xfId="10" applyNumberFormat="1" applyFont="1" applyFill="1" applyBorder="1" applyAlignment="1">
      <alignment horizontal="center" vertical="top"/>
    </xf>
    <xf numFmtId="0" fontId="20" fillId="10" borderId="26" xfId="9" applyFill="1" applyBorder="1" applyAlignment="1">
      <alignment horizontal="center" vertical="top"/>
    </xf>
    <xf numFmtId="9" fontId="25" fillId="10" borderId="26" xfId="1" applyFont="1" applyFill="1" applyBorder="1" applyAlignment="1">
      <alignment horizontal="center" vertical="top"/>
    </xf>
    <xf numFmtId="169" fontId="20" fillId="10" borderId="26" xfId="10" applyNumberFormat="1" applyFill="1" applyBorder="1" applyAlignment="1">
      <alignment horizontal="center" vertical="top"/>
    </xf>
    <xf numFmtId="0" fontId="0" fillId="15" borderId="50" xfId="9" applyFont="1" applyFill="1" applyBorder="1" applyAlignment="1">
      <alignment horizontal="center" vertical="top"/>
    </xf>
    <xf numFmtId="0" fontId="0" fillId="15" borderId="6" xfId="9" applyFont="1" applyFill="1" applyBorder="1" applyAlignment="1">
      <alignment horizontal="center" vertical="top"/>
    </xf>
    <xf numFmtId="0" fontId="0" fillId="15" borderId="0" xfId="9" applyFont="1" applyFill="1" applyBorder="1" applyAlignment="1">
      <alignment horizontal="center" vertical="top"/>
    </xf>
    <xf numFmtId="169" fontId="20" fillId="15" borderId="4" xfId="9" applyNumberFormat="1" applyFill="1" applyBorder="1" applyAlignment="1">
      <alignment horizontal="center" vertical="top"/>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2" xfId="0" applyFont="1" applyFill="1" applyBorder="1" applyAlignment="1">
      <alignment horizontal="center"/>
    </xf>
    <xf numFmtId="0" fontId="26" fillId="11" borderId="23" xfId="0" applyFont="1" applyFill="1" applyBorder="1" applyAlignment="1">
      <alignment horizontal="center"/>
    </xf>
    <xf numFmtId="0" fontId="26" fillId="11" borderId="24" xfId="0" applyFont="1" applyFill="1" applyBorder="1" applyAlignment="1">
      <alignment horizontal="center"/>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12</xdr:col>
      <xdr:colOff>561975</xdr:colOff>
      <xdr:row>8</xdr:row>
      <xdr:rowOff>95250</xdr:rowOff>
    </xdr:from>
    <xdr:to>
      <xdr:col>14</xdr:col>
      <xdr:colOff>38100</xdr:colOff>
      <xdr:row>10</xdr:row>
      <xdr:rowOff>95250</xdr:rowOff>
    </xdr:to>
    <xdr:sp macro="" textlink="">
      <xdr:nvSpPr>
        <xdr:cNvPr id="2" name="Right Arrow 1">
          <a:extLst>
            <a:ext uri="{FF2B5EF4-FFF2-40B4-BE49-F238E27FC236}">
              <a16:creationId xmlns:a16="http://schemas.microsoft.com/office/drawing/2014/main" id="{A6EF12CC-0CD2-4E97-920B-F3B492C5BBFE}"/>
            </a:ext>
            <a:ext uri="{147F2762-F138-4A5C-976F-8EAC2B608ADB}">
              <a16:predDERef xmlns:a16="http://schemas.microsoft.com/office/drawing/2014/main" pred="{2781D637-20DA-73C4-B30E-2D98DD6B873D}"/>
            </a:ext>
          </a:extLst>
        </xdr:cNvPr>
        <xdr:cNvSpPr/>
      </xdr:nvSpPr>
      <xdr:spPr>
        <a:xfrm>
          <a:off x="10591800" y="1666875"/>
          <a:ext cx="65722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editAs="oneCell">
    <xdr:from>
      <xdr:col>0</xdr:col>
      <xdr:colOff>285750</xdr:colOff>
      <xdr:row>1</xdr:row>
      <xdr:rowOff>171450</xdr:rowOff>
    </xdr:from>
    <xdr:to>
      <xdr:col>11</xdr:col>
      <xdr:colOff>476250</xdr:colOff>
      <xdr:row>20</xdr:row>
      <xdr:rowOff>180975</xdr:rowOff>
    </xdr:to>
    <xdr:pic>
      <xdr:nvPicPr>
        <xdr:cNvPr id="5" name="Picture 4" descr="Diagram&#10;&#10;Description automatically generated">
          <a:extLst>
            <a:ext uri="{FF2B5EF4-FFF2-40B4-BE49-F238E27FC236}">
              <a16:creationId xmlns:a16="http://schemas.microsoft.com/office/drawing/2014/main" id="{002F46FC-ECFF-651A-D58D-CADB0E4CB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 y="409575"/>
          <a:ext cx="9629775" cy="370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514350</xdr:colOff>
      <xdr:row>0</xdr:row>
      <xdr:rowOff>9525</xdr:rowOff>
    </xdr:from>
    <xdr:to>
      <xdr:col>35</xdr:col>
      <xdr:colOff>28575</xdr:colOff>
      <xdr:row>35</xdr:row>
      <xdr:rowOff>114300</xdr:rowOff>
    </xdr:to>
    <xdr:pic>
      <xdr:nvPicPr>
        <xdr:cNvPr id="6" name="Picture 5" descr="A diagram of a computer network&#10;&#10;AI-generated content may be incorrect.">
          <a:extLst>
            <a:ext uri="{FF2B5EF4-FFF2-40B4-BE49-F238E27FC236}">
              <a16:creationId xmlns:a16="http://schemas.microsoft.com/office/drawing/2014/main" id="{82D15BAA-002C-4D5A-1C92-551C3D9ED2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25275" y="9525"/>
          <a:ext cx="11915775" cy="689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EW35"/>
  <sheetViews>
    <sheetView tabSelected="1" topLeftCell="A10" workbookViewId="0">
      <selection activeCell="E14" sqref="E14"/>
    </sheetView>
  </sheetViews>
  <sheetFormatPr defaultColWidth="8.85546875" defaultRowHeight="15"/>
  <cols>
    <col min="1" max="1" width="2.42578125" customWidth="1"/>
    <col min="2" max="2" width="4.140625" customWidth="1"/>
    <col min="3" max="3" width="56" customWidth="1"/>
    <col min="4" max="4" width="13.42578125" customWidth="1"/>
    <col min="5" max="5" width="10.42578125" customWidth="1"/>
    <col min="6" max="9" width="8.140625" customWidth="1"/>
    <col min="10" max="10" width="17.42578125" bestFit="1" customWidth="1"/>
  </cols>
  <sheetData>
    <row r="2" spans="2:9">
      <c r="C2" s="1" t="s">
        <v>0</v>
      </c>
      <c r="D2" s="86">
        <v>45754</v>
      </c>
    </row>
    <row r="3" spans="2:9">
      <c r="C3" s="1" t="s">
        <v>1</v>
      </c>
      <c r="D3" s="86">
        <v>45741</v>
      </c>
    </row>
    <row r="4" spans="2:9">
      <c r="C4" s="1" t="s">
        <v>2</v>
      </c>
      <c r="D4" s="86">
        <v>45821</v>
      </c>
    </row>
    <row r="5" spans="2:9" ht="15" customHeight="1">
      <c r="C5" s="2" t="s">
        <v>3</v>
      </c>
      <c r="D5" s="3" t="str" cm="1">
        <f t="array" ref="D5">_xlfn.SWITCH(TRUE(),D6&lt;=100,"Small",AND(D6 &gt; 100, D6 &lt;=250),"Medium",AND(D6 &gt; 250, D6 &lt;=400),"Large",D6 &gt; 400,"X-Large","NA")</f>
        <v>Small</v>
      </c>
    </row>
    <row r="6" spans="2:9" ht="15" customHeight="1">
      <c r="C6" s="4" t="s">
        <v>4</v>
      </c>
      <c r="D6" s="3">
        <f>SUM(D16:D29)</f>
        <v>97</v>
      </c>
    </row>
    <row r="8" spans="2:9" ht="409.5" hidden="1">
      <c r="C8" s="5" t="s">
        <v>5</v>
      </c>
      <c r="D8" s="5" t="s">
        <v>6</v>
      </c>
    </row>
    <row r="9" spans="2:9" hidden="1">
      <c r="D9" t="s">
        <v>7</v>
      </c>
    </row>
    <row r="12" spans="2:9" ht="15" customHeight="1">
      <c r="B12" s="114" t="s">
        <v>8</v>
      </c>
      <c r="C12" s="117" t="s">
        <v>9</v>
      </c>
      <c r="D12" s="114" t="s">
        <v>4</v>
      </c>
      <c r="E12" s="120" t="s">
        <v>10</v>
      </c>
      <c r="F12" s="120"/>
      <c r="G12" s="120"/>
      <c r="H12" s="120"/>
      <c r="I12" s="120"/>
    </row>
    <row r="13" spans="2:9" ht="24.6" customHeight="1">
      <c r="B13" s="115"/>
      <c r="C13" s="118"/>
      <c r="D13" s="115"/>
      <c r="E13" s="6" t="s">
        <v>11</v>
      </c>
      <c r="F13" s="6" t="s">
        <v>12</v>
      </c>
      <c r="G13" s="6" t="s">
        <v>13</v>
      </c>
      <c r="H13" s="6" t="s">
        <v>14</v>
      </c>
      <c r="I13" s="6" t="s">
        <v>15</v>
      </c>
    </row>
    <row r="14" spans="2:9" ht="24.6" customHeight="1">
      <c r="B14" s="116"/>
      <c r="C14" s="119"/>
      <c r="D14" s="116"/>
      <c r="E14" s="7">
        <v>45754</v>
      </c>
      <c r="F14" s="7">
        <f>E14+14</f>
        <v>45768</v>
      </c>
      <c r="G14" s="7">
        <f t="shared" ref="G14:I14" si="0">F14+14</f>
        <v>45782</v>
      </c>
      <c r="H14" s="7">
        <f t="shared" si="0"/>
        <v>45796</v>
      </c>
      <c r="I14" s="7">
        <f t="shared" si="0"/>
        <v>45810</v>
      </c>
    </row>
    <row r="15" spans="2:9" ht="24.6" customHeight="1">
      <c r="B15" s="8">
        <v>1</v>
      </c>
      <c r="C15" s="9" t="s">
        <v>0</v>
      </c>
      <c r="D15" s="8">
        <v>8</v>
      </c>
      <c r="E15" s="72"/>
      <c r="F15" s="12"/>
      <c r="G15" s="12"/>
      <c r="H15" s="12"/>
      <c r="I15" s="12"/>
    </row>
    <row r="16" spans="2:9" ht="24.6" customHeight="1">
      <c r="B16" s="10">
        <v>2</v>
      </c>
      <c r="C16" s="11" t="s">
        <v>16</v>
      </c>
      <c r="D16" s="8">
        <v>5</v>
      </c>
      <c r="E16" s="72"/>
      <c r="F16" s="12"/>
      <c r="G16" s="12"/>
      <c r="H16" s="12"/>
      <c r="I16" s="12"/>
    </row>
    <row r="17" spans="2:9 16377:16377" ht="24.6" customHeight="1">
      <c r="B17" s="8">
        <v>3</v>
      </c>
      <c r="C17" s="9" t="s">
        <v>17</v>
      </c>
      <c r="D17" s="8">
        <v>8</v>
      </c>
      <c r="E17" s="12"/>
      <c r="F17" s="18"/>
      <c r="G17" s="12"/>
      <c r="H17" s="12"/>
      <c r="I17" s="12"/>
    </row>
    <row r="18" spans="2:9 16377:16377" ht="24.6" customHeight="1">
      <c r="B18" s="8">
        <v>4</v>
      </c>
      <c r="C18" s="9" t="s">
        <v>18</v>
      </c>
      <c r="D18" s="8">
        <v>10</v>
      </c>
      <c r="E18" s="12"/>
      <c r="F18" s="18"/>
      <c r="G18" s="12"/>
      <c r="H18" s="12"/>
      <c r="I18" s="12"/>
    </row>
    <row r="19" spans="2:9 16377:16377" ht="24.6" customHeight="1">
      <c r="B19" s="10">
        <v>5</v>
      </c>
      <c r="C19" s="11" t="s">
        <v>19</v>
      </c>
      <c r="D19" s="8">
        <v>8</v>
      </c>
      <c r="E19" s="12"/>
      <c r="F19" s="17"/>
      <c r="G19" s="12"/>
      <c r="H19" s="12"/>
      <c r="I19" s="12"/>
    </row>
    <row r="20" spans="2:9 16377:16377" ht="24.6" customHeight="1">
      <c r="B20" s="8">
        <v>6</v>
      </c>
      <c r="C20" s="9" t="s">
        <v>20</v>
      </c>
      <c r="D20" s="8">
        <v>6</v>
      </c>
      <c r="E20" s="12"/>
      <c r="F20" s="12"/>
      <c r="G20" s="18"/>
      <c r="H20" s="12"/>
      <c r="I20" s="12"/>
    </row>
    <row r="21" spans="2:9 16377:16377" ht="24.6" customHeight="1">
      <c r="B21" s="10">
        <v>7</v>
      </c>
      <c r="C21" s="11" t="s">
        <v>21</v>
      </c>
      <c r="D21" s="8">
        <v>8</v>
      </c>
      <c r="E21" s="12"/>
      <c r="F21" s="12"/>
      <c r="G21" s="17"/>
      <c r="H21" s="12"/>
      <c r="I21" s="12"/>
    </row>
    <row r="22" spans="2:9 16377:16377" ht="24.6" customHeight="1">
      <c r="B22" s="8">
        <v>10</v>
      </c>
      <c r="C22" s="9" t="s">
        <v>22</v>
      </c>
      <c r="D22" s="8">
        <v>5</v>
      </c>
      <c r="E22" s="12"/>
      <c r="F22" s="12"/>
      <c r="G22" s="12"/>
      <c r="H22" s="18"/>
      <c r="I22" s="12"/>
    </row>
    <row r="23" spans="2:9 16377:16377" ht="24.6" customHeight="1">
      <c r="B23" s="8">
        <v>11</v>
      </c>
      <c r="C23" s="9" t="s">
        <v>23</v>
      </c>
      <c r="D23" s="8">
        <v>12</v>
      </c>
      <c r="E23" s="12"/>
      <c r="F23" s="12"/>
      <c r="G23" s="12"/>
      <c r="H23" s="18"/>
      <c r="I23" s="12"/>
      <c r="XEW23" s="13"/>
    </row>
    <row r="24" spans="2:9 16377:16377" ht="24.6" customHeight="1">
      <c r="B24" s="10">
        <v>12</v>
      </c>
      <c r="C24" s="11" t="s">
        <v>24</v>
      </c>
      <c r="D24" s="8">
        <v>10</v>
      </c>
      <c r="E24" s="12"/>
      <c r="F24" s="12"/>
      <c r="G24" s="12"/>
      <c r="H24" s="17"/>
      <c r="I24" s="12"/>
    </row>
    <row r="25" spans="2:9 16377:16377" ht="24.6" customHeight="1">
      <c r="B25" s="10">
        <v>14</v>
      </c>
      <c r="C25" s="11" t="s">
        <v>25</v>
      </c>
      <c r="D25" s="8">
        <v>5</v>
      </c>
      <c r="E25" s="12"/>
      <c r="F25" s="12"/>
      <c r="G25" s="12"/>
      <c r="H25" s="72"/>
      <c r="I25" s="12"/>
    </row>
    <row r="26" spans="2:9 16377:16377" ht="24.6" customHeight="1">
      <c r="B26" s="10">
        <v>15</v>
      </c>
      <c r="C26" s="11" t="s">
        <v>26</v>
      </c>
      <c r="D26" s="8">
        <v>10</v>
      </c>
      <c r="E26" s="12"/>
      <c r="F26" s="12"/>
      <c r="G26" s="12"/>
      <c r="H26" s="12"/>
      <c r="I26" s="18"/>
    </row>
    <row r="27" spans="2:9 16377:16377" ht="24.6" customHeight="1">
      <c r="B27" s="8">
        <v>16</v>
      </c>
      <c r="C27" s="9" t="s">
        <v>27</v>
      </c>
      <c r="D27" s="8">
        <v>5</v>
      </c>
      <c r="E27" s="12"/>
      <c r="F27" s="12"/>
      <c r="G27" s="12"/>
      <c r="H27" s="12"/>
      <c r="I27" s="18"/>
    </row>
    <row r="28" spans="2:9 16377:16377" ht="20.100000000000001" customHeight="1">
      <c r="B28" s="10">
        <v>17</v>
      </c>
      <c r="C28" s="11" t="s">
        <v>28</v>
      </c>
      <c r="D28" s="8">
        <v>5</v>
      </c>
      <c r="E28" s="12"/>
      <c r="F28" s="12"/>
      <c r="G28" s="12"/>
      <c r="H28" s="12"/>
      <c r="I28" s="17"/>
    </row>
    <row r="30" spans="2:9 16377:16377">
      <c r="C30" s="14" t="s">
        <v>29</v>
      </c>
    </row>
    <row r="31" spans="2:9 16377:16377">
      <c r="C31" s="15" t="s">
        <v>30</v>
      </c>
    </row>
    <row r="33" spans="3:3">
      <c r="C33" s="16" t="s">
        <v>31</v>
      </c>
    </row>
    <row r="34" spans="3:3">
      <c r="C34" s="17" t="s">
        <v>32</v>
      </c>
    </row>
    <row r="35" spans="3:3">
      <c r="C35" s="18" t="s">
        <v>33</v>
      </c>
    </row>
  </sheetData>
  <mergeCells count="4">
    <mergeCell ref="B12:B14"/>
    <mergeCell ref="C12:C14"/>
    <mergeCell ref="D12:D14"/>
    <mergeCell ref="E12:I12"/>
  </mergeCells>
  <phoneticPr fontId="3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88"/>
  <sheetViews>
    <sheetView zoomScaleNormal="100" workbookViewId="0">
      <selection activeCell="E90" sqref="E90"/>
    </sheetView>
  </sheetViews>
  <sheetFormatPr defaultColWidth="8.85546875" defaultRowHeight="30" customHeight="1"/>
  <cols>
    <col min="1" max="1" width="2.7109375" style="20" customWidth="1"/>
    <col min="2" max="2" width="21.42578125" style="20" customWidth="1"/>
    <col min="3" max="3" width="26.28515625" style="20" customWidth="1"/>
    <col min="4" max="5" width="21.42578125" style="20" customWidth="1"/>
    <col min="6" max="6" width="72" style="24" customWidth="1"/>
    <col min="7" max="7" width="30.7109375" style="24" customWidth="1"/>
    <col min="8" max="8" width="10.7109375" style="24" customWidth="1"/>
    <col min="9" max="9" width="10.42578125" style="28" customWidth="1"/>
    <col min="10" max="10" width="10.42578125" style="24" customWidth="1"/>
    <col min="11" max="11" width="2.7109375" style="24" customWidth="1"/>
    <col min="12" max="12" width="6.140625" style="24" hidden="1" customWidth="1"/>
    <col min="13" max="68" width="2.42578125" style="24" customWidth="1"/>
    <col min="69" max="74" width="9.140625" style="24"/>
    <col min="75" max="16384" width="8.85546875" style="24"/>
  </cols>
  <sheetData>
    <row r="1" spans="1:75" ht="26.25" customHeight="1">
      <c r="A1" s="19" t="s">
        <v>34</v>
      </c>
      <c r="D1" s="19"/>
      <c r="E1" s="19"/>
      <c r="F1" s="85" t="s">
        <v>35</v>
      </c>
      <c r="G1" s="21"/>
      <c r="H1" s="22"/>
      <c r="I1" s="23"/>
      <c r="J1" s="23"/>
      <c r="L1" s="22"/>
      <c r="M1" s="25"/>
    </row>
    <row r="2" spans="1:75" ht="19.5" customHeight="1">
      <c r="A2" s="20" t="s">
        <v>36</v>
      </c>
      <c r="B2" s="26"/>
      <c r="C2" s="26"/>
      <c r="F2" s="27" t="s">
        <v>37</v>
      </c>
      <c r="M2" s="29"/>
    </row>
    <row r="3" spans="1:75" ht="17.25" customHeight="1">
      <c r="A3" s="20" t="s">
        <v>38</v>
      </c>
      <c r="F3" s="30" t="s">
        <v>39</v>
      </c>
      <c r="G3" s="122" t="s">
        <v>40</v>
      </c>
      <c r="H3" s="123"/>
      <c r="I3" s="124">
        <v>45754</v>
      </c>
      <c r="J3" s="124"/>
    </row>
    <row r="4" spans="1:75" ht="15.75" customHeight="1">
      <c r="A4" s="19" t="s">
        <v>41</v>
      </c>
      <c r="B4" s="31" t="s">
        <v>42</v>
      </c>
      <c r="C4" s="31"/>
      <c r="D4" s="19"/>
      <c r="E4" s="19"/>
      <c r="G4" s="122" t="s">
        <v>43</v>
      </c>
      <c r="H4" s="123"/>
      <c r="I4" s="32">
        <v>1</v>
      </c>
      <c r="M4" s="125">
        <f>Project_Start</f>
        <v>45754</v>
      </c>
      <c r="N4" s="126"/>
      <c r="O4" s="126"/>
      <c r="P4" s="126"/>
      <c r="Q4" s="126"/>
      <c r="R4" s="126"/>
      <c r="S4" s="127"/>
      <c r="T4" s="125">
        <f>T5</f>
        <v>45761</v>
      </c>
      <c r="U4" s="126"/>
      <c r="V4" s="126"/>
      <c r="W4" s="126"/>
      <c r="X4" s="126"/>
      <c r="Y4" s="126"/>
      <c r="Z4" s="127"/>
      <c r="AA4" s="125">
        <f>AA5</f>
        <v>45768</v>
      </c>
      <c r="AB4" s="126"/>
      <c r="AC4" s="126"/>
      <c r="AD4" s="126"/>
      <c r="AE4" s="126"/>
      <c r="AF4" s="126"/>
      <c r="AG4" s="127"/>
      <c r="AH4" s="125">
        <f>AH5</f>
        <v>45775</v>
      </c>
      <c r="AI4" s="126"/>
      <c r="AJ4" s="126"/>
      <c r="AK4" s="126"/>
      <c r="AL4" s="126"/>
      <c r="AM4" s="126"/>
      <c r="AN4" s="127"/>
      <c r="AO4" s="125">
        <f>AO5</f>
        <v>45782</v>
      </c>
      <c r="AP4" s="126"/>
      <c r="AQ4" s="126"/>
      <c r="AR4" s="126"/>
      <c r="AS4" s="126"/>
      <c r="AT4" s="126"/>
      <c r="AU4" s="127"/>
      <c r="AV4" s="125">
        <f>AV5</f>
        <v>45789</v>
      </c>
      <c r="AW4" s="126"/>
      <c r="AX4" s="126"/>
      <c r="AY4" s="126"/>
      <c r="AZ4" s="126"/>
      <c r="BA4" s="126"/>
      <c r="BB4" s="127"/>
      <c r="BC4" s="125">
        <f>BC5</f>
        <v>45796</v>
      </c>
      <c r="BD4" s="126"/>
      <c r="BE4" s="126"/>
      <c r="BF4" s="126"/>
      <c r="BG4" s="126"/>
      <c r="BH4" s="126"/>
      <c r="BI4" s="127"/>
      <c r="BJ4" s="125">
        <f>BJ5</f>
        <v>45803</v>
      </c>
      <c r="BK4" s="126"/>
      <c r="BL4" s="126"/>
      <c r="BM4" s="126"/>
      <c r="BN4" s="126"/>
      <c r="BO4" s="126"/>
      <c r="BP4" s="126"/>
      <c r="BQ4" s="121"/>
      <c r="BR4" s="121"/>
      <c r="BS4" s="121"/>
      <c r="BT4" s="121"/>
      <c r="BU4" s="121"/>
      <c r="BV4" s="121"/>
      <c r="BW4" s="121"/>
    </row>
    <row r="5" spans="1:75" ht="15" customHeight="1">
      <c r="A5" s="19" t="s">
        <v>44</v>
      </c>
      <c r="B5" s="19"/>
      <c r="C5" s="19"/>
      <c r="D5" s="19"/>
      <c r="E5" s="19"/>
      <c r="F5" s="33"/>
      <c r="G5" s="33"/>
      <c r="H5" s="33"/>
      <c r="I5" s="33"/>
      <c r="J5" s="33"/>
      <c r="K5" s="33"/>
      <c r="M5" s="34">
        <f>Project_Start-WEEKDAY(Project_Start,1)+2+7*(Display_Week-1)</f>
        <v>45754</v>
      </c>
      <c r="N5" s="35">
        <f>M5+1</f>
        <v>45755</v>
      </c>
      <c r="O5" s="35">
        <f t="shared" ref="O5:BB5" si="0">N5+1</f>
        <v>45756</v>
      </c>
      <c r="P5" s="35">
        <f t="shared" si="0"/>
        <v>45757</v>
      </c>
      <c r="Q5" s="35">
        <f t="shared" si="0"/>
        <v>45758</v>
      </c>
      <c r="R5" s="35">
        <f t="shared" si="0"/>
        <v>45759</v>
      </c>
      <c r="S5" s="36">
        <f t="shared" si="0"/>
        <v>45760</v>
      </c>
      <c r="T5" s="34">
        <f>S5+1</f>
        <v>45761</v>
      </c>
      <c r="U5" s="35">
        <f>T5+1</f>
        <v>45762</v>
      </c>
      <c r="V5" s="35">
        <f t="shared" si="0"/>
        <v>45763</v>
      </c>
      <c r="W5" s="35">
        <f t="shared" si="0"/>
        <v>45764</v>
      </c>
      <c r="X5" s="35">
        <f t="shared" si="0"/>
        <v>45765</v>
      </c>
      <c r="Y5" s="35">
        <f t="shared" si="0"/>
        <v>45766</v>
      </c>
      <c r="Z5" s="36">
        <f t="shared" si="0"/>
        <v>45767</v>
      </c>
      <c r="AA5" s="34">
        <f>Z5+1</f>
        <v>45768</v>
      </c>
      <c r="AB5" s="35">
        <f>AA5+1</f>
        <v>45769</v>
      </c>
      <c r="AC5" s="35">
        <f t="shared" si="0"/>
        <v>45770</v>
      </c>
      <c r="AD5" s="35">
        <f t="shared" si="0"/>
        <v>45771</v>
      </c>
      <c r="AE5" s="35">
        <f t="shared" si="0"/>
        <v>45772</v>
      </c>
      <c r="AF5" s="35">
        <f t="shared" si="0"/>
        <v>45773</v>
      </c>
      <c r="AG5" s="36">
        <f t="shared" si="0"/>
        <v>45774</v>
      </c>
      <c r="AH5" s="34">
        <f>AG5+1</f>
        <v>45775</v>
      </c>
      <c r="AI5" s="35">
        <f>AH5+1</f>
        <v>45776</v>
      </c>
      <c r="AJ5" s="35">
        <f t="shared" si="0"/>
        <v>45777</v>
      </c>
      <c r="AK5" s="35">
        <f t="shared" si="0"/>
        <v>45778</v>
      </c>
      <c r="AL5" s="35">
        <f t="shared" si="0"/>
        <v>45779</v>
      </c>
      <c r="AM5" s="35">
        <f t="shared" si="0"/>
        <v>45780</v>
      </c>
      <c r="AN5" s="36">
        <f t="shared" si="0"/>
        <v>45781</v>
      </c>
      <c r="AO5" s="34">
        <f>AN5+1</f>
        <v>45782</v>
      </c>
      <c r="AP5" s="35">
        <f>AO5+1</f>
        <v>45783</v>
      </c>
      <c r="AQ5" s="35">
        <f t="shared" si="0"/>
        <v>45784</v>
      </c>
      <c r="AR5" s="35">
        <f t="shared" si="0"/>
        <v>45785</v>
      </c>
      <c r="AS5" s="35">
        <f t="shared" si="0"/>
        <v>45786</v>
      </c>
      <c r="AT5" s="35">
        <f t="shared" si="0"/>
        <v>45787</v>
      </c>
      <c r="AU5" s="36">
        <f t="shared" si="0"/>
        <v>45788</v>
      </c>
      <c r="AV5" s="34">
        <f>AU5+1</f>
        <v>45789</v>
      </c>
      <c r="AW5" s="35">
        <f>AV5+1</f>
        <v>45790</v>
      </c>
      <c r="AX5" s="35">
        <f t="shared" si="0"/>
        <v>45791</v>
      </c>
      <c r="AY5" s="35">
        <f t="shared" si="0"/>
        <v>45792</v>
      </c>
      <c r="AZ5" s="35">
        <f t="shared" si="0"/>
        <v>45793</v>
      </c>
      <c r="BA5" s="35">
        <f t="shared" si="0"/>
        <v>45794</v>
      </c>
      <c r="BB5" s="36">
        <f t="shared" si="0"/>
        <v>45795</v>
      </c>
      <c r="BC5" s="34">
        <f>BB5+1</f>
        <v>45796</v>
      </c>
      <c r="BD5" s="35">
        <f>BC5+1</f>
        <v>45797</v>
      </c>
      <c r="BE5" s="35">
        <f t="shared" ref="BE5:BI5" si="1">BD5+1</f>
        <v>45798</v>
      </c>
      <c r="BF5" s="35">
        <f t="shared" si="1"/>
        <v>45799</v>
      </c>
      <c r="BG5" s="35">
        <f t="shared" si="1"/>
        <v>45800</v>
      </c>
      <c r="BH5" s="35">
        <f t="shared" si="1"/>
        <v>45801</v>
      </c>
      <c r="BI5" s="36">
        <f t="shared" si="1"/>
        <v>45802</v>
      </c>
      <c r="BJ5" s="34">
        <f>BI5+1</f>
        <v>45803</v>
      </c>
      <c r="BK5" s="35">
        <f>BJ5+1</f>
        <v>45804</v>
      </c>
      <c r="BL5" s="35">
        <f t="shared" ref="BL5:BP5" si="2">BK5+1</f>
        <v>45805</v>
      </c>
      <c r="BM5" s="35">
        <f t="shared" si="2"/>
        <v>45806</v>
      </c>
      <c r="BN5" s="35">
        <f t="shared" si="2"/>
        <v>45807</v>
      </c>
      <c r="BO5" s="35">
        <f t="shared" si="2"/>
        <v>45808</v>
      </c>
      <c r="BP5" s="35">
        <f t="shared" si="2"/>
        <v>45809</v>
      </c>
      <c r="BQ5" s="37"/>
      <c r="BR5" s="37"/>
      <c r="BS5" s="37"/>
      <c r="BT5" s="37"/>
      <c r="BU5" s="37"/>
    </row>
    <row r="6" spans="1:75" ht="15" customHeight="1" thickBot="1">
      <c r="A6" s="19" t="s">
        <v>45</v>
      </c>
      <c r="B6" s="38" t="s">
        <v>46</v>
      </c>
      <c r="C6" s="38" t="s">
        <v>47</v>
      </c>
      <c r="D6" s="38" t="s">
        <v>48</v>
      </c>
      <c r="E6" s="38" t="s">
        <v>49</v>
      </c>
      <c r="F6" s="39" t="s">
        <v>50</v>
      </c>
      <c r="G6" s="40" t="s">
        <v>51</v>
      </c>
      <c r="H6" s="40" t="s">
        <v>52</v>
      </c>
      <c r="I6" s="40" t="s">
        <v>53</v>
      </c>
      <c r="J6" s="40" t="s">
        <v>54</v>
      </c>
      <c r="K6" s="40"/>
      <c r="L6" s="40" t="s">
        <v>55</v>
      </c>
      <c r="M6" s="41" t="str">
        <f t="shared" ref="M6:BP6" si="3">LEFT(TEXT(M5,"ddd"),1)</f>
        <v>M</v>
      </c>
      <c r="N6" s="41" t="str">
        <f t="shared" si="3"/>
        <v>T</v>
      </c>
      <c r="O6" s="41" t="str">
        <f t="shared" si="3"/>
        <v>W</v>
      </c>
      <c r="P6" s="41" t="str">
        <f t="shared" si="3"/>
        <v>T</v>
      </c>
      <c r="Q6" s="41" t="str">
        <f t="shared" si="3"/>
        <v>F</v>
      </c>
      <c r="R6" s="41" t="str">
        <f t="shared" si="3"/>
        <v>S</v>
      </c>
      <c r="S6" s="41" t="str">
        <f t="shared" si="3"/>
        <v>S</v>
      </c>
      <c r="T6" s="41" t="str">
        <f t="shared" si="3"/>
        <v>M</v>
      </c>
      <c r="U6" s="41" t="str">
        <f t="shared" si="3"/>
        <v>T</v>
      </c>
      <c r="V6" s="41" t="str">
        <f t="shared" si="3"/>
        <v>W</v>
      </c>
      <c r="W6" s="41" t="str">
        <f t="shared" si="3"/>
        <v>T</v>
      </c>
      <c r="X6" s="41" t="str">
        <f t="shared" si="3"/>
        <v>F</v>
      </c>
      <c r="Y6" s="41" t="str">
        <f t="shared" si="3"/>
        <v>S</v>
      </c>
      <c r="Z6" s="41" t="str">
        <f t="shared" si="3"/>
        <v>S</v>
      </c>
      <c r="AA6" s="41" t="str">
        <f t="shared" si="3"/>
        <v>M</v>
      </c>
      <c r="AB6" s="41" t="str">
        <f t="shared" si="3"/>
        <v>T</v>
      </c>
      <c r="AC6" s="41" t="str">
        <f t="shared" si="3"/>
        <v>W</v>
      </c>
      <c r="AD6" s="41" t="str">
        <f t="shared" si="3"/>
        <v>T</v>
      </c>
      <c r="AE6" s="41" t="str">
        <f t="shared" si="3"/>
        <v>F</v>
      </c>
      <c r="AF6" s="41" t="str">
        <f t="shared" si="3"/>
        <v>S</v>
      </c>
      <c r="AG6" s="41" t="str">
        <f t="shared" si="3"/>
        <v>S</v>
      </c>
      <c r="AH6" s="41" t="str">
        <f t="shared" si="3"/>
        <v>M</v>
      </c>
      <c r="AI6" s="41" t="str">
        <f t="shared" si="3"/>
        <v>T</v>
      </c>
      <c r="AJ6" s="41" t="str">
        <f t="shared" si="3"/>
        <v>W</v>
      </c>
      <c r="AK6" s="41" t="str">
        <f t="shared" si="3"/>
        <v>T</v>
      </c>
      <c r="AL6" s="41" t="str">
        <f t="shared" si="3"/>
        <v>F</v>
      </c>
      <c r="AM6" s="41" t="str">
        <f t="shared" si="3"/>
        <v>S</v>
      </c>
      <c r="AN6" s="41" t="str">
        <f t="shared" si="3"/>
        <v>S</v>
      </c>
      <c r="AO6" s="41" t="str">
        <f t="shared" si="3"/>
        <v>M</v>
      </c>
      <c r="AP6" s="41" t="str">
        <f t="shared" si="3"/>
        <v>T</v>
      </c>
      <c r="AQ6" s="41" t="str">
        <f t="shared" si="3"/>
        <v>W</v>
      </c>
      <c r="AR6" s="41" t="str">
        <f t="shared" si="3"/>
        <v>T</v>
      </c>
      <c r="AS6" s="41" t="str">
        <f t="shared" si="3"/>
        <v>F</v>
      </c>
      <c r="AT6" s="41" t="str">
        <f t="shared" si="3"/>
        <v>S</v>
      </c>
      <c r="AU6" s="41" t="str">
        <f t="shared" si="3"/>
        <v>S</v>
      </c>
      <c r="AV6" s="41" t="str">
        <f t="shared" si="3"/>
        <v>M</v>
      </c>
      <c r="AW6" s="41" t="str">
        <f t="shared" si="3"/>
        <v>T</v>
      </c>
      <c r="AX6" s="41" t="str">
        <f t="shared" si="3"/>
        <v>W</v>
      </c>
      <c r="AY6" s="41" t="str">
        <f t="shared" si="3"/>
        <v>T</v>
      </c>
      <c r="AZ6" s="41" t="str">
        <f t="shared" si="3"/>
        <v>F</v>
      </c>
      <c r="BA6" s="41" t="str">
        <f t="shared" si="3"/>
        <v>S</v>
      </c>
      <c r="BB6" s="41" t="str">
        <f t="shared" si="3"/>
        <v>S</v>
      </c>
      <c r="BC6" s="41" t="str">
        <f t="shared" si="3"/>
        <v>M</v>
      </c>
      <c r="BD6" s="41" t="str">
        <f t="shared" si="3"/>
        <v>T</v>
      </c>
      <c r="BE6" s="41" t="str">
        <f t="shared" si="3"/>
        <v>W</v>
      </c>
      <c r="BF6" s="41" t="str">
        <f t="shared" si="3"/>
        <v>T</v>
      </c>
      <c r="BG6" s="41" t="str">
        <f t="shared" si="3"/>
        <v>F</v>
      </c>
      <c r="BH6" s="41" t="str">
        <f t="shared" si="3"/>
        <v>S</v>
      </c>
      <c r="BI6" s="41" t="str">
        <f t="shared" si="3"/>
        <v>S</v>
      </c>
      <c r="BJ6" s="41" t="str">
        <f t="shared" si="3"/>
        <v>M</v>
      </c>
      <c r="BK6" s="41" t="str">
        <f t="shared" si="3"/>
        <v>T</v>
      </c>
      <c r="BL6" s="41" t="str">
        <f t="shared" si="3"/>
        <v>W</v>
      </c>
      <c r="BM6" s="41" t="str">
        <f t="shared" si="3"/>
        <v>T</v>
      </c>
      <c r="BN6" s="41" t="str">
        <f t="shared" si="3"/>
        <v>F</v>
      </c>
      <c r="BO6" s="41" t="str">
        <f t="shared" si="3"/>
        <v>S</v>
      </c>
      <c r="BP6" s="42" t="str">
        <f t="shared" si="3"/>
        <v>S</v>
      </c>
      <c r="BQ6" s="43"/>
      <c r="BR6" s="43"/>
      <c r="BS6" s="43"/>
      <c r="BT6" s="43"/>
      <c r="BU6" s="43"/>
    </row>
    <row r="7" spans="1:75" ht="15" hidden="1" customHeight="1">
      <c r="A7" s="20" t="s">
        <v>56</v>
      </c>
      <c r="G7" s="44"/>
      <c r="I7" s="24"/>
      <c r="L7" s="24" t="str">
        <f ca="1">IF(OR(ISBLANK(task_start),ISBLANK(task_end)),"",task_end-task_start+1)</f>
        <v/>
      </c>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row>
    <row r="8" spans="1:75" ht="15" customHeight="1" thickBot="1">
      <c r="A8" s="19"/>
      <c r="B8" s="94" t="s">
        <v>0</v>
      </c>
      <c r="C8" s="94" t="s">
        <v>57</v>
      </c>
      <c r="D8" s="94" t="s">
        <v>58</v>
      </c>
      <c r="E8" s="46" t="s">
        <v>0</v>
      </c>
      <c r="F8" s="47" t="s">
        <v>59</v>
      </c>
      <c r="G8" s="89"/>
      <c r="H8" s="90"/>
      <c r="I8" s="91">
        <v>45754</v>
      </c>
      <c r="J8" s="91">
        <f>I8+11</f>
        <v>45765</v>
      </c>
      <c r="K8" s="50"/>
      <c r="L8" s="50"/>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row>
    <row r="9" spans="1:75" ht="15" customHeight="1" thickBot="1">
      <c r="A9" s="19"/>
      <c r="B9" s="94" t="s">
        <v>60</v>
      </c>
      <c r="C9" s="94" t="s">
        <v>57</v>
      </c>
      <c r="D9" s="94" t="s">
        <v>58</v>
      </c>
      <c r="E9" s="46" t="s">
        <v>0</v>
      </c>
      <c r="F9" s="47" t="s">
        <v>61</v>
      </c>
      <c r="G9" s="92"/>
      <c r="H9" s="90"/>
      <c r="I9" s="91">
        <f>I8</f>
        <v>45754</v>
      </c>
      <c r="J9" s="91">
        <f>J8</f>
        <v>45765</v>
      </c>
      <c r="K9" s="50"/>
      <c r="L9" s="50"/>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row>
    <row r="10" spans="1:75" ht="15" customHeight="1">
      <c r="A10" s="19"/>
      <c r="B10" s="94" t="s">
        <v>60</v>
      </c>
      <c r="C10" s="94" t="s">
        <v>57</v>
      </c>
      <c r="D10" s="94" t="s">
        <v>58</v>
      </c>
      <c r="E10" s="46" t="s">
        <v>0</v>
      </c>
      <c r="F10" s="47" t="s">
        <v>62</v>
      </c>
      <c r="G10" s="92"/>
      <c r="H10" s="90"/>
      <c r="I10" s="91">
        <f t="shared" ref="I10:I28" si="4">I9</f>
        <v>45754</v>
      </c>
      <c r="J10" s="91">
        <f t="shared" ref="J10:J27" si="5">J9</f>
        <v>45765</v>
      </c>
      <c r="K10" s="50"/>
      <c r="L10" s="50"/>
      <c r="M10" s="45"/>
      <c r="N10" s="45"/>
      <c r="O10" s="45"/>
      <c r="P10" s="45"/>
      <c r="Q10" s="45"/>
      <c r="R10" s="45"/>
      <c r="S10" s="45"/>
      <c r="T10" s="45"/>
      <c r="U10" s="45"/>
      <c r="V10" s="45"/>
      <c r="W10" s="45"/>
      <c r="X10" s="45"/>
      <c r="Y10" s="45"/>
      <c r="Z10" s="45"/>
      <c r="AA10" s="45"/>
      <c r="AB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row>
    <row r="11" spans="1:75" ht="15" customHeight="1">
      <c r="A11" s="19" t="s">
        <v>63</v>
      </c>
      <c r="B11" s="94" t="s">
        <v>60</v>
      </c>
      <c r="C11" s="94" t="s">
        <v>57</v>
      </c>
      <c r="D11" s="94" t="s">
        <v>58</v>
      </c>
      <c r="E11" s="46" t="s">
        <v>0</v>
      </c>
      <c r="F11" s="47" t="s">
        <v>64</v>
      </c>
      <c r="G11" s="92"/>
      <c r="H11" s="90"/>
      <c r="I11" s="91">
        <f t="shared" si="4"/>
        <v>45754</v>
      </c>
      <c r="J11" s="91">
        <f t="shared" si="5"/>
        <v>45765</v>
      </c>
      <c r="K11" s="50"/>
      <c r="L11" s="50">
        <f t="shared" ref="L11:L25" ca="1" si="6">IF(OR(ISBLANK(task_start),ISBLANK(task_end)),"",task_end-task_start+1)</f>
        <v>12</v>
      </c>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row>
    <row r="12" spans="1:75" ht="15" customHeight="1">
      <c r="A12" s="19"/>
      <c r="B12" s="94" t="s">
        <v>60</v>
      </c>
      <c r="C12" s="94" t="s">
        <v>57</v>
      </c>
      <c r="D12" s="94" t="s">
        <v>58</v>
      </c>
      <c r="E12" s="46" t="s">
        <v>0</v>
      </c>
      <c r="F12" s="47" t="s">
        <v>65</v>
      </c>
      <c r="G12" s="92"/>
      <c r="H12" s="90"/>
      <c r="I12" s="91">
        <f t="shared" si="4"/>
        <v>45754</v>
      </c>
      <c r="J12" s="91">
        <f t="shared" si="5"/>
        <v>45765</v>
      </c>
      <c r="K12" s="50"/>
      <c r="L12" s="50"/>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row>
    <row r="13" spans="1:75" ht="15" customHeight="1">
      <c r="A13" s="19"/>
      <c r="B13" s="94" t="s">
        <v>60</v>
      </c>
      <c r="C13" s="94" t="s">
        <v>57</v>
      </c>
      <c r="D13" s="94" t="s">
        <v>58</v>
      </c>
      <c r="E13" s="46" t="s">
        <v>0</v>
      </c>
      <c r="F13" s="71" t="s">
        <v>66</v>
      </c>
      <c r="G13" s="92"/>
      <c r="H13" s="90"/>
      <c r="I13" s="91">
        <f t="shared" si="4"/>
        <v>45754</v>
      </c>
      <c r="J13" s="91">
        <f t="shared" si="5"/>
        <v>45765</v>
      </c>
      <c r="K13" s="50"/>
      <c r="L13" s="50"/>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row>
    <row r="14" spans="1:75" ht="15" customHeight="1">
      <c r="A14" s="19"/>
      <c r="B14" s="94" t="s">
        <v>60</v>
      </c>
      <c r="C14" s="94" t="s">
        <v>57</v>
      </c>
      <c r="D14" s="94" t="s">
        <v>58</v>
      </c>
      <c r="E14" s="46" t="s">
        <v>0</v>
      </c>
      <c r="F14" s="47" t="s">
        <v>67</v>
      </c>
      <c r="G14" s="92"/>
      <c r="H14" s="90"/>
      <c r="I14" s="91">
        <f t="shared" si="4"/>
        <v>45754</v>
      </c>
      <c r="J14" s="91">
        <f t="shared" si="5"/>
        <v>45765</v>
      </c>
      <c r="K14" s="50"/>
      <c r="L14" s="50"/>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row>
    <row r="15" spans="1:75">
      <c r="A15" s="19"/>
      <c r="B15" s="94" t="s">
        <v>60</v>
      </c>
      <c r="C15" s="94" t="s">
        <v>57</v>
      </c>
      <c r="D15" s="94" t="s">
        <v>58</v>
      </c>
      <c r="E15" s="46" t="s">
        <v>0</v>
      </c>
      <c r="F15" s="47" t="s">
        <v>68</v>
      </c>
      <c r="G15" s="92"/>
      <c r="H15" s="90"/>
      <c r="I15" s="91">
        <f t="shared" si="4"/>
        <v>45754</v>
      </c>
      <c r="J15" s="91">
        <f t="shared" si="5"/>
        <v>45765</v>
      </c>
      <c r="K15" s="50"/>
      <c r="L15" s="50"/>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row>
    <row r="16" spans="1:75">
      <c r="A16" s="19"/>
      <c r="B16" s="94" t="s">
        <v>60</v>
      </c>
      <c r="C16" s="94" t="s">
        <v>57</v>
      </c>
      <c r="D16" s="94" t="s">
        <v>58</v>
      </c>
      <c r="E16" s="46" t="s">
        <v>0</v>
      </c>
      <c r="F16" s="47" t="s">
        <v>69</v>
      </c>
      <c r="G16" s="92"/>
      <c r="H16" s="90"/>
      <c r="I16" s="91">
        <f t="shared" si="4"/>
        <v>45754</v>
      </c>
      <c r="J16" s="91">
        <f t="shared" si="5"/>
        <v>45765</v>
      </c>
      <c r="K16" s="50"/>
      <c r="L16" s="50"/>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row>
    <row r="17" spans="1:68" ht="15" customHeight="1">
      <c r="A17" s="19"/>
      <c r="B17" s="94" t="s">
        <v>60</v>
      </c>
      <c r="C17" s="94" t="s">
        <v>57</v>
      </c>
      <c r="D17" s="94" t="s">
        <v>58</v>
      </c>
      <c r="E17" s="46" t="s">
        <v>70</v>
      </c>
      <c r="F17" s="47" t="s">
        <v>71</v>
      </c>
      <c r="G17" s="92"/>
      <c r="H17" s="90"/>
      <c r="I17" s="91">
        <f t="shared" si="4"/>
        <v>45754</v>
      </c>
      <c r="J17" s="91">
        <f t="shared" si="5"/>
        <v>45765</v>
      </c>
      <c r="K17" s="50"/>
      <c r="L17" s="50"/>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row>
    <row r="18" spans="1:68" ht="15" customHeight="1">
      <c r="A18" s="19"/>
      <c r="B18" s="94" t="s">
        <v>60</v>
      </c>
      <c r="C18" s="94" t="s">
        <v>57</v>
      </c>
      <c r="D18" s="94" t="s">
        <v>58</v>
      </c>
      <c r="E18" s="46" t="s">
        <v>70</v>
      </c>
      <c r="F18" s="47" t="s">
        <v>72</v>
      </c>
      <c r="G18" s="92"/>
      <c r="H18" s="90"/>
      <c r="I18" s="91">
        <f t="shared" si="4"/>
        <v>45754</v>
      </c>
      <c r="J18" s="91">
        <f t="shared" si="5"/>
        <v>45765</v>
      </c>
      <c r="K18" s="50"/>
      <c r="L18" s="50"/>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row>
    <row r="19" spans="1:68" ht="15" customHeight="1">
      <c r="A19" s="19"/>
      <c r="B19" s="94" t="s">
        <v>60</v>
      </c>
      <c r="C19" s="94" t="s">
        <v>57</v>
      </c>
      <c r="D19" s="94" t="s">
        <v>58</v>
      </c>
      <c r="E19" s="46" t="s">
        <v>70</v>
      </c>
      <c r="F19" s="47" t="s">
        <v>73</v>
      </c>
      <c r="G19" s="92"/>
      <c r="H19" s="90"/>
      <c r="I19" s="91">
        <f t="shared" si="4"/>
        <v>45754</v>
      </c>
      <c r="J19" s="91">
        <f t="shared" si="5"/>
        <v>45765</v>
      </c>
      <c r="K19" s="50"/>
      <c r="L19" s="50"/>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row>
    <row r="20" spans="1:68" ht="15" customHeight="1">
      <c r="A20" s="19"/>
      <c r="B20" s="94" t="s">
        <v>60</v>
      </c>
      <c r="C20" s="94" t="s">
        <v>57</v>
      </c>
      <c r="D20" s="94" t="s">
        <v>58</v>
      </c>
      <c r="E20" s="46" t="s">
        <v>70</v>
      </c>
      <c r="F20" s="47" t="s">
        <v>74</v>
      </c>
      <c r="G20" s="92"/>
      <c r="H20" s="90"/>
      <c r="I20" s="91">
        <f t="shared" si="4"/>
        <v>45754</v>
      </c>
      <c r="J20" s="91">
        <f t="shared" si="5"/>
        <v>45765</v>
      </c>
      <c r="K20" s="50"/>
      <c r="L20" s="50"/>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row>
    <row r="21" spans="1:68" ht="15" customHeight="1" thickBot="1">
      <c r="A21" s="19"/>
      <c r="B21" s="94" t="s">
        <v>60</v>
      </c>
      <c r="C21" s="94" t="s">
        <v>57</v>
      </c>
      <c r="D21" s="94" t="s">
        <v>58</v>
      </c>
      <c r="E21" s="46" t="s">
        <v>70</v>
      </c>
      <c r="F21" s="47" t="s">
        <v>75</v>
      </c>
      <c r="G21" s="92"/>
      <c r="H21" s="90"/>
      <c r="I21" s="91">
        <f t="shared" si="4"/>
        <v>45754</v>
      </c>
      <c r="J21" s="91">
        <f t="shared" si="5"/>
        <v>45765</v>
      </c>
      <c r="K21" s="50"/>
      <c r="L21" s="50"/>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row>
    <row r="22" spans="1:68" ht="15" customHeight="1" thickBot="1">
      <c r="A22" s="19"/>
      <c r="B22" s="94" t="s">
        <v>60</v>
      </c>
      <c r="C22" s="94" t="s">
        <v>57</v>
      </c>
      <c r="D22" s="94" t="s">
        <v>58</v>
      </c>
      <c r="E22" s="46" t="s">
        <v>70</v>
      </c>
      <c r="F22" s="47" t="s">
        <v>76</v>
      </c>
      <c r="G22" s="92"/>
      <c r="H22" s="90"/>
      <c r="I22" s="91">
        <f t="shared" si="4"/>
        <v>45754</v>
      </c>
      <c r="J22" s="91">
        <f t="shared" si="5"/>
        <v>45765</v>
      </c>
      <c r="K22" s="50"/>
      <c r="L22" s="50"/>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row>
    <row r="23" spans="1:68" ht="15" customHeight="1">
      <c r="A23" s="19"/>
      <c r="B23" s="94" t="s">
        <v>60</v>
      </c>
      <c r="C23" s="94" t="s">
        <v>57</v>
      </c>
      <c r="D23" s="94" t="s">
        <v>58</v>
      </c>
      <c r="E23" s="46" t="s">
        <v>70</v>
      </c>
      <c r="F23" s="47" t="s">
        <v>77</v>
      </c>
      <c r="G23" s="92"/>
      <c r="H23" s="90"/>
      <c r="I23" s="91">
        <f t="shared" si="4"/>
        <v>45754</v>
      </c>
      <c r="J23" s="91">
        <f t="shared" si="5"/>
        <v>45765</v>
      </c>
      <c r="K23" s="50"/>
      <c r="L23" s="50"/>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row>
    <row r="24" spans="1:68" ht="15" customHeight="1">
      <c r="A24" s="19" t="s">
        <v>78</v>
      </c>
      <c r="B24" s="94" t="s">
        <v>60</v>
      </c>
      <c r="C24" s="94" t="s">
        <v>57</v>
      </c>
      <c r="D24" s="94" t="s">
        <v>58</v>
      </c>
      <c r="E24" s="46" t="s">
        <v>0</v>
      </c>
      <c r="F24" s="47" t="s">
        <v>79</v>
      </c>
      <c r="G24" s="92"/>
      <c r="H24" s="90"/>
      <c r="I24" s="91">
        <f t="shared" si="4"/>
        <v>45754</v>
      </c>
      <c r="J24" s="91">
        <f t="shared" si="5"/>
        <v>45765</v>
      </c>
      <c r="K24" s="50"/>
      <c r="L24" s="50">
        <f t="shared" ca="1" si="6"/>
        <v>12</v>
      </c>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row>
    <row r="25" spans="1:68" ht="15" customHeight="1">
      <c r="B25" s="94" t="s">
        <v>60</v>
      </c>
      <c r="C25" s="94" t="s">
        <v>57</v>
      </c>
      <c r="D25" s="94" t="s">
        <v>58</v>
      </c>
      <c r="E25" s="46" t="s">
        <v>0</v>
      </c>
      <c r="F25" s="47" t="s">
        <v>80</v>
      </c>
      <c r="G25" s="92"/>
      <c r="H25" s="90"/>
      <c r="I25" s="91">
        <f t="shared" si="4"/>
        <v>45754</v>
      </c>
      <c r="J25" s="91">
        <f t="shared" si="5"/>
        <v>45765</v>
      </c>
      <c r="K25" s="50"/>
      <c r="L25" s="50">
        <f t="shared" ca="1" si="6"/>
        <v>12</v>
      </c>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row>
    <row r="26" spans="1:68" ht="15">
      <c r="B26" s="94" t="s">
        <v>60</v>
      </c>
      <c r="C26" s="94" t="s">
        <v>57</v>
      </c>
      <c r="D26" s="94" t="s">
        <v>58</v>
      </c>
      <c r="E26" s="46" t="s">
        <v>70</v>
      </c>
      <c r="F26" s="47" t="s">
        <v>81</v>
      </c>
      <c r="G26" s="92"/>
      <c r="H26" s="90"/>
      <c r="I26" s="91">
        <f t="shared" si="4"/>
        <v>45754</v>
      </c>
      <c r="J26" s="91">
        <f t="shared" si="5"/>
        <v>45765</v>
      </c>
      <c r="K26" s="50"/>
      <c r="L26" s="50"/>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row>
    <row r="27" spans="1:68" ht="15" customHeight="1">
      <c r="B27" s="94" t="s">
        <v>60</v>
      </c>
      <c r="C27" s="94" t="s">
        <v>57</v>
      </c>
      <c r="D27" s="94" t="s">
        <v>58</v>
      </c>
      <c r="E27" s="46" t="s">
        <v>70</v>
      </c>
      <c r="F27" s="47" t="s">
        <v>82</v>
      </c>
      <c r="G27" s="92"/>
      <c r="H27" s="90"/>
      <c r="I27" s="91">
        <f t="shared" si="4"/>
        <v>45754</v>
      </c>
      <c r="J27" s="91">
        <f t="shared" si="5"/>
        <v>45765</v>
      </c>
      <c r="K27" s="50"/>
      <c r="L27" s="50"/>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row>
    <row r="28" spans="1:68" ht="15" customHeight="1">
      <c r="B28" s="94" t="s">
        <v>0</v>
      </c>
      <c r="C28" s="94" t="s">
        <v>57</v>
      </c>
      <c r="D28" s="94" t="s">
        <v>58</v>
      </c>
      <c r="E28" s="46" t="s">
        <v>70</v>
      </c>
      <c r="F28" s="47" t="s">
        <v>83</v>
      </c>
      <c r="G28" s="104"/>
      <c r="H28" s="105"/>
      <c r="I28" s="106">
        <f t="shared" si="4"/>
        <v>45754</v>
      </c>
      <c r="J28" s="106">
        <f>J27</f>
        <v>45765</v>
      </c>
      <c r="K28" s="50"/>
      <c r="L28" s="50"/>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row>
    <row r="29" spans="1:68" ht="15" customHeight="1">
      <c r="B29" s="46"/>
      <c r="C29" s="46"/>
      <c r="D29" s="46"/>
      <c r="E29" s="46"/>
      <c r="F29" s="47"/>
      <c r="G29" s="103"/>
      <c r="H29" s="103"/>
      <c r="I29" s="103"/>
      <c r="J29" s="103"/>
      <c r="K29" s="50"/>
      <c r="L29" s="50"/>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row>
    <row r="30" spans="1:68" ht="15" customHeight="1" thickBot="1">
      <c r="B30" s="51" t="s">
        <v>0</v>
      </c>
      <c r="C30" s="51" t="s">
        <v>84</v>
      </c>
      <c r="D30" s="51" t="s">
        <v>85</v>
      </c>
      <c r="E30" s="95" t="s">
        <v>0</v>
      </c>
      <c r="F30" s="47" t="s">
        <v>86</v>
      </c>
      <c r="G30" s="107"/>
      <c r="H30" s="108"/>
      <c r="I30" s="109">
        <f>J28+3</f>
        <v>45768</v>
      </c>
      <c r="J30" s="109">
        <f>I30+11</f>
        <v>45779</v>
      </c>
      <c r="K30" s="50"/>
      <c r="L30" s="50"/>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row>
    <row r="31" spans="1:68" ht="15" customHeight="1" thickBot="1">
      <c r="B31" s="51" t="s">
        <v>0</v>
      </c>
      <c r="C31" s="51" t="s">
        <v>84</v>
      </c>
      <c r="D31" s="51" t="s">
        <v>85</v>
      </c>
      <c r="E31" s="95" t="s">
        <v>70</v>
      </c>
      <c r="F31" s="47" t="s">
        <v>87</v>
      </c>
      <c r="G31" s="51"/>
      <c r="H31" s="49"/>
      <c r="I31" s="52">
        <f>I30</f>
        <v>45768</v>
      </c>
      <c r="J31" s="52">
        <f>J30</f>
        <v>45779</v>
      </c>
      <c r="K31" s="50"/>
      <c r="L31" s="50"/>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row>
    <row r="32" spans="1:68" ht="15" customHeight="1" thickBot="1">
      <c r="B32" s="51" t="s">
        <v>60</v>
      </c>
      <c r="C32" s="51" t="s">
        <v>84</v>
      </c>
      <c r="D32" s="51" t="s">
        <v>85</v>
      </c>
      <c r="E32" s="95" t="s">
        <v>88</v>
      </c>
      <c r="F32" s="47" t="s">
        <v>89</v>
      </c>
      <c r="G32" s="51"/>
      <c r="H32" s="49"/>
      <c r="I32" s="52">
        <f t="shared" ref="I32:I35" si="7">I31</f>
        <v>45768</v>
      </c>
      <c r="J32" s="52">
        <f t="shared" ref="J32:J35" si="8">J31</f>
        <v>45779</v>
      </c>
      <c r="K32" s="50"/>
      <c r="L32" s="50"/>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row>
    <row r="33" spans="2:68" ht="15.75" thickBot="1">
      <c r="B33" s="51" t="s">
        <v>60</v>
      </c>
      <c r="C33" s="51" t="s">
        <v>84</v>
      </c>
      <c r="D33" s="51" t="s">
        <v>85</v>
      </c>
      <c r="E33" s="95" t="s">
        <v>88</v>
      </c>
      <c r="F33" s="47" t="s">
        <v>90</v>
      </c>
      <c r="G33" s="51"/>
      <c r="H33" s="49"/>
      <c r="I33" s="52">
        <f t="shared" si="7"/>
        <v>45768</v>
      </c>
      <c r="J33" s="52">
        <f t="shared" si="8"/>
        <v>45779</v>
      </c>
      <c r="K33" s="50"/>
      <c r="L33" s="50"/>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row>
    <row r="34" spans="2:68" ht="15" customHeight="1" thickBot="1">
      <c r="B34" s="48" t="s">
        <v>91</v>
      </c>
      <c r="C34" s="51" t="s">
        <v>84</v>
      </c>
      <c r="D34" s="51" t="s">
        <v>85</v>
      </c>
      <c r="E34" s="95" t="s">
        <v>88</v>
      </c>
      <c r="F34" s="47" t="s">
        <v>92</v>
      </c>
      <c r="G34" s="51"/>
      <c r="H34" s="49"/>
      <c r="I34" s="52">
        <f t="shared" si="7"/>
        <v>45768</v>
      </c>
      <c r="J34" s="52">
        <f t="shared" si="8"/>
        <v>45779</v>
      </c>
      <c r="K34" s="50"/>
      <c r="L34" s="50"/>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row>
    <row r="35" spans="2:68" ht="15" customHeight="1" thickBot="1">
      <c r="B35" s="48" t="s">
        <v>91</v>
      </c>
      <c r="C35" s="51" t="s">
        <v>84</v>
      </c>
      <c r="D35" s="51" t="s">
        <v>85</v>
      </c>
      <c r="E35" s="95" t="s">
        <v>88</v>
      </c>
      <c r="F35" s="47" t="s">
        <v>93</v>
      </c>
      <c r="G35" s="51"/>
      <c r="H35" s="49"/>
      <c r="I35" s="52">
        <f t="shared" si="7"/>
        <v>45768</v>
      </c>
      <c r="J35" s="52">
        <f t="shared" si="8"/>
        <v>45779</v>
      </c>
      <c r="K35" s="50"/>
      <c r="L35" s="50"/>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row>
    <row r="36" spans="2:68" ht="15" thickBot="1">
      <c r="B36" s="48" t="s">
        <v>94</v>
      </c>
      <c r="C36" s="51" t="s">
        <v>84</v>
      </c>
      <c r="D36" s="51" t="s">
        <v>85</v>
      </c>
      <c r="E36" s="95" t="s">
        <v>88</v>
      </c>
      <c r="F36" s="47" t="s">
        <v>95</v>
      </c>
      <c r="G36" s="51"/>
      <c r="H36" s="49"/>
      <c r="I36" s="52">
        <f>I34</f>
        <v>45768</v>
      </c>
      <c r="J36" s="52">
        <f>J34</f>
        <v>45779</v>
      </c>
      <c r="K36" s="50"/>
      <c r="L36" s="50"/>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row>
    <row r="37" spans="2:68" ht="15" customHeight="1" thickBot="1">
      <c r="B37" s="51" t="s">
        <v>96</v>
      </c>
      <c r="C37" s="51" t="s">
        <v>84</v>
      </c>
      <c r="D37" s="51" t="s">
        <v>85</v>
      </c>
      <c r="E37" s="95" t="s">
        <v>88</v>
      </c>
      <c r="F37" s="47" t="s">
        <v>97</v>
      </c>
      <c r="G37" s="51"/>
      <c r="H37" s="49"/>
      <c r="I37" s="52">
        <f t="shared" ref="I37:J37" si="9">I35</f>
        <v>45768</v>
      </c>
      <c r="J37" s="52">
        <f t="shared" si="9"/>
        <v>45779</v>
      </c>
      <c r="K37" s="50"/>
      <c r="L37" s="50"/>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row>
    <row r="38" spans="2:68" ht="15" customHeight="1" thickBot="1">
      <c r="B38" s="51" t="s">
        <v>96</v>
      </c>
      <c r="C38" s="51" t="s">
        <v>84</v>
      </c>
      <c r="D38" s="51" t="s">
        <v>85</v>
      </c>
      <c r="E38" s="95" t="s">
        <v>88</v>
      </c>
      <c r="F38" s="47" t="s">
        <v>98</v>
      </c>
      <c r="G38" s="51"/>
      <c r="H38" s="49"/>
      <c r="I38" s="52">
        <f t="shared" ref="I38:J38" si="10">I36</f>
        <v>45768</v>
      </c>
      <c r="J38" s="52">
        <f t="shared" si="10"/>
        <v>45779</v>
      </c>
      <c r="K38" s="50"/>
      <c r="L38" s="50"/>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row>
    <row r="39" spans="2:68" ht="15.75" thickBot="1">
      <c r="B39" s="51" t="s">
        <v>96</v>
      </c>
      <c r="C39" s="51" t="s">
        <v>84</v>
      </c>
      <c r="D39" s="51" t="s">
        <v>85</v>
      </c>
      <c r="E39" s="95" t="s">
        <v>88</v>
      </c>
      <c r="F39" s="47" t="s">
        <v>99</v>
      </c>
      <c r="G39" s="51"/>
      <c r="H39" s="49"/>
      <c r="I39" s="52">
        <f t="shared" ref="I39:J39" si="11">I37</f>
        <v>45768</v>
      </c>
      <c r="J39" s="52">
        <f t="shared" si="11"/>
        <v>45779</v>
      </c>
      <c r="K39" s="50"/>
      <c r="L39" s="50"/>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row>
    <row r="40" spans="2:68" ht="15" customHeight="1" thickBot="1">
      <c r="B40" s="51" t="s">
        <v>96</v>
      </c>
      <c r="C40" s="51" t="s">
        <v>84</v>
      </c>
      <c r="D40" s="51" t="s">
        <v>85</v>
      </c>
      <c r="E40" s="95" t="s">
        <v>88</v>
      </c>
      <c r="F40" s="47" t="s">
        <v>100</v>
      </c>
      <c r="G40" s="51"/>
      <c r="H40" s="49"/>
      <c r="I40" s="52">
        <f t="shared" ref="I40:J40" si="12">I38</f>
        <v>45768</v>
      </c>
      <c r="J40" s="52">
        <f t="shared" si="12"/>
        <v>45779</v>
      </c>
      <c r="K40" s="50"/>
      <c r="L40" s="50"/>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row>
    <row r="41" spans="2:68" ht="15" customHeight="1" thickBot="1">
      <c r="B41" s="51" t="s">
        <v>60</v>
      </c>
      <c r="C41" s="51" t="s">
        <v>84</v>
      </c>
      <c r="D41" s="51" t="s">
        <v>85</v>
      </c>
      <c r="E41" s="95" t="s">
        <v>88</v>
      </c>
      <c r="F41" s="47" t="s">
        <v>101</v>
      </c>
      <c r="G41" s="51"/>
      <c r="H41" s="49"/>
      <c r="I41" s="52">
        <f t="shared" ref="I41:J41" si="13">I39</f>
        <v>45768</v>
      </c>
      <c r="J41" s="52">
        <f t="shared" si="13"/>
        <v>45779</v>
      </c>
      <c r="K41" s="50"/>
      <c r="L41" s="50"/>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row>
    <row r="42" spans="2:68" ht="15" customHeight="1" thickBot="1">
      <c r="B42" s="51" t="s">
        <v>0</v>
      </c>
      <c r="C42" s="51" t="s">
        <v>57</v>
      </c>
      <c r="D42" s="51" t="s">
        <v>85</v>
      </c>
      <c r="E42" s="95" t="s">
        <v>70</v>
      </c>
      <c r="F42" s="47" t="s">
        <v>102</v>
      </c>
      <c r="G42" s="51"/>
      <c r="H42" s="49"/>
      <c r="I42" s="52">
        <f t="shared" ref="I42:J42" si="14">I40</f>
        <v>45768</v>
      </c>
      <c r="J42" s="52">
        <f t="shared" si="14"/>
        <v>45779</v>
      </c>
      <c r="K42" s="50"/>
      <c r="L42" s="50"/>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row>
    <row r="43" spans="2:68" ht="15" customHeight="1" thickBot="1">
      <c r="B43" s="46"/>
      <c r="C43" s="46"/>
      <c r="D43" s="46"/>
      <c r="E43" s="46"/>
      <c r="F43" s="47"/>
      <c r="G43" s="103"/>
      <c r="H43" s="103"/>
      <c r="I43" s="103"/>
      <c r="J43" s="103"/>
      <c r="K43" s="50"/>
      <c r="L43" s="50"/>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row>
    <row r="44" spans="2:68" ht="15" customHeight="1" thickBot="1">
      <c r="B44" s="94" t="s">
        <v>0</v>
      </c>
      <c r="C44" s="94" t="s">
        <v>103</v>
      </c>
      <c r="D44" s="94" t="s">
        <v>104</v>
      </c>
      <c r="E44" s="95" t="s">
        <v>0</v>
      </c>
      <c r="F44" s="47" t="s">
        <v>105</v>
      </c>
      <c r="G44" s="92"/>
      <c r="H44" s="90"/>
      <c r="I44" s="93">
        <f>J42+3</f>
        <v>45782</v>
      </c>
      <c r="J44" s="93">
        <f>I44+11</f>
        <v>45793</v>
      </c>
      <c r="K44" s="50"/>
      <c r="L44" s="50"/>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row>
    <row r="45" spans="2:68" ht="15" customHeight="1" thickBot="1">
      <c r="B45" s="94" t="s">
        <v>0</v>
      </c>
      <c r="C45" s="94" t="s">
        <v>103</v>
      </c>
      <c r="D45" s="94" t="s">
        <v>104</v>
      </c>
      <c r="E45" s="95" t="s">
        <v>70</v>
      </c>
      <c r="F45" s="47" t="s">
        <v>87</v>
      </c>
      <c r="G45" s="92"/>
      <c r="H45" s="90"/>
      <c r="I45" s="93">
        <f>I44</f>
        <v>45782</v>
      </c>
      <c r="J45" s="93">
        <f>J44</f>
        <v>45793</v>
      </c>
      <c r="K45" s="50"/>
      <c r="L45" s="50"/>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row>
    <row r="46" spans="2:68" ht="15" customHeight="1" thickBot="1">
      <c r="B46" s="94" t="s">
        <v>60</v>
      </c>
      <c r="C46" s="94" t="s">
        <v>103</v>
      </c>
      <c r="D46" s="94" t="s">
        <v>104</v>
      </c>
      <c r="E46" s="95" t="s">
        <v>88</v>
      </c>
      <c r="F46" s="47" t="s">
        <v>106</v>
      </c>
      <c r="G46" s="92"/>
      <c r="H46" s="90"/>
      <c r="I46" s="93">
        <f t="shared" ref="I46:I56" si="15">I45</f>
        <v>45782</v>
      </c>
      <c r="J46" s="93">
        <f t="shared" ref="J46:J56" si="16">J45</f>
        <v>45793</v>
      </c>
      <c r="K46" s="50"/>
      <c r="L46" s="50"/>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row>
    <row r="47" spans="2:68" ht="15.75" thickBot="1">
      <c r="B47" s="94" t="s">
        <v>60</v>
      </c>
      <c r="C47" s="94" t="s">
        <v>103</v>
      </c>
      <c r="D47" s="94" t="s">
        <v>104</v>
      </c>
      <c r="E47" s="95" t="s">
        <v>88</v>
      </c>
      <c r="F47" s="47" t="s">
        <v>90</v>
      </c>
      <c r="G47" s="92"/>
      <c r="H47" s="90"/>
      <c r="I47" s="93">
        <f t="shared" si="15"/>
        <v>45782</v>
      </c>
      <c r="J47" s="93">
        <f t="shared" si="16"/>
        <v>45793</v>
      </c>
      <c r="K47" s="50"/>
      <c r="L47" s="50"/>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row>
    <row r="48" spans="2:68" ht="15" customHeight="1" thickBot="1">
      <c r="B48" s="94" t="s">
        <v>91</v>
      </c>
      <c r="C48" s="94" t="s">
        <v>103</v>
      </c>
      <c r="D48" s="94" t="s">
        <v>104</v>
      </c>
      <c r="E48" s="95" t="s">
        <v>88</v>
      </c>
      <c r="F48" s="47" t="s">
        <v>92</v>
      </c>
      <c r="G48" s="92"/>
      <c r="H48" s="90"/>
      <c r="I48" s="93">
        <f t="shared" si="15"/>
        <v>45782</v>
      </c>
      <c r="J48" s="93">
        <f t="shared" si="16"/>
        <v>45793</v>
      </c>
      <c r="K48" s="50"/>
      <c r="L48" s="50"/>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row>
    <row r="49" spans="2:68" ht="15" customHeight="1" thickBot="1">
      <c r="B49" s="94" t="s">
        <v>91</v>
      </c>
      <c r="C49" s="94" t="s">
        <v>103</v>
      </c>
      <c r="D49" s="94" t="s">
        <v>104</v>
      </c>
      <c r="E49" s="95" t="s">
        <v>88</v>
      </c>
      <c r="F49" s="47" t="s">
        <v>93</v>
      </c>
      <c r="G49" s="92"/>
      <c r="H49" s="90"/>
      <c r="I49" s="93">
        <f t="shared" si="15"/>
        <v>45782</v>
      </c>
      <c r="J49" s="93">
        <f t="shared" si="16"/>
        <v>45793</v>
      </c>
      <c r="K49" s="50"/>
      <c r="L49" s="50"/>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row>
    <row r="50" spans="2:68" ht="15" customHeight="1" thickBot="1">
      <c r="B50" s="94" t="s">
        <v>94</v>
      </c>
      <c r="C50" s="94" t="s">
        <v>103</v>
      </c>
      <c r="D50" s="94" t="s">
        <v>104</v>
      </c>
      <c r="E50" s="95" t="s">
        <v>88</v>
      </c>
      <c r="F50" s="47" t="s">
        <v>95</v>
      </c>
      <c r="G50" s="92"/>
      <c r="H50" s="90"/>
      <c r="I50" s="93">
        <f t="shared" si="15"/>
        <v>45782</v>
      </c>
      <c r="J50" s="93">
        <f t="shared" si="16"/>
        <v>45793</v>
      </c>
      <c r="K50" s="50"/>
      <c r="L50" s="50"/>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row>
    <row r="51" spans="2:68" ht="15.75" thickBot="1">
      <c r="B51" s="94" t="s">
        <v>96</v>
      </c>
      <c r="C51" s="94" t="s">
        <v>103</v>
      </c>
      <c r="D51" s="94" t="s">
        <v>104</v>
      </c>
      <c r="E51" s="95" t="s">
        <v>88</v>
      </c>
      <c r="F51" s="47" t="s">
        <v>97</v>
      </c>
      <c r="G51" s="92"/>
      <c r="H51" s="90"/>
      <c r="I51" s="93">
        <f t="shared" si="15"/>
        <v>45782</v>
      </c>
      <c r="J51" s="93">
        <f t="shared" si="16"/>
        <v>45793</v>
      </c>
      <c r="K51" s="50"/>
      <c r="L51" s="50"/>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row>
    <row r="52" spans="2:68" ht="15.75" thickBot="1">
      <c r="B52" s="94" t="s">
        <v>96</v>
      </c>
      <c r="C52" s="94" t="s">
        <v>103</v>
      </c>
      <c r="D52" s="94" t="s">
        <v>104</v>
      </c>
      <c r="E52" s="95" t="s">
        <v>88</v>
      </c>
      <c r="F52" s="47" t="s">
        <v>98</v>
      </c>
      <c r="G52" s="92"/>
      <c r="H52" s="90"/>
      <c r="I52" s="93">
        <f t="shared" si="15"/>
        <v>45782</v>
      </c>
      <c r="J52" s="93">
        <f t="shared" si="16"/>
        <v>45793</v>
      </c>
      <c r="K52" s="50"/>
      <c r="L52" s="50"/>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row>
    <row r="53" spans="2:68" ht="15" customHeight="1" thickBot="1">
      <c r="B53" s="94" t="s">
        <v>96</v>
      </c>
      <c r="C53" s="94" t="s">
        <v>103</v>
      </c>
      <c r="D53" s="94" t="s">
        <v>104</v>
      </c>
      <c r="E53" s="95" t="s">
        <v>88</v>
      </c>
      <c r="F53" s="47" t="s">
        <v>99</v>
      </c>
      <c r="G53" s="92"/>
      <c r="H53" s="90"/>
      <c r="I53" s="93">
        <f t="shared" si="15"/>
        <v>45782</v>
      </c>
      <c r="J53" s="93">
        <f t="shared" si="16"/>
        <v>45793</v>
      </c>
      <c r="K53" s="50"/>
      <c r="L53" s="50"/>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row>
    <row r="54" spans="2:68" ht="15" customHeight="1" thickBot="1">
      <c r="B54" s="94" t="s">
        <v>96</v>
      </c>
      <c r="C54" s="94" t="s">
        <v>103</v>
      </c>
      <c r="D54" s="94" t="s">
        <v>104</v>
      </c>
      <c r="E54" s="95" t="s">
        <v>88</v>
      </c>
      <c r="F54" s="47" t="s">
        <v>100</v>
      </c>
      <c r="G54" s="92"/>
      <c r="H54" s="90"/>
      <c r="I54" s="93">
        <f t="shared" si="15"/>
        <v>45782</v>
      </c>
      <c r="J54" s="93">
        <f t="shared" si="16"/>
        <v>45793</v>
      </c>
      <c r="K54" s="50"/>
      <c r="L54" s="50"/>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row>
    <row r="55" spans="2:68" ht="15.75" thickBot="1">
      <c r="B55" s="94" t="s">
        <v>96</v>
      </c>
      <c r="C55" s="94" t="s">
        <v>103</v>
      </c>
      <c r="D55" s="94" t="s">
        <v>104</v>
      </c>
      <c r="E55" s="95" t="s">
        <v>88</v>
      </c>
      <c r="F55" s="47" t="s">
        <v>107</v>
      </c>
      <c r="G55" s="92"/>
      <c r="H55" s="90"/>
      <c r="I55" s="93">
        <f t="shared" si="15"/>
        <v>45782</v>
      </c>
      <c r="J55" s="93">
        <f t="shared" si="16"/>
        <v>45793</v>
      </c>
      <c r="K55" s="50"/>
      <c r="L55" s="50"/>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row>
    <row r="56" spans="2:68" ht="15" customHeight="1" thickBot="1">
      <c r="B56" s="94" t="s">
        <v>0</v>
      </c>
      <c r="C56" s="94" t="s">
        <v>57</v>
      </c>
      <c r="D56" s="94" t="s">
        <v>104</v>
      </c>
      <c r="E56" s="46" t="s">
        <v>70</v>
      </c>
      <c r="F56" s="47" t="s">
        <v>108</v>
      </c>
      <c r="G56" s="92"/>
      <c r="H56" s="90"/>
      <c r="I56" s="93">
        <f t="shared" si="15"/>
        <v>45782</v>
      </c>
      <c r="J56" s="93">
        <f t="shared" si="16"/>
        <v>45793</v>
      </c>
      <c r="K56" s="50"/>
      <c r="L56" s="50"/>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row>
    <row r="57" spans="2:68" ht="15" customHeight="1" thickBot="1">
      <c r="B57" s="46"/>
      <c r="C57" s="46"/>
      <c r="D57" s="46"/>
      <c r="E57" s="46"/>
      <c r="F57" s="47"/>
      <c r="G57" s="103"/>
      <c r="H57" s="103"/>
      <c r="I57" s="103"/>
      <c r="J57" s="103"/>
      <c r="K57" s="50"/>
      <c r="L57" s="50"/>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row>
    <row r="58" spans="2:68" ht="15" customHeight="1" thickBot="1">
      <c r="B58" s="51" t="s">
        <v>0</v>
      </c>
      <c r="C58" s="48" t="s">
        <v>109</v>
      </c>
      <c r="D58" s="51" t="s">
        <v>110</v>
      </c>
      <c r="E58" s="95" t="s">
        <v>0</v>
      </c>
      <c r="F58" s="47" t="s">
        <v>111</v>
      </c>
      <c r="G58" s="51"/>
      <c r="H58" s="49"/>
      <c r="I58" s="52">
        <f>J56+3</f>
        <v>45796</v>
      </c>
      <c r="J58" s="52">
        <f>I58+11</f>
        <v>45807</v>
      </c>
      <c r="K58" s="50"/>
      <c r="L58" s="50"/>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row>
    <row r="59" spans="2:68" ht="15" customHeight="1" thickBot="1">
      <c r="B59" s="51" t="s">
        <v>0</v>
      </c>
      <c r="C59" s="48" t="s">
        <v>109</v>
      </c>
      <c r="D59" s="51" t="s">
        <v>110</v>
      </c>
      <c r="E59" s="95" t="s">
        <v>70</v>
      </c>
      <c r="F59" s="47" t="s">
        <v>87</v>
      </c>
      <c r="G59" s="51"/>
      <c r="H59" s="49"/>
      <c r="I59" s="52">
        <f>I58</f>
        <v>45796</v>
      </c>
      <c r="J59" s="52">
        <f>J58</f>
        <v>45807</v>
      </c>
      <c r="K59" s="50"/>
      <c r="L59" s="50"/>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row>
    <row r="60" spans="2:68" ht="15" customHeight="1" thickBot="1">
      <c r="B60" s="51" t="s">
        <v>60</v>
      </c>
      <c r="C60" s="48" t="s">
        <v>109</v>
      </c>
      <c r="D60" s="51" t="s">
        <v>110</v>
      </c>
      <c r="E60" s="95" t="s">
        <v>88</v>
      </c>
      <c r="F60" s="47" t="s">
        <v>112</v>
      </c>
      <c r="G60" s="51"/>
      <c r="H60" s="49"/>
      <c r="I60" s="52">
        <f t="shared" ref="I60:I65" si="17">I59</f>
        <v>45796</v>
      </c>
      <c r="J60" s="52">
        <f t="shared" ref="J60:J65" si="18">J59</f>
        <v>45807</v>
      </c>
      <c r="K60" s="50"/>
      <c r="L60" s="50"/>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row>
    <row r="61" spans="2:68" ht="15.75" thickBot="1">
      <c r="B61" s="51" t="s">
        <v>60</v>
      </c>
      <c r="C61" s="48" t="s">
        <v>109</v>
      </c>
      <c r="D61" s="51" t="s">
        <v>110</v>
      </c>
      <c r="E61" s="95" t="s">
        <v>88</v>
      </c>
      <c r="F61" s="47" t="s">
        <v>90</v>
      </c>
      <c r="G61" s="51"/>
      <c r="H61" s="49"/>
      <c r="I61" s="52">
        <f t="shared" si="17"/>
        <v>45796</v>
      </c>
      <c r="J61" s="52">
        <f t="shared" si="18"/>
        <v>45807</v>
      </c>
      <c r="K61" s="50"/>
      <c r="L61" s="50"/>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row>
    <row r="62" spans="2:68" ht="15" customHeight="1" thickBot="1">
      <c r="B62" s="48" t="s">
        <v>91</v>
      </c>
      <c r="C62" s="48" t="s">
        <v>109</v>
      </c>
      <c r="D62" s="51" t="s">
        <v>110</v>
      </c>
      <c r="E62" s="95" t="s">
        <v>88</v>
      </c>
      <c r="F62" s="47" t="s">
        <v>92</v>
      </c>
      <c r="G62" s="51"/>
      <c r="H62" s="49"/>
      <c r="I62" s="52">
        <f t="shared" si="17"/>
        <v>45796</v>
      </c>
      <c r="J62" s="52">
        <f t="shared" si="18"/>
        <v>45807</v>
      </c>
      <c r="K62" s="50"/>
      <c r="L62" s="50"/>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row>
    <row r="63" spans="2:68" ht="15" customHeight="1" thickBot="1">
      <c r="B63" s="48" t="s">
        <v>91</v>
      </c>
      <c r="C63" s="48" t="s">
        <v>109</v>
      </c>
      <c r="D63" s="51" t="s">
        <v>110</v>
      </c>
      <c r="E63" s="95" t="s">
        <v>88</v>
      </c>
      <c r="F63" s="47" t="s">
        <v>93</v>
      </c>
      <c r="G63" s="51"/>
      <c r="H63" s="49"/>
      <c r="I63" s="52">
        <f t="shared" si="17"/>
        <v>45796</v>
      </c>
      <c r="J63" s="52">
        <f t="shared" si="18"/>
        <v>45807</v>
      </c>
      <c r="K63" s="50"/>
      <c r="L63" s="50"/>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row>
    <row r="64" spans="2:68" ht="15" customHeight="1" thickBot="1">
      <c r="B64" s="48" t="s">
        <v>94</v>
      </c>
      <c r="C64" s="48" t="s">
        <v>109</v>
      </c>
      <c r="D64" s="98" t="s">
        <v>110</v>
      </c>
      <c r="E64" s="95" t="s">
        <v>88</v>
      </c>
      <c r="F64" s="47" t="s">
        <v>113</v>
      </c>
      <c r="G64" s="51"/>
      <c r="H64" s="49"/>
      <c r="I64" s="52">
        <f t="shared" si="17"/>
        <v>45796</v>
      </c>
      <c r="J64" s="52">
        <f t="shared" si="18"/>
        <v>45807</v>
      </c>
      <c r="K64" s="50"/>
      <c r="L64" s="50"/>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row>
    <row r="65" spans="1:68" ht="15.75" thickBot="1">
      <c r="B65" s="51" t="s">
        <v>96</v>
      </c>
      <c r="C65" s="48" t="s">
        <v>109</v>
      </c>
      <c r="D65" s="99" t="s">
        <v>110</v>
      </c>
      <c r="E65" s="97" t="s">
        <v>88</v>
      </c>
      <c r="F65" s="47" t="s">
        <v>97</v>
      </c>
      <c r="G65" s="51"/>
      <c r="H65" s="49"/>
      <c r="I65" s="52">
        <f t="shared" si="17"/>
        <v>45796</v>
      </c>
      <c r="J65" s="52">
        <f t="shared" si="18"/>
        <v>45807</v>
      </c>
      <c r="K65" s="50"/>
      <c r="L65" s="50"/>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row>
    <row r="66" spans="1:68" ht="15.75" thickBot="1">
      <c r="B66" s="51" t="s">
        <v>96</v>
      </c>
      <c r="C66" s="48" t="s">
        <v>109</v>
      </c>
      <c r="D66" s="100" t="s">
        <v>110</v>
      </c>
      <c r="E66" s="97" t="s">
        <v>88</v>
      </c>
      <c r="F66" s="47" t="s">
        <v>98</v>
      </c>
      <c r="G66" s="51"/>
      <c r="H66" s="49"/>
      <c r="I66" s="52">
        <f t="shared" ref="I66:I72" si="19">I65</f>
        <v>45796</v>
      </c>
      <c r="J66" s="52">
        <f t="shared" ref="J66:J72" si="20">J65</f>
        <v>45807</v>
      </c>
      <c r="K66" s="50"/>
      <c r="L66" s="50"/>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row>
    <row r="67" spans="1:68" ht="15.75" thickBot="1">
      <c r="B67" s="51" t="s">
        <v>96</v>
      </c>
      <c r="C67" s="48" t="s">
        <v>109</v>
      </c>
      <c r="D67" s="100" t="s">
        <v>110</v>
      </c>
      <c r="E67" s="97" t="s">
        <v>88</v>
      </c>
      <c r="F67" s="47" t="s">
        <v>99</v>
      </c>
      <c r="G67" s="51"/>
      <c r="H67" s="49"/>
      <c r="I67" s="52">
        <f t="shared" si="19"/>
        <v>45796</v>
      </c>
      <c r="J67" s="52">
        <f t="shared" si="20"/>
        <v>45807</v>
      </c>
      <c r="K67" s="50"/>
      <c r="L67" s="50"/>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row>
    <row r="68" spans="1:68" ht="15.75" thickBot="1">
      <c r="B68" s="51" t="s">
        <v>96</v>
      </c>
      <c r="C68" s="48" t="s">
        <v>109</v>
      </c>
      <c r="D68" s="100" t="s">
        <v>110</v>
      </c>
      <c r="E68" s="97" t="s">
        <v>88</v>
      </c>
      <c r="F68" s="47" t="s">
        <v>100</v>
      </c>
      <c r="G68" s="51"/>
      <c r="H68" s="49"/>
      <c r="I68" s="52">
        <f t="shared" si="19"/>
        <v>45796</v>
      </c>
      <c r="J68" s="52">
        <f t="shared" si="20"/>
        <v>45807</v>
      </c>
      <c r="K68" s="50"/>
      <c r="L68" s="50"/>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row>
    <row r="69" spans="1:68" ht="15.75" thickBot="1">
      <c r="B69" s="48" t="s">
        <v>60</v>
      </c>
      <c r="C69" s="101" t="s">
        <v>114</v>
      </c>
      <c r="D69" s="100" t="s">
        <v>110</v>
      </c>
      <c r="E69" s="97" t="s">
        <v>88</v>
      </c>
      <c r="F69" s="47" t="s">
        <v>115</v>
      </c>
      <c r="G69" s="51"/>
      <c r="H69" s="49"/>
      <c r="I69" s="52">
        <f>I68</f>
        <v>45796</v>
      </c>
      <c r="J69" s="52">
        <f>J68</f>
        <v>45807</v>
      </c>
      <c r="K69" s="50"/>
      <c r="L69" s="50"/>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row>
    <row r="70" spans="1:68" ht="15.75" thickBot="1">
      <c r="B70" s="48" t="s">
        <v>60</v>
      </c>
      <c r="C70" s="101" t="s">
        <v>114</v>
      </c>
      <c r="D70" s="100" t="s">
        <v>110</v>
      </c>
      <c r="E70" s="97" t="s">
        <v>88</v>
      </c>
      <c r="F70" s="47" t="s">
        <v>116</v>
      </c>
      <c r="G70" s="51"/>
      <c r="H70" s="49"/>
      <c r="I70" s="52">
        <f t="shared" si="19"/>
        <v>45796</v>
      </c>
      <c r="J70" s="52">
        <f t="shared" si="20"/>
        <v>45807</v>
      </c>
      <c r="K70" s="50"/>
      <c r="L70" s="50"/>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row>
    <row r="71" spans="1:68" ht="15">
      <c r="B71" s="51" t="s">
        <v>60</v>
      </c>
      <c r="C71" s="101" t="s">
        <v>117</v>
      </c>
      <c r="D71" s="100" t="s">
        <v>110</v>
      </c>
      <c r="E71" s="97" t="s">
        <v>88</v>
      </c>
      <c r="F71" s="47" t="s">
        <v>118</v>
      </c>
      <c r="G71" s="51"/>
      <c r="H71" s="49"/>
      <c r="I71" s="52">
        <f>I70</f>
        <v>45796</v>
      </c>
      <c r="J71" s="52">
        <f>J70</f>
        <v>45807</v>
      </c>
      <c r="K71" s="50"/>
      <c r="L71" s="50"/>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row>
    <row r="72" spans="1:68" ht="15.75" thickBot="1">
      <c r="B72" s="51" t="s">
        <v>0</v>
      </c>
      <c r="C72" s="96" t="s">
        <v>57</v>
      </c>
      <c r="D72" s="100" t="s">
        <v>110</v>
      </c>
      <c r="E72" s="97" t="s">
        <v>70</v>
      </c>
      <c r="F72" s="47" t="s">
        <v>119</v>
      </c>
      <c r="G72" s="51"/>
      <c r="H72" s="49"/>
      <c r="I72" s="52">
        <f t="shared" si="19"/>
        <v>45796</v>
      </c>
      <c r="J72" s="52">
        <f t="shared" si="20"/>
        <v>45807</v>
      </c>
      <c r="K72" s="50"/>
      <c r="L72" s="50"/>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row>
    <row r="73" spans="1:68" ht="15.75" thickBot="1">
      <c r="B73" s="46"/>
      <c r="C73" s="46"/>
      <c r="D73" s="46"/>
      <c r="E73" s="46"/>
      <c r="F73" s="47"/>
      <c r="G73" s="51"/>
      <c r="H73" s="49"/>
      <c r="I73" s="52"/>
      <c r="J73" s="52"/>
      <c r="K73" s="50"/>
      <c r="L73" s="50"/>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row>
    <row r="74" spans="1:68" ht="15" customHeight="1" thickBot="1">
      <c r="B74" s="92" t="s">
        <v>0</v>
      </c>
      <c r="C74" s="92" t="s">
        <v>120</v>
      </c>
      <c r="D74" s="89" t="s">
        <v>121</v>
      </c>
      <c r="E74" s="46" t="s">
        <v>0</v>
      </c>
      <c r="F74" s="47" t="s">
        <v>122</v>
      </c>
      <c r="G74" s="92"/>
      <c r="H74" s="92"/>
      <c r="I74" s="113">
        <f>J72+3</f>
        <v>45810</v>
      </c>
      <c r="J74" s="113">
        <f>I74+11</f>
        <v>45821</v>
      </c>
      <c r="K74" s="50"/>
      <c r="L74" s="50"/>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row>
    <row r="75" spans="1:68" ht="30.75" thickBot="1">
      <c r="B75" s="89" t="s">
        <v>96</v>
      </c>
      <c r="C75" s="110" t="s">
        <v>109</v>
      </c>
      <c r="D75" s="111" t="s">
        <v>121</v>
      </c>
      <c r="E75" s="102" t="s">
        <v>88</v>
      </c>
      <c r="F75" s="47" t="s">
        <v>123</v>
      </c>
      <c r="G75" s="92"/>
      <c r="H75" s="90"/>
      <c r="I75" s="113">
        <f>I74</f>
        <v>45810</v>
      </c>
      <c r="J75" s="113">
        <f>J74</f>
        <v>45821</v>
      </c>
      <c r="K75" s="50"/>
      <c r="L75" s="50"/>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row>
    <row r="76" spans="1:68" ht="15.75" thickBot="1">
      <c r="B76" s="89" t="s">
        <v>96</v>
      </c>
      <c r="C76" s="92" t="s">
        <v>124</v>
      </c>
      <c r="D76" s="112" t="s">
        <v>121</v>
      </c>
      <c r="E76" s="46" t="s">
        <v>88</v>
      </c>
      <c r="F76" s="47" t="s">
        <v>125</v>
      </c>
      <c r="G76" s="92"/>
      <c r="H76" s="90"/>
      <c r="I76" s="113">
        <f>I75</f>
        <v>45810</v>
      </c>
      <c r="J76" s="113">
        <f>J75</f>
        <v>45821</v>
      </c>
      <c r="K76" s="50"/>
      <c r="L76" s="50"/>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row>
    <row r="77" spans="1:68" ht="15" customHeight="1" thickBot="1">
      <c r="B77" s="89" t="s">
        <v>60</v>
      </c>
      <c r="C77" s="92" t="s">
        <v>124</v>
      </c>
      <c r="D77" s="89" t="s">
        <v>121</v>
      </c>
      <c r="E77" s="46" t="s">
        <v>88</v>
      </c>
      <c r="F77" s="47" t="s">
        <v>126</v>
      </c>
      <c r="G77" s="92"/>
      <c r="H77" s="92"/>
      <c r="I77" s="113">
        <f>I74</f>
        <v>45810</v>
      </c>
      <c r="J77" s="113">
        <f>J74</f>
        <v>45821</v>
      </c>
      <c r="K77" s="50"/>
      <c r="L77" s="50"/>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row>
    <row r="78" spans="1:68" ht="15" customHeight="1" thickBot="1">
      <c r="B78" s="89" t="s">
        <v>60</v>
      </c>
      <c r="C78" s="92" t="s">
        <v>124</v>
      </c>
      <c r="D78" s="89" t="s">
        <v>121</v>
      </c>
      <c r="E78" s="46" t="s">
        <v>88</v>
      </c>
      <c r="F78" s="47" t="s">
        <v>127</v>
      </c>
      <c r="G78" s="92"/>
      <c r="H78" s="92"/>
      <c r="I78" s="113">
        <f t="shared" ref="I78:I86" si="21">I77</f>
        <v>45810</v>
      </c>
      <c r="J78" s="113">
        <f t="shared" ref="J78:J86" si="22">J77</f>
        <v>45821</v>
      </c>
      <c r="K78" s="50"/>
      <c r="L78" s="50"/>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row>
    <row r="79" spans="1:68" ht="15" customHeight="1" thickBot="1">
      <c r="A79" s="20" t="s">
        <v>128</v>
      </c>
      <c r="B79" s="89" t="s">
        <v>60</v>
      </c>
      <c r="C79" s="92" t="s">
        <v>129</v>
      </c>
      <c r="D79" s="89" t="s">
        <v>121</v>
      </c>
      <c r="E79" s="46" t="s">
        <v>88</v>
      </c>
      <c r="F79" s="47" t="s">
        <v>130</v>
      </c>
      <c r="G79" s="92"/>
      <c r="H79" s="92"/>
      <c r="I79" s="113">
        <f t="shared" si="21"/>
        <v>45810</v>
      </c>
      <c r="J79" s="113">
        <f t="shared" si="22"/>
        <v>45821</v>
      </c>
      <c r="K79" s="50"/>
      <c r="L79" s="50"/>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row>
    <row r="80" spans="1:68" ht="15" customHeight="1" thickBot="1">
      <c r="B80" s="92" t="s">
        <v>94</v>
      </c>
      <c r="C80" s="92" t="s">
        <v>129</v>
      </c>
      <c r="D80" s="89" t="s">
        <v>121</v>
      </c>
      <c r="E80" s="46" t="s">
        <v>88</v>
      </c>
      <c r="F80" s="47" t="s">
        <v>131</v>
      </c>
      <c r="G80" s="92"/>
      <c r="H80" s="92"/>
      <c r="I80" s="113">
        <f t="shared" si="21"/>
        <v>45810</v>
      </c>
      <c r="J80" s="113">
        <f t="shared" si="22"/>
        <v>45821</v>
      </c>
      <c r="K80" s="50"/>
      <c r="L80" s="50"/>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row>
    <row r="81" spans="2:68" ht="15" customHeight="1" thickBot="1">
      <c r="B81" s="92" t="s">
        <v>96</v>
      </c>
      <c r="C81" s="92" t="s">
        <v>129</v>
      </c>
      <c r="D81" s="89" t="s">
        <v>121</v>
      </c>
      <c r="E81" s="46" t="s">
        <v>88</v>
      </c>
      <c r="F81" s="47" t="s">
        <v>132</v>
      </c>
      <c r="G81" s="92"/>
      <c r="H81" s="92"/>
      <c r="I81" s="113">
        <f t="shared" si="21"/>
        <v>45810</v>
      </c>
      <c r="J81" s="113">
        <f t="shared" si="22"/>
        <v>45821</v>
      </c>
      <c r="K81" s="50"/>
      <c r="L81" s="50"/>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row>
    <row r="82" spans="2:68" ht="15" customHeight="1" thickBot="1">
      <c r="B82" s="92" t="s">
        <v>94</v>
      </c>
      <c r="C82" s="92" t="s">
        <v>129</v>
      </c>
      <c r="D82" s="89" t="s">
        <v>121</v>
      </c>
      <c r="E82" s="46" t="s">
        <v>88</v>
      </c>
      <c r="F82" s="47" t="s">
        <v>133</v>
      </c>
      <c r="G82" s="92"/>
      <c r="H82" s="92"/>
      <c r="I82" s="113">
        <f t="shared" si="21"/>
        <v>45810</v>
      </c>
      <c r="J82" s="113">
        <f t="shared" si="22"/>
        <v>45821</v>
      </c>
      <c r="K82" s="50"/>
      <c r="L82" s="50"/>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row>
    <row r="83" spans="2:68" ht="15" customHeight="1" thickBot="1">
      <c r="B83" s="92" t="s">
        <v>60</v>
      </c>
      <c r="C83" s="92" t="s">
        <v>134</v>
      </c>
      <c r="D83" s="89" t="s">
        <v>121</v>
      </c>
      <c r="E83" s="46" t="s">
        <v>88</v>
      </c>
      <c r="F83" s="47" t="s">
        <v>135</v>
      </c>
      <c r="G83" s="92"/>
      <c r="H83" s="92"/>
      <c r="I83" s="113">
        <f t="shared" si="21"/>
        <v>45810</v>
      </c>
      <c r="J83" s="113">
        <f t="shared" si="22"/>
        <v>45821</v>
      </c>
      <c r="K83" s="50"/>
      <c r="L83" s="50"/>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row>
    <row r="84" spans="2:68" ht="15" customHeight="1">
      <c r="B84" s="92" t="s">
        <v>60</v>
      </c>
      <c r="C84" s="92" t="s">
        <v>134</v>
      </c>
      <c r="D84" s="89" t="s">
        <v>121</v>
      </c>
      <c r="E84" s="46" t="s">
        <v>88</v>
      </c>
      <c r="F84" s="47" t="s">
        <v>136</v>
      </c>
      <c r="G84" s="92"/>
      <c r="H84" s="92"/>
      <c r="I84" s="113">
        <f t="shared" si="21"/>
        <v>45810</v>
      </c>
      <c r="J84" s="113">
        <f t="shared" si="22"/>
        <v>45821</v>
      </c>
      <c r="K84" s="50"/>
      <c r="L84" s="50"/>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row>
    <row r="85" spans="2:68" ht="15" customHeight="1" thickBot="1">
      <c r="B85" s="92" t="s">
        <v>60</v>
      </c>
      <c r="C85" s="92" t="s">
        <v>134</v>
      </c>
      <c r="D85" s="89" t="s">
        <v>121</v>
      </c>
      <c r="E85" s="46" t="s">
        <v>88</v>
      </c>
      <c r="F85" s="47" t="s">
        <v>137</v>
      </c>
      <c r="G85" s="92"/>
      <c r="H85" s="92"/>
      <c r="I85" s="113">
        <f t="shared" si="21"/>
        <v>45810</v>
      </c>
      <c r="J85" s="113">
        <f t="shared" si="22"/>
        <v>45821</v>
      </c>
      <c r="K85" s="50"/>
      <c r="L85" s="50"/>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row>
    <row r="86" spans="2:68" ht="15" customHeight="1" thickBot="1">
      <c r="B86" s="92" t="s">
        <v>0</v>
      </c>
      <c r="C86" s="92" t="s">
        <v>120</v>
      </c>
      <c r="D86" s="89" t="s">
        <v>121</v>
      </c>
      <c r="E86" s="46" t="s">
        <v>0</v>
      </c>
      <c r="F86" s="53" t="s">
        <v>138</v>
      </c>
      <c r="G86" s="92"/>
      <c r="H86" s="92"/>
      <c r="I86" s="113">
        <f t="shared" si="21"/>
        <v>45810</v>
      </c>
      <c r="J86" s="113">
        <f t="shared" si="22"/>
        <v>45821</v>
      </c>
      <c r="K86" s="50"/>
      <c r="L86" s="50"/>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row>
    <row r="87" spans="2:68" ht="15" customHeight="1" thickBot="1">
      <c r="B87" s="46"/>
      <c r="C87" s="46"/>
      <c r="D87" s="46"/>
      <c r="E87" s="46"/>
      <c r="F87" s="47"/>
      <c r="G87" s="47"/>
      <c r="H87" s="47"/>
      <c r="I87" s="47"/>
      <c r="J87" s="47"/>
      <c r="K87" s="50"/>
      <c r="L87" s="50"/>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row>
    <row r="88" spans="2:68" ht="15" customHeight="1">
      <c r="F88" s="54" t="s">
        <v>139</v>
      </c>
    </row>
  </sheetData>
  <mergeCells count="12">
    <mergeCell ref="BQ4:BW4"/>
    <mergeCell ref="G3:H3"/>
    <mergeCell ref="I3:J3"/>
    <mergeCell ref="G4:H4"/>
    <mergeCell ref="M4:S4"/>
    <mergeCell ref="T4:Z4"/>
    <mergeCell ref="AA4:AG4"/>
    <mergeCell ref="AH4:AN4"/>
    <mergeCell ref="AO4:AU4"/>
    <mergeCell ref="AV4:BB4"/>
    <mergeCell ref="BC4:BI4"/>
    <mergeCell ref="BJ4:BP4"/>
  </mergeCells>
  <phoneticPr fontId="31" type="noConversion"/>
  <conditionalFormatting sqref="H7:H28 H30:H42 H44:H56 H58:H73">
    <cfRule type="dataBar" priority="2">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4">
      <formula>AND(TODAY()&gt;=AC$5,TODAY()&lt;AD$5)</formula>
    </cfRule>
  </conditionalFormatting>
  <conditionalFormatting sqref="BQ5:BU6 M5:BP8 M9:AC9 AE9:BP9 M10:AB10 AD10:BP10 M11:BP87">
    <cfRule type="expression" dxfId="0" priority="3">
      <formula>AND(TODAY()&gt;=M$5,TODAY()&lt;N$5)</formula>
    </cfRule>
  </conditionalFormatting>
  <conditionalFormatting sqref="H75:H76">
    <cfRule type="dataBar" priority="1">
      <dataBar>
        <cfvo type="num" val="0"/>
        <cfvo type="num" val="1"/>
        <color theme="0" tint="-0.249977111117893"/>
      </dataBar>
      <extLst>
        <ext xmlns:x14="http://schemas.microsoft.com/office/spreadsheetml/2009/9/main" uri="{B025F937-C7B1-47D3-B67F-A62EFF666E3E}">
          <x14:id>{3B9DA09C-FFCE-4C9F-8D6D-69F0C5E1B570}</x14:id>
        </ext>
      </extLst>
    </cfRule>
  </conditionalFormatting>
  <dataValidations count="1">
    <dataValidation allowBlank="1" showInputMessage="1" showErrorMessage="1" sqref="AD10:XFD10 B88:XFD1048576 I1:XFD9 I10:AB10 A1:A1048576 B2:C87 I11:J86 K11:XFD87 D1:F87 G1:H86 G87:J87"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H7:H28 H30:H42 H44:H56 H58:H73</xm:sqref>
        </x14:conditionalFormatting>
        <x14:conditionalFormatting xmlns:xm="http://schemas.microsoft.com/office/excel/2006/main">
          <x14:cfRule type="dataBar" id="{3B9DA09C-FFCE-4C9F-8D6D-69F0C5E1B570}">
            <x14:dataBar minLength="0" maxLength="100" gradient="0">
              <x14:cfvo type="num">
                <xm:f>0</xm:f>
              </x14:cfvo>
              <x14:cfvo type="num">
                <xm:f>1</xm:f>
              </x14:cfvo>
              <x14:negativeFillColor rgb="FFFF0000"/>
              <x14:axisColor rgb="FF000000"/>
            </x14:dataBar>
          </x14:cfRule>
          <xm:sqref>H75:H76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0"/>
  <sheetViews>
    <sheetView workbookViewId="0">
      <selection activeCell="B3" sqref="B3:C3"/>
    </sheetView>
  </sheetViews>
  <sheetFormatPr defaultColWidth="8.85546875" defaultRowHeight="15"/>
  <cols>
    <col min="1" max="1" width="13.28515625" customWidth="1"/>
    <col min="2" max="2" width="36.42578125" bestFit="1" customWidth="1"/>
    <col min="3" max="3" width="62.140625" customWidth="1"/>
  </cols>
  <sheetData>
    <row r="1" spans="1:3">
      <c r="A1" s="128" t="s">
        <v>140</v>
      </c>
      <c r="B1" s="129"/>
      <c r="C1" s="130"/>
    </row>
    <row r="2" spans="1:3">
      <c r="A2" s="55" t="s">
        <v>141</v>
      </c>
      <c r="B2" s="56" t="s">
        <v>142</v>
      </c>
      <c r="C2" s="57" t="s">
        <v>143</v>
      </c>
    </row>
    <row r="3" spans="1:3" ht="23.25">
      <c r="A3" s="58">
        <v>1</v>
      </c>
      <c r="B3" s="59" t="s">
        <v>144</v>
      </c>
      <c r="C3" s="61" t="s">
        <v>145</v>
      </c>
    </row>
    <row r="4" spans="1:3">
      <c r="A4" s="58">
        <v>2</v>
      </c>
      <c r="B4" s="62" t="s">
        <v>146</v>
      </c>
      <c r="C4" s="60" t="s">
        <v>147</v>
      </c>
    </row>
    <row r="5" spans="1:3" ht="26.25">
      <c r="A5" s="58">
        <v>3</v>
      </c>
      <c r="B5" s="59" t="s">
        <v>148</v>
      </c>
      <c r="C5" s="61" t="s">
        <v>149</v>
      </c>
    </row>
    <row r="6" spans="1:3" ht="26.25">
      <c r="A6" s="63">
        <v>4</v>
      </c>
      <c r="B6" s="64" t="s">
        <v>150</v>
      </c>
      <c r="C6" s="65" t="s">
        <v>151</v>
      </c>
    </row>
    <row r="8" spans="1:3">
      <c r="A8" s="131" t="s">
        <v>152</v>
      </c>
      <c r="B8" s="132"/>
      <c r="C8" s="133"/>
    </row>
    <row r="9" spans="1:3">
      <c r="A9" s="134"/>
      <c r="B9" s="135"/>
      <c r="C9" s="136"/>
    </row>
    <row r="10" spans="1:3">
      <c r="A10" s="137"/>
      <c r="B10" s="138"/>
      <c r="C10" s="139"/>
    </row>
  </sheetData>
  <mergeCells count="2">
    <mergeCell ref="A1:C1"/>
    <mergeCell ref="A8: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5"/>
  <sheetViews>
    <sheetView workbookViewId="0">
      <selection activeCell="C10" sqref="C10"/>
    </sheetView>
  </sheetViews>
  <sheetFormatPr defaultColWidth="8.85546875" defaultRowHeight="15"/>
  <cols>
    <col min="1" max="1" width="13.85546875" style="68" bestFit="1" customWidth="1"/>
    <col min="2" max="3" width="13.85546875" customWidth="1"/>
    <col min="4" max="4" width="112.42578125" bestFit="1" customWidth="1"/>
  </cols>
  <sheetData>
    <row r="1" spans="1:4" ht="23.25" customHeight="1" thickBot="1">
      <c r="A1" s="66" t="s">
        <v>153</v>
      </c>
      <c r="B1" s="67" t="s">
        <v>154</v>
      </c>
      <c r="C1" s="67" t="s">
        <v>103</v>
      </c>
      <c r="D1" s="87" t="s">
        <v>155</v>
      </c>
    </row>
    <row r="2" spans="1:4" ht="45">
      <c r="A2" s="73">
        <v>1</v>
      </c>
      <c r="B2" s="74">
        <v>45741</v>
      </c>
      <c r="C2" s="74" t="s">
        <v>156</v>
      </c>
      <c r="D2" s="75" t="s">
        <v>157</v>
      </c>
    </row>
    <row r="3" spans="1:4" ht="120">
      <c r="A3" s="76">
        <v>2</v>
      </c>
      <c r="B3" s="77">
        <v>45748</v>
      </c>
      <c r="C3" s="77" t="s">
        <v>158</v>
      </c>
      <c r="D3" s="78" t="s">
        <v>159</v>
      </c>
    </row>
    <row r="4" spans="1:4" ht="90">
      <c r="A4" s="76">
        <v>3</v>
      </c>
      <c r="B4" s="79">
        <v>45809</v>
      </c>
      <c r="C4" s="79" t="s">
        <v>2</v>
      </c>
      <c r="D4" s="80" t="s">
        <v>160</v>
      </c>
    </row>
    <row r="5" spans="1:4" ht="15.75" thickBot="1">
      <c r="A5" s="81"/>
      <c r="B5" s="82"/>
      <c r="C5" s="83"/>
      <c r="D5" s="8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A1:S43"/>
  <sheetViews>
    <sheetView topLeftCell="B1" workbookViewId="0">
      <selection activeCell="N23" sqref="N23"/>
    </sheetView>
  </sheetViews>
  <sheetFormatPr defaultColWidth="8.85546875" defaultRowHeight="15"/>
  <cols>
    <col min="2" max="2" width="53" bestFit="1" customWidth="1"/>
  </cols>
  <sheetData>
    <row r="1" spans="1:19" ht="18.75">
      <c r="A1" s="88"/>
      <c r="L1" s="88"/>
    </row>
    <row r="3" spans="1:19" ht="18.75">
      <c r="P3" s="88"/>
    </row>
    <row r="15" spans="1:19" ht="17.25">
      <c r="N15" s="69" t="s">
        <v>161</v>
      </c>
      <c r="S15" s="69" t="s">
        <v>161</v>
      </c>
    </row>
    <row r="26" spans="2:16">
      <c r="P26" s="70" t="s">
        <v>162</v>
      </c>
    </row>
    <row r="27" spans="2:16">
      <c r="B27" s="70" t="s">
        <v>163</v>
      </c>
    </row>
    <row r="37" spans="18:19">
      <c r="S37" s="70" t="s">
        <v>164</v>
      </c>
    </row>
    <row r="43" spans="18:19" ht="18.75">
      <c r="R43" s="88"/>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F5EAA9-CD97-491C-9CE1-8B9C3B1DD2B7}"/>
</file>

<file path=customXml/itemProps2.xml><?xml version="1.0" encoding="utf-8"?>
<ds:datastoreItem xmlns:ds="http://schemas.openxmlformats.org/officeDocument/2006/customXml" ds:itemID="{3003BADA-8F08-4131-B5CF-B3911A07B60C}"/>
</file>

<file path=customXml/itemProps3.xml><?xml version="1.0" encoding="utf-8"?>
<ds:datastoreItem xmlns:ds="http://schemas.openxmlformats.org/officeDocument/2006/customXml" ds:itemID="{D603A457-D9C2-485F-8E0F-3FA48C9C9F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Ismail, Ebrahim Bari</dc:creator>
  <cp:keywords/>
  <dc:description/>
  <cp:lastModifiedBy>Ismail, Ebrahim Bari</cp:lastModifiedBy>
  <cp:revision/>
  <dcterms:created xsi:type="dcterms:W3CDTF">2025-03-24T07:41:19Z</dcterms:created>
  <dcterms:modified xsi:type="dcterms:W3CDTF">2025-03-28T14:06:12Z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