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620" tabRatio="500" activeTab="2"/>
  </bookViews>
  <sheets>
    <sheet name="Data" sheetId="1" r:id="rId1"/>
    <sheet name="Sheet1" sheetId="2" r:id="rId2"/>
    <sheet name="Sheet2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3" l="1"/>
  <c r="I14" i="3"/>
  <c r="F14" i="3"/>
  <c r="F13" i="3"/>
  <c r="F12" i="3"/>
  <c r="F3" i="3"/>
  <c r="F4" i="3"/>
  <c r="F5" i="3"/>
  <c r="F6" i="3"/>
  <c r="F7" i="3"/>
  <c r="F8" i="3"/>
  <c r="F9" i="3"/>
  <c r="F10" i="3"/>
  <c r="F11" i="3"/>
  <c r="F2" i="3"/>
  <c r="E3" i="3"/>
  <c r="E4" i="3"/>
  <c r="E5" i="3"/>
  <c r="E6" i="3"/>
  <c r="E7" i="3"/>
  <c r="E8" i="3"/>
  <c r="E9" i="3"/>
  <c r="E10" i="3"/>
  <c r="E11" i="3"/>
  <c r="E2" i="3"/>
  <c r="D15" i="3"/>
  <c r="D16" i="3"/>
  <c r="D17" i="3"/>
  <c r="D14" i="3"/>
  <c r="D3" i="3"/>
  <c r="D4" i="3"/>
  <c r="D5" i="3"/>
  <c r="D6" i="3"/>
  <c r="D7" i="3"/>
  <c r="D8" i="3"/>
  <c r="D9" i="3"/>
  <c r="D10" i="3"/>
  <c r="D11" i="3"/>
  <c r="D2" i="3"/>
  <c r="B15" i="3"/>
  <c r="B16" i="3"/>
  <c r="B17" i="3"/>
  <c r="A17" i="3"/>
  <c r="A16" i="3"/>
  <c r="A15" i="3"/>
  <c r="B14" i="3"/>
  <c r="A14" i="3"/>
  <c r="E27" i="2"/>
  <c r="E26" i="2"/>
  <c r="E2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1" i="2"/>
  <c r="I7" i="2"/>
  <c r="G1" i="2"/>
  <c r="I6" i="2"/>
  <c r="I5" i="2"/>
  <c r="I2" i="2"/>
  <c r="G5" i="2"/>
  <c r="C26" i="2"/>
  <c r="G2" i="2"/>
  <c r="C25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T3" i="1"/>
  <c r="T2" i="1"/>
  <c r="M3" i="1"/>
  <c r="G3" i="1"/>
  <c r="M2" i="1"/>
  <c r="G2" i="1"/>
</calcChain>
</file>

<file path=xl/sharedStrings.xml><?xml version="1.0" encoding="utf-8"?>
<sst xmlns="http://schemas.openxmlformats.org/spreadsheetml/2006/main" count="66" uniqueCount="42">
  <si>
    <t>Congruent</t>
  </si>
  <si>
    <t>Incongruent</t>
  </si>
  <si>
    <t>Mean</t>
  </si>
  <si>
    <t>Time in Sec</t>
  </si>
  <si>
    <t>S.D</t>
  </si>
  <si>
    <t>B - A</t>
  </si>
  <si>
    <t>Interval</t>
  </si>
  <si>
    <t>Frequency</t>
  </si>
  <si>
    <t>8 to 10</t>
  </si>
  <si>
    <t>10.1 to 13</t>
  </si>
  <si>
    <t>13.1 to 16</t>
  </si>
  <si>
    <t>16.1 to 19</t>
  </si>
  <si>
    <t>19.1 to 22</t>
  </si>
  <si>
    <t>22.1 to 25</t>
  </si>
  <si>
    <t>15 to 18</t>
  </si>
  <si>
    <t>18 to 21</t>
  </si>
  <si>
    <t>21 to 24</t>
  </si>
  <si>
    <t>24 to 27</t>
  </si>
  <si>
    <t>27 to 30</t>
  </si>
  <si>
    <t>30 to 33</t>
  </si>
  <si>
    <t>33 to 36</t>
  </si>
  <si>
    <t>Median</t>
  </si>
  <si>
    <t>IQR</t>
  </si>
  <si>
    <t>Difference</t>
  </si>
  <si>
    <t>0 to 4</t>
  </si>
  <si>
    <t>4 to 8</t>
  </si>
  <si>
    <t>8 to 12</t>
  </si>
  <si>
    <t>12 to 16</t>
  </si>
  <si>
    <t>16 to 20</t>
  </si>
  <si>
    <t>20 to 24</t>
  </si>
  <si>
    <t>df</t>
  </si>
  <si>
    <t>SD</t>
  </si>
  <si>
    <t>t</t>
  </si>
  <si>
    <t>SE</t>
  </si>
  <si>
    <t>t*</t>
  </si>
  <si>
    <t>Margin of error</t>
  </si>
  <si>
    <t>CI_lower</t>
  </si>
  <si>
    <t>CI_upper</t>
  </si>
  <si>
    <t>Alpha</t>
  </si>
  <si>
    <t>Reject Null</t>
  </si>
  <si>
    <t xml:space="preserve">Before 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</si>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</sst>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Font="1" applyBorder="1"/>
    <xf numFmtId="0" fontId="1" fillId="0" borderId="0" xfId="0" applyFont="1" applyBorder="1"/>
    <xf numFmtId="0" fontId="0" fillId="0" borderId="0" xfId="0" applyFont="1" applyBorder="1"/>
    <xf numFmtId="0" fontId="0" fillId="0" borderId="1" xfId="0" applyBorder="1"/>
    <xf numFmtId="16" fontId="0" fillId="0" borderId="1" xfId="0" applyNumberFormat="1" applyBorder="1"/>
    <xf numFmtId="0" fontId="0" fillId="0" borderId="1" xfId="0" applyFill="1" applyBorder="1"/>
    <xf numFmtId="0" fontId="0" fillId="2" borderId="1" xfId="0" applyFill="1" applyBorder="1"/>
    <xf numFmtId="2" fontId="0" fillId="2" borderId="1" xfId="0" applyNumberFormat="1" applyFill="1" applyBorder="1"/>
    <xf numFmtId="0" fontId="0" fillId="2" borderId="0" xfId="0" applyFill="1"/>
    <xf numFmtId="0" fontId="1" fillId="3" borderId="1" xfId="0" applyFont="1" applyFill="1" applyBorder="1"/>
    <xf numFmtId="0" fontId="0" fillId="0" borderId="2" xfId="0" applyBorder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Congruent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Data!$F$6:$F$11</c:f>
              <c:strCache>
                <c:ptCount val="6"/>
                <c:pt idx="0">
                  <c:v>8 to 10</c:v>
                </c:pt>
                <c:pt idx="1">
                  <c:v>10.1 to 13</c:v>
                </c:pt>
                <c:pt idx="2">
                  <c:v>13.1 to 16</c:v>
                </c:pt>
                <c:pt idx="3">
                  <c:v>16.1 to 19</c:v>
                </c:pt>
                <c:pt idx="4">
                  <c:v>19.1 to 22</c:v>
                </c:pt>
                <c:pt idx="5">
                  <c:v>22.1 to 25</c:v>
                </c:pt>
              </c:strCache>
            </c:strRef>
          </c:cat>
          <c:val>
            <c:numRef>
              <c:f>Data!$G$6:$G$11</c:f>
              <c:numCache>
                <c:formatCode>General</c:formatCode>
                <c:ptCount val="6"/>
                <c:pt idx="0">
                  <c:v>4.0</c:v>
                </c:pt>
                <c:pt idx="1">
                  <c:v>7.0</c:v>
                </c:pt>
                <c:pt idx="2">
                  <c:v>7.0</c:v>
                </c:pt>
                <c:pt idx="3">
                  <c:v>4.0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101960"/>
        <c:axId val="2054808136"/>
      </c:barChart>
      <c:catAx>
        <c:axId val="214310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808136"/>
        <c:crosses val="autoZero"/>
        <c:auto val="1"/>
        <c:lblAlgn val="ctr"/>
        <c:lblOffset val="100"/>
        <c:noMultiLvlLbl val="0"/>
      </c:catAx>
      <c:valAx>
        <c:axId val="2054808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10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Incongruent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Data!$L$6:$L$12</c:f>
              <c:strCache>
                <c:ptCount val="7"/>
                <c:pt idx="0">
                  <c:v>15 to 18</c:v>
                </c:pt>
                <c:pt idx="1">
                  <c:v>18 to 21</c:v>
                </c:pt>
                <c:pt idx="2">
                  <c:v>21 to 24</c:v>
                </c:pt>
                <c:pt idx="3">
                  <c:v>24 to 27</c:v>
                </c:pt>
                <c:pt idx="4">
                  <c:v>27 to 30</c:v>
                </c:pt>
                <c:pt idx="5">
                  <c:v>30 to 33</c:v>
                </c:pt>
                <c:pt idx="6">
                  <c:v>33 to 36</c:v>
                </c:pt>
              </c:strCache>
            </c:strRef>
          </c:cat>
          <c:val>
            <c:numRef>
              <c:f>Data!$M$6:$M$12</c:f>
              <c:numCache>
                <c:formatCode>General</c:formatCode>
                <c:ptCount val="7"/>
                <c:pt idx="0">
                  <c:v>5.0</c:v>
                </c:pt>
                <c:pt idx="1">
                  <c:v>7.0</c:v>
                </c:pt>
                <c:pt idx="2">
                  <c:v>6.0</c:v>
                </c:pt>
                <c:pt idx="3">
                  <c:v>4.0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083000"/>
        <c:axId val="-2131819864"/>
      </c:barChart>
      <c:catAx>
        <c:axId val="214308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819864"/>
        <c:crosses val="autoZero"/>
        <c:auto val="1"/>
        <c:lblAlgn val="ctr"/>
        <c:lblOffset val="100"/>
        <c:noMultiLvlLbl val="0"/>
      </c:catAx>
      <c:valAx>
        <c:axId val="-213181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08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Congruent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Data!$A$2:$A$25</c:f>
              <c:numCache>
                <c:formatCode>General</c:formatCode>
                <c:ptCount val="24"/>
                <c:pt idx="0">
                  <c:v>12.079</c:v>
                </c:pt>
                <c:pt idx="1">
                  <c:v>16.791</c:v>
                </c:pt>
                <c:pt idx="2">
                  <c:v>9.564</c:v>
                </c:pt>
                <c:pt idx="3">
                  <c:v>8.630000000000001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</c:v>
                </c:pt>
                <c:pt idx="8">
                  <c:v>9.401</c:v>
                </c:pt>
                <c:pt idx="9">
                  <c:v>14.48</c:v>
                </c:pt>
                <c:pt idx="10">
                  <c:v>22.328</c:v>
                </c:pt>
                <c:pt idx="11">
                  <c:v>15.298</c:v>
                </c:pt>
                <c:pt idx="12">
                  <c:v>15.073</c:v>
                </c:pt>
                <c:pt idx="13">
                  <c:v>16.929</c:v>
                </c:pt>
                <c:pt idx="14">
                  <c:v>18.2</c:v>
                </c:pt>
                <c:pt idx="15">
                  <c:v>12.13</c:v>
                </c:pt>
                <c:pt idx="16">
                  <c:v>18.495</c:v>
                </c:pt>
                <c:pt idx="17">
                  <c:v>10.639</c:v>
                </c:pt>
                <c:pt idx="18">
                  <c:v>11.344</c:v>
                </c:pt>
                <c:pt idx="19">
                  <c:v>12.369</c:v>
                </c:pt>
                <c:pt idx="20">
                  <c:v>12.944</c:v>
                </c:pt>
                <c:pt idx="21">
                  <c:v>14.233</c:v>
                </c:pt>
                <c:pt idx="22">
                  <c:v>19.71</c:v>
                </c:pt>
                <c:pt idx="23">
                  <c:v>16.004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113000"/>
        <c:axId val="-2098107592"/>
      </c:scatterChart>
      <c:valAx>
        <c:axId val="-209811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Record#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098107592"/>
        <c:crosses val="autoZero"/>
        <c:crossBetween val="midCat"/>
      </c:valAx>
      <c:valAx>
        <c:axId val="-2098107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Sec.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8113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Incongruent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Data!$B$2:$B$25</c:f>
              <c:numCache>
                <c:formatCode>General</c:formatCode>
                <c:ptCount val="24"/>
                <c:pt idx="0">
                  <c:v>19.278</c:v>
                </c:pt>
                <c:pt idx="1">
                  <c:v>18.741</c:v>
                </c:pt>
                <c:pt idx="2">
                  <c:v>21.214</c:v>
                </c:pt>
                <c:pt idx="3">
                  <c:v>15.687</c:v>
                </c:pt>
                <c:pt idx="4">
                  <c:v>22.803</c:v>
                </c:pt>
                <c:pt idx="5">
                  <c:v>20.878</c:v>
                </c:pt>
                <c:pt idx="6">
                  <c:v>24.572</c:v>
                </c:pt>
                <c:pt idx="7">
                  <c:v>17.394</c:v>
                </c:pt>
                <c:pt idx="8">
                  <c:v>20.762</c:v>
                </c:pt>
                <c:pt idx="9">
                  <c:v>26.282</c:v>
                </c:pt>
                <c:pt idx="10">
                  <c:v>24.524</c:v>
                </c:pt>
                <c:pt idx="11">
                  <c:v>18.644</c:v>
                </c:pt>
                <c:pt idx="12">
                  <c:v>17.51</c:v>
                </c:pt>
                <c:pt idx="13">
                  <c:v>20.33</c:v>
                </c:pt>
                <c:pt idx="14">
                  <c:v>35.255</c:v>
                </c:pt>
                <c:pt idx="15">
                  <c:v>22.158</c:v>
                </c:pt>
                <c:pt idx="16">
                  <c:v>25.139</c:v>
                </c:pt>
                <c:pt idx="17">
                  <c:v>20.429</c:v>
                </c:pt>
                <c:pt idx="18">
                  <c:v>17.425</c:v>
                </c:pt>
                <c:pt idx="19">
                  <c:v>34.288</c:v>
                </c:pt>
                <c:pt idx="20">
                  <c:v>23.894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086728"/>
        <c:axId val="2147466792"/>
      </c:scatterChart>
      <c:valAx>
        <c:axId val="-212108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Record#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47466792"/>
        <c:crosses val="autoZero"/>
        <c:crossBetween val="midCat"/>
      </c:valAx>
      <c:valAx>
        <c:axId val="2147466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Sec.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086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Data!$S$6:$S$11</c:f>
              <c:strCache>
                <c:ptCount val="6"/>
                <c:pt idx="0">
                  <c:v>0 to 4</c:v>
                </c:pt>
                <c:pt idx="1">
                  <c:v>4 to 8</c:v>
                </c:pt>
                <c:pt idx="2">
                  <c:v>8 to 12</c:v>
                </c:pt>
                <c:pt idx="3">
                  <c:v>12 to 16</c:v>
                </c:pt>
                <c:pt idx="4">
                  <c:v>16 to 20</c:v>
                </c:pt>
                <c:pt idx="5">
                  <c:v>20 to 24</c:v>
                </c:pt>
              </c:strCache>
            </c:strRef>
          </c:cat>
          <c:val>
            <c:numRef>
              <c:f>Data!$T$6:$T$11</c:f>
              <c:numCache>
                <c:formatCode>General</c:formatCode>
                <c:ptCount val="6"/>
                <c:pt idx="0">
                  <c:v>7.0</c:v>
                </c:pt>
                <c:pt idx="1">
                  <c:v>5.0</c:v>
                </c:pt>
                <c:pt idx="2">
                  <c:v>10.0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825768"/>
        <c:axId val="-2136021608"/>
      </c:barChart>
      <c:catAx>
        <c:axId val="-212082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021608"/>
        <c:crosses val="autoZero"/>
        <c:auto val="1"/>
        <c:lblAlgn val="ctr"/>
        <c:lblOffset val="100"/>
        <c:noMultiLvlLbl val="0"/>
      </c:catAx>
      <c:valAx>
        <c:axId val="-2136021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82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Data!$C$2:$C$25</c:f>
              <c:numCache>
                <c:formatCode>General</c:formatCode>
                <c:ptCount val="24"/>
                <c:pt idx="0">
                  <c:v>7.198999999999998</c:v>
                </c:pt>
                <c:pt idx="1">
                  <c:v>1.949999999999999</c:v>
                </c:pt>
                <c:pt idx="2">
                  <c:v>11.65</c:v>
                </c:pt>
                <c:pt idx="3">
                  <c:v>7.056999999999999</c:v>
                </c:pt>
                <c:pt idx="4">
                  <c:v>8.134</c:v>
                </c:pt>
                <c:pt idx="5">
                  <c:v>8.64</c:v>
                </c:pt>
                <c:pt idx="6">
                  <c:v>9.879999999999998</c:v>
                </c:pt>
                <c:pt idx="7">
                  <c:v>8.406999999999998</c:v>
                </c:pt>
                <c:pt idx="8">
                  <c:v>11.361</c:v>
                </c:pt>
                <c:pt idx="9">
                  <c:v>11.802</c:v>
                </c:pt>
                <c:pt idx="10">
                  <c:v>2.196000000000001</c:v>
                </c:pt>
                <c:pt idx="11">
                  <c:v>3.345999999999998</c:v>
                </c:pt>
                <c:pt idx="12">
                  <c:v>2.437000000000001</c:v>
                </c:pt>
                <c:pt idx="13">
                  <c:v>3.401</c:v>
                </c:pt>
                <c:pt idx="14">
                  <c:v>17.055</c:v>
                </c:pt>
                <c:pt idx="15">
                  <c:v>10.028</c:v>
                </c:pt>
                <c:pt idx="16">
                  <c:v>6.643999999999998</c:v>
                </c:pt>
                <c:pt idx="17">
                  <c:v>9.79</c:v>
                </c:pt>
                <c:pt idx="18">
                  <c:v>6.081000000000001</c:v>
                </c:pt>
                <c:pt idx="19">
                  <c:v>21.919</c:v>
                </c:pt>
                <c:pt idx="20">
                  <c:v>10.95</c:v>
                </c:pt>
                <c:pt idx="21">
                  <c:v>3.727</c:v>
                </c:pt>
                <c:pt idx="22">
                  <c:v>2.347999999999999</c:v>
                </c:pt>
                <c:pt idx="23">
                  <c:v>5.152999999999999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456904"/>
        <c:axId val="-2115321624"/>
      </c:scatterChart>
      <c:valAx>
        <c:axId val="-212045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Record#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15321624"/>
        <c:crosses val="autoZero"/>
        <c:crossBetween val="midCat"/>
      </c:valAx>
      <c:valAx>
        <c:axId val="-2115321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Sec.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0456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Sheet2!$D$2:$D$11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2.0</c:v>
                </c:pt>
                <c:pt idx="3">
                  <c:v>1.0</c:v>
                </c:pt>
                <c:pt idx="4">
                  <c:v>3.0</c:v>
                </c:pt>
                <c:pt idx="5">
                  <c:v>-1.0</c:v>
                </c:pt>
                <c:pt idx="6">
                  <c:v>2.0</c:v>
                </c:pt>
                <c:pt idx="7">
                  <c:v>1.0</c:v>
                </c:pt>
                <c:pt idx="8">
                  <c:v>3.0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59992"/>
        <c:axId val="-2138752984"/>
      </c:scatterChart>
      <c:valAx>
        <c:axId val="-213875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752984"/>
        <c:crosses val="autoZero"/>
        <c:crossBetween val="midCat"/>
      </c:valAx>
      <c:valAx>
        <c:axId val="-2138752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759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15</xdr:row>
      <xdr:rowOff>19050</xdr:rowOff>
    </xdr:from>
    <xdr:to>
      <xdr:col>10</xdr:col>
      <xdr:colOff>12700</xdr:colOff>
      <xdr:row>27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16</xdr:col>
      <xdr:colOff>25400</xdr:colOff>
      <xdr:row>27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29</xdr:row>
      <xdr:rowOff>82550</xdr:rowOff>
    </xdr:from>
    <xdr:to>
      <xdr:col>10</xdr:col>
      <xdr:colOff>12700</xdr:colOff>
      <xdr:row>43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15</xdr:col>
      <xdr:colOff>774700</xdr:colOff>
      <xdr:row>43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14</xdr:row>
      <xdr:rowOff>38100</xdr:rowOff>
    </xdr:from>
    <xdr:to>
      <xdr:col>23</xdr:col>
      <xdr:colOff>25400</xdr:colOff>
      <xdr:row>26</xdr:row>
      <xdr:rowOff>304800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22</xdr:col>
      <xdr:colOff>774700</xdr:colOff>
      <xdr:row>43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12700</xdr:rowOff>
    </xdr:from>
    <xdr:to>
      <xdr:col>11</xdr:col>
      <xdr:colOff>38100</xdr:colOff>
      <xdr:row>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activeCell="E11" sqref="E11"/>
    </sheetView>
  </sheetViews>
  <sheetFormatPr baseColWidth="10" defaultRowHeight="15" x14ac:dyDescent="0"/>
  <cols>
    <col min="1" max="1" width="10" bestFit="1" customWidth="1"/>
    <col min="2" max="2" width="11.33203125" bestFit="1" customWidth="1"/>
    <col min="3" max="4" width="11.33203125" customWidth="1"/>
    <col min="6" max="6" width="9.83203125" bestFit="1" customWidth="1"/>
    <col min="7" max="7" width="11.1640625" bestFit="1" customWidth="1"/>
  </cols>
  <sheetData>
    <row r="1" spans="1:22">
      <c r="A1" s="10" t="s">
        <v>0</v>
      </c>
      <c r="B1" s="10" t="s">
        <v>1</v>
      </c>
      <c r="C1" s="10" t="s">
        <v>5</v>
      </c>
      <c r="D1" s="2"/>
      <c r="F1" s="10" t="s">
        <v>0</v>
      </c>
      <c r="G1" s="10" t="s">
        <v>3</v>
      </c>
      <c r="L1" s="10" t="s">
        <v>1</v>
      </c>
      <c r="M1" s="10" t="s">
        <v>3</v>
      </c>
      <c r="S1" s="10" t="s">
        <v>23</v>
      </c>
      <c r="T1" s="10" t="s">
        <v>3</v>
      </c>
    </row>
    <row r="2" spans="1:22">
      <c r="A2" s="1">
        <v>12.079000000000001</v>
      </c>
      <c r="B2" s="1">
        <v>19.277999999999999</v>
      </c>
      <c r="C2" s="1">
        <f>B2-A2</f>
        <v>7.1989999999999981</v>
      </c>
      <c r="D2" s="3"/>
      <c r="F2" s="7" t="s">
        <v>2</v>
      </c>
      <c r="G2" s="8">
        <f>AVERAGE(A2:A25)</f>
        <v>14.051125000000001</v>
      </c>
      <c r="H2" s="7" t="s">
        <v>21</v>
      </c>
      <c r="I2" s="7">
        <v>13.5885</v>
      </c>
      <c r="L2" s="7" t="s">
        <v>2</v>
      </c>
      <c r="M2" s="8">
        <f>AVERAGE(B2:B25)</f>
        <v>22.015916666666669</v>
      </c>
      <c r="N2" s="7" t="s">
        <v>21</v>
      </c>
      <c r="O2" s="7">
        <v>21.185500000000001</v>
      </c>
      <c r="S2" s="7" t="s">
        <v>2</v>
      </c>
      <c r="T2" s="8">
        <f>AVERAGE(C2:C25)</f>
        <v>7.964791666666664</v>
      </c>
      <c r="U2" s="7" t="s">
        <v>21</v>
      </c>
      <c r="V2" s="7">
        <v>7.66</v>
      </c>
    </row>
    <row r="3" spans="1:22">
      <c r="A3" s="1">
        <v>16.791</v>
      </c>
      <c r="B3" s="1">
        <v>18.741</v>
      </c>
      <c r="C3" s="1">
        <f t="shared" ref="C3:C25" si="0">B3-A3</f>
        <v>1.9499999999999993</v>
      </c>
      <c r="D3" s="3"/>
      <c r="F3" s="7" t="s">
        <v>4</v>
      </c>
      <c r="G3" s="8">
        <f>STDEV(A2:A25)</f>
        <v>3.559357957645187</v>
      </c>
      <c r="H3" s="7" t="s">
        <v>22</v>
      </c>
      <c r="I3" s="7">
        <v>4.3055000000000003</v>
      </c>
      <c r="L3" s="7" t="s">
        <v>4</v>
      </c>
      <c r="M3" s="8">
        <f>STDEV(B2:B25)</f>
        <v>4.7970571224691367</v>
      </c>
      <c r="N3" s="7" t="s">
        <v>22</v>
      </c>
      <c r="O3" s="7">
        <v>5.3347499999999997</v>
      </c>
      <c r="S3" s="7" t="s">
        <v>4</v>
      </c>
      <c r="T3" s="8">
        <f>STDEV(C2:C25)</f>
        <v>4.8648269103590565</v>
      </c>
      <c r="U3" s="7" t="s">
        <v>22</v>
      </c>
      <c r="V3" s="7">
        <v>6.61</v>
      </c>
    </row>
    <row r="4" spans="1:22">
      <c r="A4" s="1">
        <v>9.5640000000000001</v>
      </c>
      <c r="B4" s="1">
        <v>21.213999999999999</v>
      </c>
      <c r="C4" s="1">
        <f t="shared" si="0"/>
        <v>11.649999999999999</v>
      </c>
      <c r="D4" s="3"/>
    </row>
    <row r="5" spans="1:22">
      <c r="A5" s="1">
        <v>8.6300000000000008</v>
      </c>
      <c r="B5" s="1">
        <v>15.686999999999999</v>
      </c>
      <c r="C5" s="1">
        <f t="shared" si="0"/>
        <v>7.0569999999999986</v>
      </c>
      <c r="D5" s="3"/>
      <c r="F5" s="10" t="s">
        <v>6</v>
      </c>
      <c r="G5" s="10" t="s">
        <v>7</v>
      </c>
      <c r="I5" s="4" t="s">
        <v>30</v>
      </c>
      <c r="J5" s="4">
        <v>23</v>
      </c>
      <c r="L5" s="10" t="s">
        <v>6</v>
      </c>
      <c r="M5" s="10" t="s">
        <v>7</v>
      </c>
      <c r="O5" s="4" t="s">
        <v>30</v>
      </c>
      <c r="P5" s="4">
        <v>23</v>
      </c>
      <c r="S5" s="10" t="s">
        <v>6</v>
      </c>
      <c r="T5" s="10" t="s">
        <v>7</v>
      </c>
    </row>
    <row r="6" spans="1:22">
      <c r="A6" s="1">
        <v>14.669</v>
      </c>
      <c r="B6" s="1">
        <v>22.803000000000001</v>
      </c>
      <c r="C6" s="1">
        <f t="shared" si="0"/>
        <v>8.1340000000000003</v>
      </c>
      <c r="D6" s="3"/>
      <c r="F6" s="5" t="s">
        <v>8</v>
      </c>
      <c r="G6" s="4">
        <v>4</v>
      </c>
      <c r="L6" s="5" t="s">
        <v>14</v>
      </c>
      <c r="M6" s="4">
        <v>5</v>
      </c>
      <c r="S6" s="5" t="s">
        <v>24</v>
      </c>
      <c r="T6" s="4">
        <v>7</v>
      </c>
    </row>
    <row r="7" spans="1:22">
      <c r="A7" s="1">
        <v>12.238</v>
      </c>
      <c r="B7" s="1">
        <v>20.878</v>
      </c>
      <c r="C7" s="1">
        <f t="shared" si="0"/>
        <v>8.64</v>
      </c>
      <c r="D7" s="3"/>
      <c r="F7" s="4" t="s">
        <v>9</v>
      </c>
      <c r="G7" s="4">
        <v>7</v>
      </c>
      <c r="L7" s="4" t="s">
        <v>15</v>
      </c>
      <c r="M7" s="4">
        <v>7</v>
      </c>
      <c r="S7" s="4" t="s">
        <v>25</v>
      </c>
      <c r="T7" s="4">
        <v>5</v>
      </c>
    </row>
    <row r="8" spans="1:22">
      <c r="A8" s="1">
        <v>14.692</v>
      </c>
      <c r="B8" s="1">
        <v>24.571999999999999</v>
      </c>
      <c r="C8" s="1">
        <f t="shared" si="0"/>
        <v>9.879999999999999</v>
      </c>
      <c r="D8" s="3"/>
      <c r="F8" s="4" t="s">
        <v>10</v>
      </c>
      <c r="G8" s="4">
        <v>7</v>
      </c>
      <c r="L8" s="4" t="s">
        <v>16</v>
      </c>
      <c r="M8" s="4">
        <v>6</v>
      </c>
      <c r="S8" s="4" t="s">
        <v>26</v>
      </c>
      <c r="T8" s="4">
        <v>10</v>
      </c>
    </row>
    <row r="9" spans="1:22">
      <c r="A9" s="1">
        <v>8.9870000000000001</v>
      </c>
      <c r="B9" s="1">
        <v>17.393999999999998</v>
      </c>
      <c r="C9" s="1">
        <f t="shared" si="0"/>
        <v>8.4069999999999983</v>
      </c>
      <c r="D9" s="3"/>
      <c r="F9" s="4" t="s">
        <v>11</v>
      </c>
      <c r="G9" s="4">
        <v>4</v>
      </c>
      <c r="L9" s="4" t="s">
        <v>17</v>
      </c>
      <c r="M9" s="4">
        <v>4</v>
      </c>
      <c r="S9" s="4" t="s">
        <v>27</v>
      </c>
      <c r="T9" s="4">
        <v>0</v>
      </c>
    </row>
    <row r="10" spans="1:22">
      <c r="A10" s="1">
        <v>9.4009999999999998</v>
      </c>
      <c r="B10" s="1">
        <v>20.762</v>
      </c>
      <c r="C10" s="1">
        <f t="shared" si="0"/>
        <v>11.361000000000001</v>
      </c>
      <c r="D10" s="3"/>
      <c r="F10" s="4" t="s">
        <v>12</v>
      </c>
      <c r="G10" s="4">
        <v>1</v>
      </c>
      <c r="L10" s="4" t="s">
        <v>18</v>
      </c>
      <c r="M10" s="4">
        <v>0</v>
      </c>
      <c r="S10" s="4" t="s">
        <v>28</v>
      </c>
      <c r="T10" s="4">
        <v>1</v>
      </c>
    </row>
    <row r="11" spans="1:22">
      <c r="A11" s="1">
        <v>14.48</v>
      </c>
      <c r="B11" s="1">
        <v>26.282</v>
      </c>
      <c r="C11" s="1">
        <f t="shared" si="0"/>
        <v>11.802</v>
      </c>
      <c r="D11" s="3"/>
      <c r="F11" s="4" t="s">
        <v>13</v>
      </c>
      <c r="G11" s="4">
        <v>1</v>
      </c>
      <c r="L11" s="4" t="s">
        <v>19</v>
      </c>
      <c r="M11" s="4">
        <v>0</v>
      </c>
      <c r="S11" s="4" t="s">
        <v>29</v>
      </c>
      <c r="T11" s="4">
        <v>1</v>
      </c>
    </row>
    <row r="12" spans="1:22">
      <c r="A12" s="1">
        <v>22.327999999999999</v>
      </c>
      <c r="B12" s="1">
        <v>24.524000000000001</v>
      </c>
      <c r="C12" s="1">
        <f t="shared" si="0"/>
        <v>2.1960000000000015</v>
      </c>
      <c r="D12" s="3"/>
      <c r="L12" s="6" t="s">
        <v>20</v>
      </c>
      <c r="M12" s="6">
        <v>2</v>
      </c>
    </row>
    <row r="13" spans="1:22">
      <c r="A13" s="1">
        <v>15.298</v>
      </c>
      <c r="B13" s="1">
        <v>18.643999999999998</v>
      </c>
      <c r="C13" s="1">
        <f t="shared" si="0"/>
        <v>3.3459999999999983</v>
      </c>
      <c r="D13" s="3"/>
    </row>
    <row r="14" spans="1:22">
      <c r="A14" s="1">
        <v>15.073</v>
      </c>
      <c r="B14" s="1">
        <v>17.510000000000002</v>
      </c>
      <c r="C14" s="1">
        <f t="shared" si="0"/>
        <v>2.4370000000000012</v>
      </c>
      <c r="D14" s="3"/>
    </row>
    <row r="15" spans="1:22">
      <c r="A15" s="1">
        <v>16.928999999999998</v>
      </c>
      <c r="B15" s="1">
        <v>20.329999999999998</v>
      </c>
      <c r="C15" s="1">
        <f t="shared" si="0"/>
        <v>3.4009999999999998</v>
      </c>
      <c r="D15" s="3"/>
    </row>
    <row r="16" spans="1:22">
      <c r="A16" s="1">
        <v>18.2</v>
      </c>
      <c r="B16" s="1">
        <v>35.255000000000003</v>
      </c>
      <c r="C16" s="1">
        <f t="shared" si="0"/>
        <v>17.055000000000003</v>
      </c>
      <c r="D16" s="3"/>
    </row>
    <row r="17" spans="1:4">
      <c r="A17" s="1">
        <v>12.13</v>
      </c>
      <c r="B17" s="1">
        <v>22.158000000000001</v>
      </c>
      <c r="C17" s="1">
        <f t="shared" si="0"/>
        <v>10.028</v>
      </c>
      <c r="D17" s="3"/>
    </row>
    <row r="18" spans="1:4">
      <c r="A18" s="1">
        <v>18.495000000000001</v>
      </c>
      <c r="B18" s="1">
        <v>25.138999999999999</v>
      </c>
      <c r="C18" s="1">
        <f t="shared" si="0"/>
        <v>6.6439999999999984</v>
      </c>
      <c r="D18" s="3"/>
    </row>
    <row r="19" spans="1:4">
      <c r="A19" s="1">
        <v>10.638999999999999</v>
      </c>
      <c r="B19" s="1">
        <v>20.428999999999998</v>
      </c>
      <c r="C19" s="1">
        <f t="shared" si="0"/>
        <v>9.7899999999999991</v>
      </c>
      <c r="D19" s="3"/>
    </row>
    <row r="20" spans="1:4">
      <c r="A20" s="1">
        <v>11.343999999999999</v>
      </c>
      <c r="B20" s="1">
        <v>17.425000000000001</v>
      </c>
      <c r="C20" s="1">
        <f t="shared" si="0"/>
        <v>6.0810000000000013</v>
      </c>
      <c r="D20" s="3"/>
    </row>
    <row r="21" spans="1:4">
      <c r="A21" s="1">
        <v>12.369</v>
      </c>
      <c r="B21" s="1">
        <v>34.287999999999997</v>
      </c>
      <c r="C21" s="1">
        <f t="shared" si="0"/>
        <v>21.918999999999997</v>
      </c>
      <c r="D21" s="3"/>
    </row>
    <row r="22" spans="1:4">
      <c r="A22" s="1">
        <v>12.944000000000001</v>
      </c>
      <c r="B22" s="1">
        <v>23.893999999999998</v>
      </c>
      <c r="C22" s="1">
        <f t="shared" si="0"/>
        <v>10.949999999999998</v>
      </c>
      <c r="D22" s="3"/>
    </row>
    <row r="23" spans="1:4">
      <c r="A23" s="1">
        <v>14.233000000000001</v>
      </c>
      <c r="B23" s="1">
        <v>17.96</v>
      </c>
      <c r="C23" s="1">
        <f t="shared" si="0"/>
        <v>3.7270000000000003</v>
      </c>
      <c r="D23" s="3"/>
    </row>
    <row r="24" spans="1:4">
      <c r="A24" s="1">
        <v>19.71</v>
      </c>
      <c r="B24" s="1">
        <v>22.058</v>
      </c>
      <c r="C24" s="1">
        <f t="shared" si="0"/>
        <v>2.347999999999999</v>
      </c>
      <c r="D24" s="3"/>
    </row>
    <row r="25" spans="1:4">
      <c r="A25" s="1">
        <v>16.004000000000001</v>
      </c>
      <c r="B25" s="1">
        <v>21.157</v>
      </c>
      <c r="C25" s="1">
        <f t="shared" si="0"/>
        <v>5.1529999999999987</v>
      </c>
      <c r="D25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8" sqref="E28"/>
    </sheetView>
  </sheetViews>
  <sheetFormatPr baseColWidth="10" defaultRowHeight="15" x14ac:dyDescent="0"/>
  <cols>
    <col min="8" max="8" width="13.83203125" bestFit="1" customWidth="1"/>
  </cols>
  <sheetData>
    <row r="1" spans="1:11">
      <c r="A1">
        <v>7.1989999999999981</v>
      </c>
      <c r="B1">
        <f>A1-7.96</f>
        <v>-0.7610000000000019</v>
      </c>
      <c r="C1">
        <f>B1*B1</f>
        <v>0.57912100000000288</v>
      </c>
      <c r="D1">
        <v>-0.76579166666700005</v>
      </c>
      <c r="E1">
        <f>D1*D1</f>
        <v>0.5864368767366217</v>
      </c>
      <c r="F1" s="4" t="s">
        <v>2</v>
      </c>
      <c r="G1" s="4">
        <f>AVERAGE(A:A)</f>
        <v>7.964791666666664</v>
      </c>
      <c r="H1" s="4" t="s">
        <v>38</v>
      </c>
      <c r="I1" s="4">
        <v>0.05</v>
      </c>
    </row>
    <row r="2" spans="1:11">
      <c r="A2">
        <v>1.9499999999999993</v>
      </c>
      <c r="B2">
        <f t="shared" ref="B2:B24" si="0">A2-7.96</f>
        <v>-6.0100000000000007</v>
      </c>
      <c r="C2">
        <f t="shared" ref="C2:C24" si="1">B2*B2</f>
        <v>36.120100000000008</v>
      </c>
      <c r="D2">
        <v>-6.0147916666699999</v>
      </c>
      <c r="E2">
        <f t="shared" ref="E2:E24" si="2">D2*D2</f>
        <v>36.177718793442878</v>
      </c>
      <c r="F2" s="4" t="s">
        <v>31</v>
      </c>
      <c r="G2" s="4">
        <f>SQRT(C26)</f>
        <v>4.8648293727619016</v>
      </c>
      <c r="H2" s="4" t="s">
        <v>33</v>
      </c>
      <c r="I2" s="4">
        <f>G2/SQRT(24)</f>
        <v>0.99302913741421672</v>
      </c>
    </row>
    <row r="3" spans="1:11">
      <c r="A3">
        <v>11.649999999999999</v>
      </c>
      <c r="B3">
        <f t="shared" si="0"/>
        <v>3.6899999999999986</v>
      </c>
      <c r="C3">
        <f t="shared" si="1"/>
        <v>13.616099999999991</v>
      </c>
      <c r="D3">
        <v>3.6852083333299999</v>
      </c>
      <c r="E3">
        <f t="shared" si="2"/>
        <v>13.580760460044875</v>
      </c>
      <c r="F3" s="4" t="s">
        <v>30</v>
      </c>
      <c r="G3" s="4">
        <v>23</v>
      </c>
      <c r="H3" s="4" t="s">
        <v>34</v>
      </c>
      <c r="I3" s="4">
        <v>1.7110000000000001</v>
      </c>
    </row>
    <row r="4" spans="1:11">
      <c r="A4">
        <v>7.0569999999999986</v>
      </c>
      <c r="B4">
        <f t="shared" si="0"/>
        <v>-0.90300000000000136</v>
      </c>
      <c r="C4">
        <f t="shared" si="1"/>
        <v>0.81540900000000249</v>
      </c>
      <c r="D4">
        <v>-0.90779166666699995</v>
      </c>
      <c r="E4">
        <f t="shared" si="2"/>
        <v>0.8240857100700496</v>
      </c>
    </row>
    <row r="5" spans="1:11">
      <c r="A5">
        <v>8.1340000000000003</v>
      </c>
      <c r="B5">
        <f t="shared" si="0"/>
        <v>0.17400000000000038</v>
      </c>
      <c r="C5">
        <f t="shared" si="1"/>
        <v>3.0276000000000133E-2</v>
      </c>
      <c r="D5">
        <v>0.16920833333300001</v>
      </c>
      <c r="E5">
        <f t="shared" si="2"/>
        <v>2.8631460069331642E-2</v>
      </c>
      <c r="F5" s="4" t="s">
        <v>32</v>
      </c>
      <c r="G5" s="11">
        <f>G1*SQRT(G3) / G2</f>
        <v>7.8518270682806008</v>
      </c>
      <c r="H5" s="4" t="s">
        <v>35</v>
      </c>
      <c r="I5" s="4">
        <f>I3*I2</f>
        <v>1.699072854115725</v>
      </c>
      <c r="K5" s="9" t="s">
        <v>39</v>
      </c>
    </row>
    <row r="6" spans="1:11">
      <c r="A6">
        <v>8.64</v>
      </c>
      <c r="B6">
        <f t="shared" si="0"/>
        <v>0.6800000000000006</v>
      </c>
      <c r="C6">
        <f t="shared" si="1"/>
        <v>0.46240000000000081</v>
      </c>
      <c r="D6">
        <v>0.67520833333300001</v>
      </c>
      <c r="E6">
        <f t="shared" si="2"/>
        <v>0.45590629340232763</v>
      </c>
      <c r="H6" s="4" t="s">
        <v>36</v>
      </c>
      <c r="I6" s="4">
        <f>G1-I5</f>
        <v>6.2657188125509391</v>
      </c>
    </row>
    <row r="7" spans="1:11">
      <c r="A7">
        <v>9.879999999999999</v>
      </c>
      <c r="B7">
        <f t="shared" si="0"/>
        <v>1.919999999999999</v>
      </c>
      <c r="C7">
        <f t="shared" si="1"/>
        <v>3.6863999999999963</v>
      </c>
      <c r="D7">
        <v>1.9152083333300001</v>
      </c>
      <c r="E7">
        <f t="shared" si="2"/>
        <v>3.6680229600566765</v>
      </c>
      <c r="H7" s="4" t="s">
        <v>37</v>
      </c>
      <c r="I7" s="4">
        <f>G1+I5</f>
        <v>9.6638645207823899</v>
      </c>
    </row>
    <row r="8" spans="1:11">
      <c r="A8">
        <v>8.4069999999999983</v>
      </c>
      <c r="B8">
        <f t="shared" si="0"/>
        <v>0.44699999999999829</v>
      </c>
      <c r="C8">
        <f t="shared" si="1"/>
        <v>0.19980899999999846</v>
      </c>
      <c r="D8">
        <v>0.44220833333300003</v>
      </c>
      <c r="E8">
        <f t="shared" si="2"/>
        <v>0.19554821006914966</v>
      </c>
    </row>
    <row r="9" spans="1:11">
      <c r="A9">
        <v>11.361000000000001</v>
      </c>
      <c r="B9">
        <f t="shared" si="0"/>
        <v>3.4010000000000007</v>
      </c>
      <c r="C9">
        <f t="shared" si="1"/>
        <v>11.566801000000005</v>
      </c>
      <c r="D9">
        <v>3.3962083333300002</v>
      </c>
      <c r="E9">
        <f t="shared" si="2"/>
        <v>11.534231043380137</v>
      </c>
    </row>
    <row r="10" spans="1:11">
      <c r="A10">
        <v>11.802</v>
      </c>
      <c r="B10">
        <f t="shared" si="0"/>
        <v>3.8419999999999996</v>
      </c>
      <c r="C10">
        <f t="shared" si="1"/>
        <v>14.760963999999998</v>
      </c>
      <c r="D10">
        <v>3.83720833333</v>
      </c>
      <c r="E10">
        <f t="shared" si="2"/>
        <v>14.724167793377196</v>
      </c>
    </row>
    <row r="11" spans="1:11">
      <c r="A11">
        <v>2.1960000000000015</v>
      </c>
      <c r="B11">
        <f t="shared" si="0"/>
        <v>-5.7639999999999985</v>
      </c>
      <c r="C11">
        <f t="shared" si="1"/>
        <v>33.223695999999983</v>
      </c>
      <c r="D11">
        <v>-5.7687916666700003</v>
      </c>
      <c r="E11">
        <f t="shared" si="2"/>
        <v>33.278957293441238</v>
      </c>
    </row>
    <row r="12" spans="1:11">
      <c r="A12">
        <v>3.3459999999999983</v>
      </c>
      <c r="B12">
        <f t="shared" si="0"/>
        <v>-4.6140000000000017</v>
      </c>
      <c r="C12">
        <f t="shared" si="1"/>
        <v>21.288996000000015</v>
      </c>
      <c r="D12">
        <v>-4.61879166667</v>
      </c>
      <c r="E12">
        <f t="shared" si="2"/>
        <v>21.333236460100235</v>
      </c>
    </row>
    <row r="13" spans="1:11">
      <c r="A13">
        <v>2.4370000000000012</v>
      </c>
      <c r="B13">
        <f t="shared" si="0"/>
        <v>-5.5229999999999988</v>
      </c>
      <c r="C13">
        <f t="shared" si="1"/>
        <v>30.503528999999986</v>
      </c>
      <c r="D13">
        <v>-5.5277916666699998</v>
      </c>
      <c r="E13">
        <f t="shared" si="2"/>
        <v>30.556480710106293</v>
      </c>
    </row>
    <row r="14" spans="1:11">
      <c r="A14">
        <v>3.4009999999999998</v>
      </c>
      <c r="B14">
        <f t="shared" si="0"/>
        <v>-4.5590000000000002</v>
      </c>
      <c r="C14">
        <f t="shared" si="1"/>
        <v>20.784481000000003</v>
      </c>
      <c r="D14">
        <v>-4.5637916666700002</v>
      </c>
      <c r="E14">
        <f t="shared" si="2"/>
        <v>20.82819437676654</v>
      </c>
    </row>
    <row r="15" spans="1:11">
      <c r="A15">
        <v>17.055000000000003</v>
      </c>
      <c r="B15">
        <f t="shared" si="0"/>
        <v>9.0950000000000024</v>
      </c>
      <c r="C15">
        <f t="shared" si="1"/>
        <v>82.719025000000045</v>
      </c>
      <c r="D15">
        <v>9.0902083333300006</v>
      </c>
      <c r="E15">
        <f t="shared" si="2"/>
        <v>82.631887543342188</v>
      </c>
    </row>
    <row r="16" spans="1:11">
      <c r="A16">
        <v>10.028</v>
      </c>
      <c r="B16">
        <f t="shared" si="0"/>
        <v>2.0680000000000005</v>
      </c>
      <c r="C16">
        <f t="shared" si="1"/>
        <v>4.2766240000000018</v>
      </c>
      <c r="D16">
        <v>2.06320833333</v>
      </c>
      <c r="E16">
        <f t="shared" si="2"/>
        <v>4.2568286267223563</v>
      </c>
    </row>
    <row r="17" spans="1:5">
      <c r="A17">
        <v>6.6439999999999984</v>
      </c>
      <c r="B17">
        <f t="shared" si="0"/>
        <v>-1.3160000000000016</v>
      </c>
      <c r="C17">
        <f t="shared" si="1"/>
        <v>1.7318560000000043</v>
      </c>
      <c r="D17">
        <v>-1.3207916666699999</v>
      </c>
      <c r="E17">
        <f t="shared" si="2"/>
        <v>1.7444906267449163</v>
      </c>
    </row>
    <row r="18" spans="1:5">
      <c r="A18">
        <v>9.7899999999999991</v>
      </c>
      <c r="B18">
        <f t="shared" si="0"/>
        <v>1.8299999999999992</v>
      </c>
      <c r="C18">
        <f t="shared" si="1"/>
        <v>3.3488999999999969</v>
      </c>
      <c r="D18">
        <v>1.82520833333</v>
      </c>
      <c r="E18">
        <f t="shared" si="2"/>
        <v>3.3313854600572763</v>
      </c>
    </row>
    <row r="19" spans="1:5">
      <c r="A19">
        <v>6.0810000000000013</v>
      </c>
      <c r="B19">
        <f t="shared" si="0"/>
        <v>-1.8789999999999987</v>
      </c>
      <c r="C19">
        <f t="shared" si="1"/>
        <v>3.5306409999999948</v>
      </c>
      <c r="D19">
        <v>-1.8837916666700001</v>
      </c>
      <c r="E19">
        <f t="shared" si="2"/>
        <v>3.5486710434153368</v>
      </c>
    </row>
    <row r="20" spans="1:5">
      <c r="A20">
        <v>21.918999999999997</v>
      </c>
      <c r="B20">
        <f t="shared" si="0"/>
        <v>13.958999999999996</v>
      </c>
      <c r="C20">
        <f t="shared" si="1"/>
        <v>194.85368099999988</v>
      </c>
      <c r="D20">
        <v>13.9542083333</v>
      </c>
      <c r="E20">
        <f t="shared" si="2"/>
        <v>194.71993020913916</v>
      </c>
    </row>
    <row r="21" spans="1:5">
      <c r="A21">
        <v>10.949999999999998</v>
      </c>
      <c r="B21">
        <f t="shared" si="0"/>
        <v>2.9899999999999975</v>
      </c>
      <c r="C21">
        <f t="shared" si="1"/>
        <v>8.9400999999999851</v>
      </c>
      <c r="D21">
        <v>2.9852083333300001</v>
      </c>
      <c r="E21">
        <f t="shared" si="2"/>
        <v>8.9114687933828769</v>
      </c>
    </row>
    <row r="22" spans="1:5">
      <c r="A22">
        <v>3.7270000000000003</v>
      </c>
      <c r="B22">
        <f t="shared" si="0"/>
        <v>-4.2329999999999997</v>
      </c>
      <c r="C22">
        <f t="shared" si="1"/>
        <v>17.918288999999998</v>
      </c>
      <c r="D22">
        <v>-4.2377916666699997</v>
      </c>
      <c r="E22">
        <f t="shared" si="2"/>
        <v>17.958878210097694</v>
      </c>
    </row>
    <row r="23" spans="1:5">
      <c r="A23">
        <v>2.347999999999999</v>
      </c>
      <c r="B23">
        <f t="shared" si="0"/>
        <v>-5.612000000000001</v>
      </c>
      <c r="C23">
        <f t="shared" si="1"/>
        <v>31.494544000000012</v>
      </c>
      <c r="D23">
        <v>-5.6167916666700002</v>
      </c>
      <c r="E23">
        <f t="shared" si="2"/>
        <v>31.54834862677356</v>
      </c>
    </row>
    <row r="24" spans="1:5">
      <c r="A24">
        <v>5.1529999999999987</v>
      </c>
      <c r="B24">
        <f t="shared" si="0"/>
        <v>-2.8070000000000013</v>
      </c>
      <c r="C24">
        <f t="shared" si="1"/>
        <v>7.8792490000000068</v>
      </c>
      <c r="D24">
        <v>-2.81179166667</v>
      </c>
      <c r="E24">
        <f t="shared" si="2"/>
        <v>7.9061723767548564</v>
      </c>
    </row>
    <row r="25" spans="1:5">
      <c r="C25">
        <f>SUM(C1:C24)</f>
        <v>544.33099099999993</v>
      </c>
      <c r="E25">
        <f>SUM(E1:E24)</f>
        <v>544.3304399574937</v>
      </c>
    </row>
    <row r="26" spans="1:5">
      <c r="C26">
        <f>C25/23</f>
        <v>23.666564826086955</v>
      </c>
      <c r="E26">
        <f>E25/23</f>
        <v>23.666540867717117</v>
      </c>
    </row>
    <row r="27" spans="1:5">
      <c r="E27">
        <f>SQRT(E26)</f>
        <v>4.8648269103553021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J20" sqref="J20"/>
    </sheetView>
  </sheetViews>
  <sheetFormatPr baseColWidth="10" defaultRowHeight="15" x14ac:dyDescent="0"/>
  <sheetData>
    <row r="1" spans="1:9">
      <c r="A1" t="s">
        <v>40</v>
      </c>
      <c r="B1" t="s">
        <v>41</v>
      </c>
      <c r="D1" t="s">
        <v>23</v>
      </c>
    </row>
    <row r="2" spans="1:9">
      <c r="A2">
        <v>9</v>
      </c>
      <c r="B2">
        <v>7</v>
      </c>
      <c r="D2">
        <f>A2-B2</f>
        <v>2</v>
      </c>
      <c r="E2">
        <f>D2-1.7</f>
        <v>0.30000000000000004</v>
      </c>
      <c r="F2">
        <f>E2*E2</f>
        <v>9.0000000000000024E-2</v>
      </c>
    </row>
    <row r="3" spans="1:9">
      <c r="A3">
        <v>10</v>
      </c>
      <c r="B3">
        <v>6</v>
      </c>
      <c r="D3">
        <f t="shared" ref="D3:D11" si="0">A3-B3</f>
        <v>4</v>
      </c>
      <c r="E3">
        <f t="shared" ref="E3:E11" si="1">D3-1.7</f>
        <v>2.2999999999999998</v>
      </c>
      <c r="F3">
        <f t="shared" ref="F3:F11" si="2">E3*E3</f>
        <v>5.2899999999999991</v>
      </c>
    </row>
    <row r="4" spans="1:9">
      <c r="A4">
        <v>7</v>
      </c>
      <c r="B4">
        <v>5</v>
      </c>
      <c r="D4">
        <f t="shared" si="0"/>
        <v>2</v>
      </c>
      <c r="E4">
        <f t="shared" si="1"/>
        <v>0.30000000000000004</v>
      </c>
      <c r="F4">
        <f t="shared" si="2"/>
        <v>9.0000000000000024E-2</v>
      </c>
    </row>
    <row r="5" spans="1:9">
      <c r="A5">
        <v>5</v>
      </c>
      <c r="B5">
        <v>4</v>
      </c>
      <c r="D5">
        <f t="shared" si="0"/>
        <v>1</v>
      </c>
      <c r="E5">
        <f t="shared" si="1"/>
        <v>-0.7</v>
      </c>
      <c r="F5">
        <f t="shared" si="2"/>
        <v>0.48999999999999994</v>
      </c>
    </row>
    <row r="6" spans="1:9">
      <c r="A6">
        <v>7</v>
      </c>
      <c r="B6">
        <v>4</v>
      </c>
      <c r="D6">
        <f t="shared" si="0"/>
        <v>3</v>
      </c>
      <c r="E6">
        <f t="shared" si="1"/>
        <v>1.3</v>
      </c>
      <c r="F6">
        <f t="shared" si="2"/>
        <v>1.6900000000000002</v>
      </c>
    </row>
    <row r="7" spans="1:9">
      <c r="A7">
        <v>5</v>
      </c>
      <c r="B7">
        <v>6</v>
      </c>
      <c r="D7">
        <f t="shared" si="0"/>
        <v>-1</v>
      </c>
      <c r="E7">
        <f t="shared" si="1"/>
        <v>-2.7</v>
      </c>
      <c r="F7">
        <f t="shared" si="2"/>
        <v>7.2900000000000009</v>
      </c>
    </row>
    <row r="8" spans="1:9">
      <c r="A8">
        <v>9</v>
      </c>
      <c r="B8">
        <v>7</v>
      </c>
      <c r="D8">
        <f t="shared" si="0"/>
        <v>2</v>
      </c>
      <c r="E8">
        <f t="shared" si="1"/>
        <v>0.30000000000000004</v>
      </c>
      <c r="F8">
        <f t="shared" si="2"/>
        <v>9.0000000000000024E-2</v>
      </c>
    </row>
    <row r="9" spans="1:9">
      <c r="A9">
        <v>6</v>
      </c>
      <c r="B9">
        <v>5</v>
      </c>
      <c r="D9">
        <f t="shared" si="0"/>
        <v>1</v>
      </c>
      <c r="E9">
        <f t="shared" si="1"/>
        <v>-0.7</v>
      </c>
      <c r="F9">
        <f t="shared" si="2"/>
        <v>0.48999999999999994</v>
      </c>
    </row>
    <row r="10" spans="1:9">
      <c r="A10">
        <v>8</v>
      </c>
      <c r="B10">
        <v>5</v>
      </c>
      <c r="D10">
        <f t="shared" si="0"/>
        <v>3</v>
      </c>
      <c r="E10">
        <f t="shared" si="1"/>
        <v>1.3</v>
      </c>
      <c r="F10">
        <f t="shared" si="2"/>
        <v>1.6900000000000002</v>
      </c>
    </row>
    <row r="11" spans="1:9">
      <c r="A11">
        <v>7</v>
      </c>
      <c r="B11">
        <v>7</v>
      </c>
      <c r="D11">
        <f t="shared" si="0"/>
        <v>0</v>
      </c>
      <c r="E11">
        <f t="shared" si="1"/>
        <v>-1.7</v>
      </c>
      <c r="F11">
        <f t="shared" si="2"/>
        <v>2.8899999999999997</v>
      </c>
    </row>
    <row r="12" spans="1:9">
      <c r="F12">
        <f>SUM(F2:F11)</f>
        <v>20.100000000000001</v>
      </c>
    </row>
    <row r="13" spans="1:9">
      <c r="F13">
        <f>F12/9</f>
        <v>2.2333333333333334</v>
      </c>
    </row>
    <row r="14" spans="1:9">
      <c r="A14" s="9">
        <f>AVERAGE(A2:A11)</f>
        <v>7.3</v>
      </c>
      <c r="B14" s="9">
        <f>AVERAGE(B2:B11)</f>
        <v>5.6</v>
      </c>
      <c r="C14" t="s">
        <v>2</v>
      </c>
      <c r="D14" s="9">
        <f>AVERAGE(D2:D11)</f>
        <v>1.7</v>
      </c>
      <c r="F14">
        <f>SQRT(F13)</f>
        <v>1.4944341180973264</v>
      </c>
      <c r="H14" s="9" t="s">
        <v>33</v>
      </c>
      <c r="I14" s="9">
        <f>F14/SQRT(10)</f>
        <v>0.47258156262526085</v>
      </c>
    </row>
    <row r="15" spans="1:9">
      <c r="A15">
        <f>STDEV(A2:A11)</f>
        <v>1.7029386365926409</v>
      </c>
      <c r="B15">
        <f>STDEV(B2:B11)</f>
        <v>1.1737877907772662</v>
      </c>
      <c r="D15">
        <f>STDEV(D2:D11)</f>
        <v>1.4944341180973264</v>
      </c>
      <c r="H15" s="9" t="s">
        <v>32</v>
      </c>
      <c r="I15" s="9">
        <f>D14/I14</f>
        <v>3.5972626408788511</v>
      </c>
    </row>
    <row r="16" spans="1:9">
      <c r="A16">
        <f>A15*A15*10/9</f>
        <v>3.222222222222225</v>
      </c>
      <c r="B16">
        <f>B15*B15*10/9</f>
        <v>1.5308641975308614</v>
      </c>
      <c r="D16">
        <f>D15*D15*10/9</f>
        <v>2.4814814814814823</v>
      </c>
    </row>
    <row r="17" spans="1:4">
      <c r="A17" s="9">
        <f>SQRT(A16)</f>
        <v>1.7950549357115022</v>
      </c>
      <c r="B17" s="9">
        <f>SQRT(B16)</f>
        <v>1.2372809695177815</v>
      </c>
      <c r="C17" t="s">
        <v>31</v>
      </c>
      <c r="D17" s="9">
        <f>SQRT(D16)</f>
        <v>1.5752718754175363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Sourabh Chakraborty</dc:creator>
  <cp:lastModifiedBy>Sourabh Chakraborty</cp:lastModifiedBy>
  <dcterms:created xsi:type="dcterms:W3CDTF">2016-12-20T16:31:43Z</dcterms:created>
  <dcterms:modified xsi:type="dcterms:W3CDTF">2016-12-23T20:59:59Z</dcterms:modified>
</cp:coreProperties>
</file>