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8_{142F39CC-E7DC-4CB6-B615-1FEB81410BFA}" xr6:coauthVersionLast="47" xr6:coauthVersionMax="47" xr10:uidLastSave="{00000000-0000-0000-0000-000000000000}"/>
  <bookViews>
    <workbookView xWindow="-108" yWindow="-108" windowWidth="23256" windowHeight="12456" firstSheet="6" activeTab="16" xr2:uid="{9E260467-6476-4B12-A66B-F34BCC7974F4}"/>
  </bookViews>
  <sheets>
    <sheet name="Day-9" sheetId="16" r:id="rId1"/>
    <sheet name="Day 10" sheetId="17" r:id="rId2"/>
    <sheet name="Day 6" sheetId="13" r:id="rId3"/>
    <sheet name="DAY 1" sheetId="2" r:id="rId4"/>
    <sheet name="Day 2" sheetId="3" r:id="rId5"/>
    <sheet name="Sheet1" sheetId="1" r:id="rId6"/>
    <sheet name="Day 3" sheetId="4" r:id="rId7"/>
    <sheet name="Day4" sheetId="5" r:id="rId8"/>
    <sheet name="Sheet2" sheetId="6" r:id="rId9"/>
    <sheet name="Day 5" sheetId="7" r:id="rId10"/>
    <sheet name="Day 11" sheetId="8" r:id="rId11"/>
    <sheet name="Sheet5" sheetId="9" r:id="rId12"/>
    <sheet name="Day 14" sheetId="12" r:id="rId13"/>
    <sheet name="Day 15" sheetId="11" r:id="rId14"/>
    <sheet name="Sheet4" sheetId="14" r:id="rId15"/>
    <sheet name="Sheet6" sheetId="15" r:id="rId16"/>
    <sheet name="Sheet9" sheetId="18" r:id="rId17"/>
  </sheets>
  <definedNames>
    <definedName name="_xlnm._FilterDatabase" localSheetId="0" hidden="1">'Day-9'!$A$5:$P$30</definedName>
    <definedName name="ExternalData_1" localSheetId="3" hidden="1">'DAY 1'!$A$1:$AF$16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3" l="1"/>
  <c r="B22" i="13"/>
  <c r="B23" i="13"/>
  <c r="B24" i="13"/>
  <c r="C24" i="13" s="1"/>
  <c r="B25" i="13"/>
  <c r="D25" i="13" s="1"/>
  <c r="B26" i="13"/>
  <c r="C26" i="13" s="1"/>
  <c r="B27" i="13"/>
  <c r="D27" i="13" s="1"/>
  <c r="B28" i="13"/>
  <c r="D28" i="13" s="1"/>
  <c r="B20" i="13"/>
  <c r="C20" i="13" s="1"/>
  <c r="B19" i="13" a="1"/>
  <c r="B19" i="13" s="1"/>
  <c r="D19" i="13" s="1"/>
  <c r="D23" i="13"/>
  <c r="D22" i="13"/>
  <c r="D21" i="13"/>
  <c r="C22" i="13"/>
  <c r="F14" i="13"/>
  <c r="E14" i="13"/>
  <c r="F13" i="13"/>
  <c r="E13" i="13"/>
  <c r="F12" i="13"/>
  <c r="E12" i="13"/>
  <c r="H12" i="13" s="1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H6" i="13" l="1"/>
  <c r="H10" i="13"/>
  <c r="H14" i="13"/>
  <c r="H5" i="13"/>
  <c r="C19" i="13"/>
  <c r="D26" i="13"/>
  <c r="D20" i="13"/>
  <c r="C27" i="13"/>
  <c r="C28" i="13"/>
  <c r="C23" i="13"/>
  <c r="D24" i="13"/>
  <c r="C21" i="13"/>
  <c r="C25" i="13"/>
  <c r="H7" i="13"/>
  <c r="H11" i="13"/>
  <c r="H9" i="13"/>
  <c r="H8" i="13"/>
  <c r="H13" i="13"/>
  <c r="B21" i="12" l="1"/>
  <c r="F18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2" i="12"/>
  <c r="C20" i="11"/>
  <c r="C13" i="11"/>
  <c r="C6" i="11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G3" i="5"/>
  <c r="G4" i="5"/>
  <c r="G5" i="5"/>
  <c r="G6" i="5"/>
  <c r="G7" i="5"/>
  <c r="G8" i="5"/>
  <c r="G9" i="5"/>
  <c r="G10" i="5"/>
  <c r="G11" i="5"/>
  <c r="G2" i="5"/>
  <c r="C17" i="4"/>
  <c r="C16" i="4"/>
  <c r="G17" i="4"/>
  <c r="G16" i="4"/>
  <c r="I12" i="4"/>
  <c r="I3" i="4"/>
  <c r="I4" i="4"/>
  <c r="I5" i="4"/>
  <c r="I6" i="4"/>
  <c r="I7" i="4"/>
  <c r="I8" i="4"/>
  <c r="I9" i="4"/>
  <c r="I10" i="4"/>
  <c r="I11" i="4"/>
  <c r="H2" i="4"/>
  <c r="I2" i="4"/>
  <c r="H9" i="4"/>
  <c r="G2" i="4"/>
  <c r="H3" i="4"/>
  <c r="H4" i="4"/>
  <c r="H5" i="4"/>
  <c r="H6" i="4"/>
  <c r="H7" i="4"/>
  <c r="H8" i="4"/>
  <c r="H10" i="4"/>
  <c r="H11" i="4"/>
  <c r="H12" i="4"/>
  <c r="G3" i="4"/>
  <c r="G4" i="4"/>
  <c r="G5" i="4"/>
  <c r="G6" i="4"/>
  <c r="G7" i="4"/>
  <c r="G8" i="4"/>
  <c r="G9" i="4"/>
  <c r="G10" i="4"/>
  <c r="G11" i="4"/>
  <c r="G12" i="4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M18" i="3"/>
  <c r="N18" i="3"/>
  <c r="O18" i="3"/>
  <c r="P18" i="3"/>
  <c r="Q18" i="3"/>
  <c r="L18" i="3"/>
  <c r="P3" i="3"/>
  <c r="P4" i="3"/>
  <c r="P5" i="3"/>
  <c r="Q5" i="3" s="1"/>
  <c r="P6" i="3"/>
  <c r="P7" i="3"/>
  <c r="Q7" i="3" s="1"/>
  <c r="P8" i="3"/>
  <c r="Q8" i="3" s="1"/>
  <c r="P9" i="3"/>
  <c r="Q9" i="3" s="1"/>
  <c r="P10" i="3"/>
  <c r="Q10" i="3" s="1"/>
  <c r="P11" i="3"/>
  <c r="Q11" i="3" s="1"/>
  <c r="Q4" i="3"/>
  <c r="Q6" i="3"/>
  <c r="Q3" i="3"/>
  <c r="C11" i="3"/>
  <c r="D11" i="3" s="1"/>
  <c r="C12" i="3"/>
  <c r="D12" i="3" s="1"/>
  <c r="C13" i="3"/>
  <c r="D13" i="3" s="1"/>
  <c r="C14" i="3"/>
  <c r="D14" i="3" s="1"/>
  <c r="C15" i="3"/>
  <c r="D15" i="3" s="1"/>
  <c r="C3" i="3"/>
  <c r="D3" i="3" s="1"/>
  <c r="E3" i="3" s="1"/>
  <c r="C4" i="3"/>
  <c r="D4" i="3" s="1"/>
  <c r="E4" i="3" s="1"/>
  <c r="C5" i="3"/>
  <c r="D5" i="3" s="1"/>
  <c r="E5" i="3" s="1"/>
  <c r="C6" i="3"/>
  <c r="D6" i="3" s="1"/>
  <c r="E6" i="3" s="1"/>
  <c r="C7" i="3"/>
  <c r="D7" i="3" s="1"/>
  <c r="E7" i="3" s="1"/>
  <c r="C8" i="3"/>
  <c r="D8" i="3" s="1"/>
  <c r="E8" i="3" s="1"/>
  <c r="C9" i="3"/>
  <c r="D9" i="3" s="1"/>
  <c r="E9" i="3" s="1"/>
  <c r="C10" i="3"/>
  <c r="D10" i="3" s="1"/>
  <c r="E10" i="3" s="1"/>
  <c r="C2" i="3"/>
  <c r="D2" i="3" s="1"/>
  <c r="E2" i="3" s="1"/>
  <c r="E11" i="3" l="1"/>
  <c r="F11" i="3" s="1"/>
  <c r="G11" i="3" s="1"/>
  <c r="E14" i="3"/>
  <c r="F14" i="3" s="1"/>
  <c r="E13" i="3"/>
  <c r="E12" i="3"/>
  <c r="F12" i="3" s="1"/>
  <c r="E15" i="3"/>
  <c r="F3" i="3"/>
  <c r="G3" i="3" s="1"/>
  <c r="F9" i="3"/>
  <c r="G9" i="3" s="1"/>
  <c r="F7" i="3"/>
  <c r="G7" i="3" s="1"/>
  <c r="F5" i="3"/>
  <c r="G5" i="3" s="1"/>
  <c r="F2" i="3"/>
  <c r="G2" i="3" s="1"/>
  <c r="F10" i="3"/>
  <c r="G10" i="3" s="1"/>
  <c r="F8" i="3"/>
  <c r="G8" i="3" s="1"/>
  <c r="F6" i="3"/>
  <c r="G6" i="3" s="1"/>
  <c r="F4" i="3"/>
  <c r="G4" i="3" s="1"/>
  <c r="F13" i="3" l="1"/>
  <c r="G13" i="3" s="1"/>
  <c r="G12" i="3"/>
  <c r="G14" i="3"/>
  <c r="F15" i="3"/>
  <c r="G1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4C1CA-AF78-46E5-B3DC-92FC79A79E9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<sst xmlns="http://schemas.openxmlformats.org/spreadsheetml/2006/main" count="699" uniqueCount="427">
  <si>
    <t xml:space="preserve">Name of the students </t>
  </si>
  <si>
    <t>Alok tiwari</t>
  </si>
  <si>
    <t>Shubham</t>
  </si>
  <si>
    <t>Tushar</t>
  </si>
  <si>
    <t>Sourabh</t>
  </si>
  <si>
    <t>Yash</t>
  </si>
  <si>
    <t>Rajan</t>
  </si>
  <si>
    <t>Ravi</t>
  </si>
  <si>
    <t>Tanya</t>
  </si>
  <si>
    <t>Harsh</t>
  </si>
  <si>
    <t>Honey</t>
  </si>
  <si>
    <t>Ankit</t>
  </si>
  <si>
    <t>Ram</t>
  </si>
  <si>
    <t>John</t>
  </si>
  <si>
    <t>Ronny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</si>
  <si>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</si>
  <si>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</si>
  <si>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</si>
  <si>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</si>
  <si>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</si>
  <si>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</si>
  <si>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</si>
  <si>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</si>
  <si>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</si>
  <si>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</si>
  <si>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</si>
  <si>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</si>
  <si>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</si>
  <si>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</si>
  <si>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</si>
  <si>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</si>
  <si>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</si>
  <si>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</si>
  <si>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</si>
  <si>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</si>
  <si>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</si>
  <si>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</si>
  <si>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</si>
  <si>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</si>
  <si>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</si>
  <si>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</si>
  <si>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</si>
  <si>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</si>
  <si>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</si>
  <si>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</si>
  <si>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</si>
  <si>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</si>
  <si>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 xml:space="preserve">Relative Refrence </t>
  </si>
  <si>
    <t>Absolute Refrence</t>
  </si>
  <si>
    <t>Employee</t>
  </si>
  <si>
    <t>Basic</t>
  </si>
  <si>
    <t>HRA</t>
  </si>
  <si>
    <t>Trans</t>
  </si>
  <si>
    <t>DA</t>
  </si>
  <si>
    <t>Total w/o Bonus</t>
  </si>
  <si>
    <t>Total With Bonus</t>
  </si>
  <si>
    <t>This Year Bonus Amount</t>
  </si>
  <si>
    <t>Aman</t>
  </si>
  <si>
    <t>Raju</t>
  </si>
  <si>
    <t>Alok</t>
  </si>
  <si>
    <t>Rajesh</t>
  </si>
  <si>
    <t>Ramesh</t>
  </si>
  <si>
    <t>Mixed Refrence</t>
  </si>
  <si>
    <t>Pound</t>
  </si>
  <si>
    <t>US Dollar</t>
  </si>
  <si>
    <t>INR</t>
  </si>
  <si>
    <t>Aus Dollar</t>
  </si>
  <si>
    <t>Can Dollar</t>
  </si>
  <si>
    <t>Euro</t>
  </si>
  <si>
    <t>Yen</t>
  </si>
  <si>
    <t>Name of the Student</t>
  </si>
  <si>
    <t>Sourabh Yadav</t>
  </si>
  <si>
    <t>Ashwani</t>
  </si>
  <si>
    <t>Rajat</t>
  </si>
  <si>
    <t>Himanshu</t>
  </si>
  <si>
    <t>Ayush</t>
  </si>
  <si>
    <t>Piyush</t>
  </si>
  <si>
    <t>Keshav</t>
  </si>
  <si>
    <t>Sakshi</t>
  </si>
  <si>
    <t>Ankita</t>
  </si>
  <si>
    <t>Maths</t>
  </si>
  <si>
    <t>Science</t>
  </si>
  <si>
    <t>Economic</t>
  </si>
  <si>
    <t>History</t>
  </si>
  <si>
    <t>Arts</t>
  </si>
  <si>
    <t xml:space="preserve">Total Marks </t>
  </si>
  <si>
    <t>Average/percentage</t>
  </si>
  <si>
    <t>Result</t>
  </si>
  <si>
    <t>Highest Total</t>
  </si>
  <si>
    <t>Highest Percent</t>
  </si>
  <si>
    <t>Min Total</t>
  </si>
  <si>
    <t>Max Total</t>
  </si>
  <si>
    <t>DATE</t>
  </si>
  <si>
    <t>Employee ID</t>
  </si>
  <si>
    <t>Full Name</t>
  </si>
  <si>
    <t>First Name</t>
  </si>
  <si>
    <t>Last Name</t>
  </si>
  <si>
    <t>Salary</t>
  </si>
  <si>
    <t>E001</t>
  </si>
  <si>
    <t>Leila Gharani</t>
  </si>
  <si>
    <t>E002</t>
  </si>
  <si>
    <t>David Jones</t>
  </si>
  <si>
    <t>E003</t>
  </si>
  <si>
    <t>Maria Patel</t>
  </si>
  <si>
    <t>E004</t>
  </si>
  <si>
    <t>John Smith</t>
  </si>
  <si>
    <t>E005</t>
  </si>
  <si>
    <t>Priya Sharma</t>
  </si>
  <si>
    <t>E006</t>
  </si>
  <si>
    <t>Alex Brown</t>
  </si>
  <si>
    <t>E007</t>
  </si>
  <si>
    <t>Sneha Verma</t>
  </si>
  <si>
    <t>E008</t>
  </si>
  <si>
    <t>Mark Wilson</t>
  </si>
  <si>
    <t>E009</t>
  </si>
  <si>
    <t>Riya Kapoor</t>
  </si>
  <si>
    <t>E010</t>
  </si>
  <si>
    <t>Rahul Mehta</t>
  </si>
  <si>
    <t>Leila</t>
  </si>
  <si>
    <t>David</t>
  </si>
  <si>
    <t>Maria</t>
  </si>
  <si>
    <t>Priya</t>
  </si>
  <si>
    <t>Alex</t>
  </si>
  <si>
    <t>Sneha</t>
  </si>
  <si>
    <t>Mark</t>
  </si>
  <si>
    <t>Riya</t>
  </si>
  <si>
    <t>Rahul</t>
  </si>
  <si>
    <t>Gharani</t>
  </si>
  <si>
    <t>Jones</t>
  </si>
  <si>
    <t>Patel</t>
  </si>
  <si>
    <t>Smith</t>
  </si>
  <si>
    <t>Sharma</t>
  </si>
  <si>
    <t>Brown</t>
  </si>
  <si>
    <t>Verma</t>
  </si>
  <si>
    <t>Wilson</t>
  </si>
  <si>
    <t>Kapoor</t>
  </si>
  <si>
    <t>Mehta</t>
  </si>
  <si>
    <t>Salary After Hike</t>
  </si>
  <si>
    <t>Hike</t>
  </si>
  <si>
    <t xml:space="preserve">NAME </t>
  </si>
  <si>
    <t>SCHOLAR NO.</t>
  </si>
  <si>
    <t xml:space="preserve"> ATTENDANCE</t>
  </si>
  <si>
    <t xml:space="preserve">PERCENTAGE </t>
  </si>
  <si>
    <t>SHREYA</t>
  </si>
  <si>
    <t>RUCHI</t>
  </si>
  <si>
    <t>AMOGH</t>
  </si>
  <si>
    <t>ABHISHEK</t>
  </si>
  <si>
    <t>NAMAN</t>
  </si>
  <si>
    <t>RITIK</t>
  </si>
  <si>
    <t>LOVELY</t>
  </si>
  <si>
    <t>SHAMBHAVI</t>
  </si>
  <si>
    <t>SAKSHI</t>
  </si>
  <si>
    <t>SONU</t>
  </si>
  <si>
    <t>AYUSH</t>
  </si>
  <si>
    <t>Sourav</t>
  </si>
  <si>
    <t>Sunny</t>
  </si>
  <si>
    <t>Ashvani</t>
  </si>
  <si>
    <t>Electronics</t>
  </si>
  <si>
    <t>Grocery</t>
  </si>
  <si>
    <t>Clothing</t>
  </si>
  <si>
    <t>Scholar Number</t>
  </si>
  <si>
    <t>Marks</t>
  </si>
  <si>
    <t>Grade</t>
  </si>
  <si>
    <t>Subject</t>
  </si>
  <si>
    <t>0126MA2016</t>
  </si>
  <si>
    <t>0126MA2017</t>
  </si>
  <si>
    <t>0126MA2018</t>
  </si>
  <si>
    <t>0126MA2019</t>
  </si>
  <si>
    <t>0126MA2020</t>
  </si>
  <si>
    <t>0126MA2021</t>
  </si>
  <si>
    <t>0126MA2022</t>
  </si>
  <si>
    <t>0126MA2023</t>
  </si>
  <si>
    <t>0126MA2024</t>
  </si>
  <si>
    <t>0126MA2025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</si>
  <si>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</si>
  <si>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</si>
  <si>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</si>
  <si>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</si>
  <si>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</si>
  <si>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</si>
  <si>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</si>
  <si>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</si>
  <si>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</si>
  <si>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</si>
  <si>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</si>
  <si>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</si>
  <si>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</si>
  <si>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Sales</t>
  </si>
  <si>
    <t>Emp ID</t>
  </si>
  <si>
    <t>Name</t>
  </si>
  <si>
    <t>DOB</t>
  </si>
  <si>
    <t>A</t>
  </si>
  <si>
    <t>Loan Amount (P)</t>
  </si>
  <si>
    <t>Term in Months (N)</t>
  </si>
  <si>
    <t>Annual Interest Rate (R)</t>
  </si>
  <si>
    <t>Monthly Payment (EMI)</t>
  </si>
  <si>
    <t>Goal Monthly Payment (EMI)</t>
  </si>
  <si>
    <t>Goal Annual Interest Rate (R)</t>
  </si>
  <si>
    <t>Amount</t>
  </si>
  <si>
    <t>Date</t>
  </si>
  <si>
    <t>Item</t>
  </si>
  <si>
    <t>Sales Rep</t>
  </si>
  <si>
    <t>Quantity</t>
  </si>
  <si>
    <t>Price</t>
  </si>
  <si>
    <t>COGS</t>
  </si>
  <si>
    <t>Projector</t>
  </si>
  <si>
    <t>Bob</t>
  </si>
  <si>
    <t>White Board</t>
  </si>
  <si>
    <t>Printer</t>
  </si>
  <si>
    <t>Stacey</t>
  </si>
  <si>
    <t>Office Chair</t>
  </si>
  <si>
    <t>Gray Board</t>
  </si>
  <si>
    <t>Laura</t>
  </si>
  <si>
    <t>Black Board</t>
  </si>
  <si>
    <t xml:space="preserve">Total </t>
  </si>
  <si>
    <t>Gross Margin</t>
  </si>
  <si>
    <t>TEXT FUNCTION AND CLEANING</t>
  </si>
  <si>
    <t>S.NO.</t>
  </si>
  <si>
    <t>First_Name(RAW)</t>
  </si>
  <si>
    <t>Last_Name(RAW)</t>
  </si>
  <si>
    <t>Email(RAW)</t>
  </si>
  <si>
    <t>FRIST NAME</t>
  </si>
  <si>
    <t>LAST NAME</t>
  </si>
  <si>
    <t>EMAIL</t>
  </si>
  <si>
    <t>FULL NAME</t>
  </si>
  <si>
    <t>USING LEFT RIGHT TO SEPARATE FRIST AND LAST NAME</t>
  </si>
  <si>
    <t>Kunal Joshi</t>
  </si>
  <si>
    <t>Zayan</t>
  </si>
  <si>
    <t>Frost</t>
  </si>
  <si>
    <t>zayan.frost @cybermail.in</t>
  </si>
  <si>
    <t>zayan.frost@cybermail.in</t>
  </si>
  <si>
    <t>Elina</t>
  </si>
  <si>
    <t>Vora</t>
  </si>
  <si>
    <t>elina.vora@nextgenmail.com</t>
  </si>
  <si>
    <t>Nivaan</t>
  </si>
  <si>
    <t>Hart</t>
  </si>
  <si>
    <t>nivaan.hart@neonmail.net</t>
  </si>
  <si>
    <t>Kiara</t>
  </si>
  <si>
    <t>Blaze</t>
  </si>
  <si>
    <t>kiara.blaze@skylink.io</t>
  </si>
  <si>
    <t>Aris</t>
  </si>
  <si>
    <t>Monroe</t>
  </si>
  <si>
    <t>aris.monroe@astrohub.in</t>
  </si>
  <si>
    <t>Selene</t>
  </si>
  <si>
    <t>Khatri</t>
  </si>
  <si>
    <t>selene.khatri@lumenmail.org</t>
  </si>
  <si>
    <t>Orion</t>
  </si>
  <si>
    <t>Dasgupta</t>
  </si>
  <si>
    <t>orion.dasgupta@protonlabs.in</t>
  </si>
  <si>
    <t>Liana</t>
  </si>
  <si>
    <t>Cruz</t>
  </si>
  <si>
    <t>liana.cruz@novawebmail.com</t>
  </si>
  <si>
    <t>Eshan</t>
  </si>
  <si>
    <t>Valdez</t>
  </si>
  <si>
    <t>eshan.valdez@hybridmail.co</t>
  </si>
  <si>
    <t>Amara</t>
  </si>
  <si>
    <t>Ray</t>
  </si>
  <si>
    <t>amara.ray@cloudbyte.io</t>
  </si>
  <si>
    <t>Date &amp; Time Functions</t>
  </si>
  <si>
    <t>Calculate age, service years, next appraisal date; create 30/60/90 day due flags</t>
  </si>
  <si>
    <t>Department</t>
  </si>
  <si>
    <t>Designation</t>
  </si>
  <si>
    <t>DOJ</t>
  </si>
  <si>
    <t>Location</t>
  </si>
  <si>
    <t>Last Appraisal Date</t>
  </si>
  <si>
    <t>AGE</t>
  </si>
  <si>
    <t>SERVICE YEAR</t>
  </si>
  <si>
    <t>NEXT APPRAISAL DATE</t>
  </si>
  <si>
    <t>Days Until Next Appraisal</t>
  </si>
  <si>
    <t>30-Day Flag</t>
  </si>
  <si>
    <t>60-Day Flag</t>
  </si>
  <si>
    <t>90-Day Flag</t>
  </si>
  <si>
    <t>Devika Rao</t>
  </si>
  <si>
    <t>Content Lead</t>
  </si>
  <si>
    <t>Chennai</t>
  </si>
  <si>
    <t>DONE</t>
  </si>
  <si>
    <t>DUE</t>
  </si>
  <si>
    <t>Samir Patel</t>
  </si>
  <si>
    <t>IT</t>
  </si>
  <si>
    <t>Regional Head</t>
  </si>
  <si>
    <t>Mumbai</t>
  </si>
  <si>
    <t>Rashmi Desai</t>
  </si>
  <si>
    <t>HR</t>
  </si>
  <si>
    <t>System Admin</t>
  </si>
  <si>
    <t>Jaipur</t>
  </si>
  <si>
    <t>Ishaan Rao</t>
  </si>
  <si>
    <t>Finance</t>
  </si>
  <si>
    <t>Devika Patel</t>
  </si>
  <si>
    <t>Operations</t>
  </si>
  <si>
    <t>Officer</t>
  </si>
  <si>
    <t>Chandigarh</t>
  </si>
  <si>
    <t>Bharat Singh</t>
  </si>
  <si>
    <t>Nagpur</t>
  </si>
  <si>
    <t>Leena Desai</t>
  </si>
  <si>
    <t>Manager</t>
  </si>
  <si>
    <t>Heena Patel</t>
  </si>
  <si>
    <t>Leena Sharma</t>
  </si>
  <si>
    <t>Bengaluru</t>
  </si>
  <si>
    <t>Fatima Singh</t>
  </si>
  <si>
    <t>Noida</t>
  </si>
  <si>
    <t>E011</t>
  </si>
  <si>
    <t>Bharat Joshi</t>
  </si>
  <si>
    <t>E012</t>
  </si>
  <si>
    <t>Priya Bose</t>
  </si>
  <si>
    <t>Assistant</t>
  </si>
  <si>
    <t>E013</t>
  </si>
  <si>
    <t>Samir Kumar</t>
  </si>
  <si>
    <t>E014</t>
  </si>
  <si>
    <t>Priya Patel</t>
  </si>
  <si>
    <t>E015</t>
  </si>
  <si>
    <t>Utkarsh Patel</t>
  </si>
  <si>
    <t>Recruiter</t>
  </si>
  <si>
    <t>Indore</t>
  </si>
  <si>
    <t>E016</t>
  </si>
  <si>
    <t>Devika Reddy</t>
  </si>
  <si>
    <t>Marketing</t>
  </si>
  <si>
    <t>Auditor</t>
  </si>
  <si>
    <t>Ahmedabad</t>
  </si>
  <si>
    <t>E017</t>
  </si>
  <si>
    <t>Ankit Kumar</t>
  </si>
  <si>
    <t>Senior Analyst</t>
  </si>
  <si>
    <t>Pune</t>
  </si>
  <si>
    <t>E018</t>
  </si>
  <si>
    <t>Developer</t>
  </si>
  <si>
    <t>E019</t>
  </si>
  <si>
    <t>Ankit Desai</t>
  </si>
  <si>
    <t>Software Engineer</t>
  </si>
  <si>
    <t>E020</t>
  </si>
  <si>
    <t>Bharat Sharma</t>
  </si>
  <si>
    <t>Gurugram</t>
  </si>
  <si>
    <t>E021</t>
  </si>
  <si>
    <t>Esha Nair</t>
  </si>
  <si>
    <t>E022</t>
  </si>
  <si>
    <t>Neeta Sharma</t>
  </si>
  <si>
    <t>E023</t>
  </si>
  <si>
    <t>Omkar Patel</t>
  </si>
  <si>
    <t>Area Manager</t>
  </si>
  <si>
    <t>Bhopal</t>
  </si>
  <si>
    <t>E024</t>
  </si>
  <si>
    <t>Heena Desai</t>
  </si>
  <si>
    <t>Executive</t>
  </si>
  <si>
    <t>Delhi</t>
  </si>
  <si>
    <t>E025</t>
  </si>
  <si>
    <t>Email</t>
  </si>
  <si>
    <t>Phone</t>
  </si>
  <si>
    <t>Username</t>
  </si>
  <si>
    <t>Domain</t>
  </si>
  <si>
    <t>Bharat Kumar</t>
  </si>
  <si>
    <t>bharat.kumar@company.com</t>
  </si>
  <si>
    <t>bharat_kumar</t>
  </si>
  <si>
    <t>company.com</t>
  </si>
  <si>
    <t>Esha Singh</t>
  </si>
  <si>
    <t>esha.singh@yahoo.com</t>
  </si>
  <si>
    <t>esha.singh</t>
  </si>
  <si>
    <t>yahoo.com</t>
  </si>
  <si>
    <t>Devika Singh</t>
  </si>
  <si>
    <t>devika.singh@rediffmail.com</t>
  </si>
  <si>
    <t>devika.singh</t>
  </si>
  <si>
    <t>rediffmail.com</t>
  </si>
  <si>
    <t>Utkarsh Rao</t>
  </si>
  <si>
    <t>utkarsh.rao@rediffmail.com</t>
  </si>
  <si>
    <t>utkarsh.rao</t>
  </si>
  <si>
    <t>Tanvi Joshi</t>
  </si>
  <si>
    <t>tanvi.joshi@rediffmail.com</t>
  </si>
  <si>
    <t>tanvi.joshi</t>
  </si>
  <si>
    <t>Samir Bose</t>
  </si>
  <si>
    <t>samir.bose@hotmail.com</t>
  </si>
  <si>
    <t>samir.bose</t>
  </si>
  <si>
    <t>hotmail.com</t>
  </si>
  <si>
    <t>Bharat Patel</t>
  </si>
  <si>
    <t>bharat.patel@gmail.com</t>
  </si>
  <si>
    <t>bharat.patel</t>
  </si>
  <si>
    <t>gmail.com</t>
  </si>
  <si>
    <t>Esha Patel</t>
  </si>
  <si>
    <t>esha.patel@outlook.com</t>
  </si>
  <si>
    <t>esha.patel</t>
  </si>
  <si>
    <t>outlook.com</t>
  </si>
  <si>
    <t>Priya Nair</t>
  </si>
  <si>
    <t>priya.nair@hotmail.com</t>
  </si>
  <si>
    <t>priya.nair</t>
  </si>
  <si>
    <t>Rashmi Kumar</t>
  </si>
  <si>
    <t>rashmi.kumar@rediffmail.com</t>
  </si>
  <si>
    <t>rashmi.kumar</t>
  </si>
  <si>
    <t>Manoj Patel</t>
  </si>
  <si>
    <t>manoj.patel@gmail.com</t>
  </si>
  <si>
    <t>manoj.patel</t>
  </si>
  <si>
    <t>Bharat Nair</t>
  </si>
  <si>
    <t>bharat.nair@gmail.com</t>
  </si>
  <si>
    <t>bharat.nair</t>
  </si>
  <si>
    <t>Fatima Kumar</t>
  </si>
  <si>
    <t>fatima.kumar@yahoo.com</t>
  </si>
  <si>
    <t>fatima.kumar</t>
  </si>
  <si>
    <t>Chirag Reddy</t>
  </si>
  <si>
    <t>chirag.reddy@rediffmail.com</t>
  </si>
  <si>
    <t>chirag.reddy</t>
  </si>
  <si>
    <t>Tanvi Rao</t>
  </si>
  <si>
    <t>tanvi.rao@gmail.com</t>
  </si>
  <si>
    <t>tanvi.rao</t>
  </si>
  <si>
    <t>Utkarsh Singh</t>
  </si>
  <si>
    <t>utkarsh.singh@company.com</t>
  </si>
  <si>
    <t>utkarsh_singh</t>
  </si>
  <si>
    <t>kunal.joshi@rediffmail.com</t>
  </si>
  <si>
    <t>kunal.joshi</t>
  </si>
  <si>
    <t>Omkar Nair</t>
  </si>
  <si>
    <t>omkar.nair@outlook.com</t>
  </si>
  <si>
    <t>omkar.nair</t>
  </si>
  <si>
    <t>Chirag Joshi</t>
  </si>
  <si>
    <t>chirag.joshi@gmail.com</t>
  </si>
  <si>
    <t>chirag.joshi</t>
  </si>
  <si>
    <t>Tanvi Kumar</t>
  </si>
  <si>
    <t>tanvi.kumar@yahoo.com</t>
  </si>
  <si>
    <t>tanvi.kumar</t>
  </si>
  <si>
    <t>Fatima Desai</t>
  </si>
  <si>
    <t>fatima.desai@gmail.com</t>
  </si>
  <si>
    <t>fatima.desai</t>
  </si>
  <si>
    <t>Devika Kumar</t>
  </si>
  <si>
    <t>devika.kumar@hotmail.com</t>
  </si>
  <si>
    <t>devika.kumar</t>
  </si>
  <si>
    <t>Leena Bose</t>
  </si>
  <si>
    <t>leena.bose@gmail.com</t>
  </si>
  <si>
    <t>leena.bose</t>
  </si>
  <si>
    <t>Neeta Desai</t>
  </si>
  <si>
    <t>neeta.desai@gmail.com</t>
  </si>
  <si>
    <t>neeta.desai</t>
  </si>
  <si>
    <t>esha.patel@company.com</t>
  </si>
  <si>
    <t>esha_patel</t>
  </si>
  <si>
    <t>Dataset cleanup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</si>
</sst>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8"/>
      <color rgb="FF0A0A0A"/>
      <name val="Arial"/>
      <family val="2"/>
    </font>
    <font>
      <b/>
      <sz val="7"/>
      <color rgb="FF56595E"/>
      <name val="Arial"/>
      <family val="2"/>
    </font>
    <font>
      <sz val="7"/>
      <color rgb="FF56595E"/>
      <name val="Arial"/>
      <family val="2"/>
    </font>
    <font>
      <sz val="8"/>
      <color rgb="FF56595E"/>
      <name val="Arial Unicode M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3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/>
      <right style="thin">
        <color theme="2" tint="-0.249977111117893"/>
      </right>
      <top style="thin">
        <color theme="1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1"/>
      </top>
      <bottom style="thin">
        <color theme="1"/>
      </bottom>
      <diagonal/>
    </border>
    <border>
      <left style="thin">
        <color theme="2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22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2" fontId="0" fillId="0" borderId="9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1" xfId="0" applyBorder="1"/>
    <xf numFmtId="0" fontId="6" fillId="6" borderId="12" xfId="0" applyFont="1" applyFill="1" applyBorder="1" applyAlignment="1">
      <alignment vertical="top" wrapText="1" indent="1"/>
    </xf>
    <xf numFmtId="164" fontId="7" fillId="6" borderId="12" xfId="0" applyNumberFormat="1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top" wrapText="1" indent="1"/>
    </xf>
    <xf numFmtId="164" fontId="7" fillId="6" borderId="14" xfId="0" applyNumberFormat="1" applyFont="1" applyFill="1" applyBorder="1" applyAlignment="1">
      <alignment vertical="top" wrapText="1"/>
    </xf>
    <xf numFmtId="0" fontId="7" fillId="6" borderId="14" xfId="0" applyFont="1" applyFill="1" applyBorder="1" applyAlignment="1">
      <alignment vertical="top" wrapText="1"/>
    </xf>
    <xf numFmtId="10" fontId="7" fillId="6" borderId="14" xfId="0" applyNumberFormat="1" applyFont="1" applyFill="1" applyBorder="1" applyAlignment="1">
      <alignment vertical="top" wrapText="1"/>
    </xf>
    <xf numFmtId="0" fontId="5" fillId="6" borderId="15" xfId="0" applyFont="1" applyFill="1" applyBorder="1" applyAlignment="1">
      <alignment horizontal="left" vertical="top" wrapText="1" indent="1"/>
    </xf>
    <xf numFmtId="0" fontId="5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vertical="top" wrapText="1" indent="1"/>
    </xf>
    <xf numFmtId="165" fontId="8" fillId="6" borderId="18" xfId="0" applyNumberFormat="1" applyFont="1" applyFill="1" applyBorder="1" applyAlignment="1">
      <alignment vertical="top" wrapText="1"/>
    </xf>
    <xf numFmtId="9" fontId="0" fillId="0" borderId="0" xfId="0" applyNumberFormat="1"/>
    <xf numFmtId="0" fontId="2" fillId="7" borderId="19" xfId="0" applyFont="1" applyFill="1" applyBorder="1"/>
    <xf numFmtId="0" fontId="2" fillId="7" borderId="20" xfId="0" applyFont="1" applyFill="1" applyBorder="1"/>
    <xf numFmtId="0" fontId="2" fillId="7" borderId="21" xfId="0" applyFont="1" applyFill="1" applyBorder="1"/>
    <xf numFmtId="14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8" borderId="23" xfId="0" applyFill="1" applyBorder="1"/>
    <xf numFmtId="14" fontId="0" fillId="0" borderId="25" xfId="0" applyNumberFormat="1" applyBorder="1"/>
    <xf numFmtId="0" fontId="0" fillId="0" borderId="26" xfId="0" applyBorder="1"/>
    <xf numFmtId="0" fontId="0" fillId="0" borderId="27" xfId="0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0" xfId="0" applyFill="1"/>
    <xf numFmtId="0" fontId="9" fillId="0" borderId="0" xfId="1" applyAlignment="1">
      <alignment vertical="center" wrapText="1"/>
    </xf>
    <xf numFmtId="0" fontId="10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6595E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6595E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6595E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 outline="0"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SCHOLAR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6F-44DE-8D84-0D99CDE20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6F-44DE-8D84-0D99CDE200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6F-44DE-8D84-0D99CDE200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6F-44DE-8D84-0D99CDE200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6F-44DE-8D84-0D99CDE200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6F-44DE-8D84-0D99CDE200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6F-44DE-8D84-0D99CDE200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E6F-44DE-8D84-0D99CDE200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E6F-44DE-8D84-0D99CDE200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E6F-44DE-8D84-0D99CDE200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E6F-44DE-8D84-0D99CDE200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E6F-44DE-8D84-0D99CDE2003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E6F-44DE-8D84-0D99CDE2003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6F-44DE-8D84-0D99CDE20033}"/>
              </c:ext>
            </c:extLst>
          </c:dPt>
          <c:cat>
            <c:strRef>
              <c:f>Sheet2!$A$2:$A$15</c:f>
              <c:strCache>
                <c:ptCount val="14"/>
                <c:pt idx="0">
                  <c:v>Sourav</c:v>
                </c:pt>
                <c:pt idx="1">
                  <c:v>Ashvani</c:v>
                </c:pt>
                <c:pt idx="2">
                  <c:v>AYUSH</c:v>
                </c:pt>
                <c:pt idx="3">
                  <c:v>SHREYA</c:v>
                </c:pt>
                <c:pt idx="4">
                  <c:v>RUCHI</c:v>
                </c:pt>
                <c:pt idx="5">
                  <c:v>AMOGH</c:v>
                </c:pt>
                <c:pt idx="6">
                  <c:v>ABHISHEK</c:v>
                </c:pt>
                <c:pt idx="7">
                  <c:v>NAMAN</c:v>
                </c:pt>
                <c:pt idx="8">
                  <c:v>RITIK</c:v>
                </c:pt>
                <c:pt idx="9">
                  <c:v>LOVELY</c:v>
                </c:pt>
                <c:pt idx="10">
                  <c:v>SHAMBHAVI</c:v>
                </c:pt>
                <c:pt idx="11">
                  <c:v>SAKSHI</c:v>
                </c:pt>
                <c:pt idx="12">
                  <c:v>Sunny</c:v>
                </c:pt>
                <c:pt idx="13">
                  <c:v>SONU</c:v>
                </c:pt>
              </c:strCache>
            </c:strRef>
          </c:cat>
          <c:val>
            <c:numRef>
              <c:f>Sheet2!$B$2:$B$15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7-4D36-BE60-F60843E69AF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 ATTENDANCE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E6F-44DE-8D84-0D99CDE20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E6F-44DE-8D84-0D99CDE200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E6F-44DE-8D84-0D99CDE200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E6F-44DE-8D84-0D99CDE200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E6F-44DE-8D84-0D99CDE200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E6F-44DE-8D84-0D99CDE200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E6F-44DE-8D84-0D99CDE200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E6F-44DE-8D84-0D99CDE200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E6F-44DE-8D84-0D99CDE200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E6F-44DE-8D84-0D99CDE200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E6F-44DE-8D84-0D99CDE200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E6F-44DE-8D84-0D99CDE2003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E6F-44DE-8D84-0D99CDE2003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E6F-44DE-8D84-0D99CDE20033}"/>
              </c:ext>
            </c:extLst>
          </c:dPt>
          <c:cat>
            <c:strRef>
              <c:f>Sheet2!$A$2:$A$15</c:f>
              <c:strCache>
                <c:ptCount val="14"/>
                <c:pt idx="0">
                  <c:v>Sourav</c:v>
                </c:pt>
                <c:pt idx="1">
                  <c:v>Ashvani</c:v>
                </c:pt>
                <c:pt idx="2">
                  <c:v>AYUSH</c:v>
                </c:pt>
                <c:pt idx="3">
                  <c:v>SHREYA</c:v>
                </c:pt>
                <c:pt idx="4">
                  <c:v>RUCHI</c:v>
                </c:pt>
                <c:pt idx="5">
                  <c:v>AMOGH</c:v>
                </c:pt>
                <c:pt idx="6">
                  <c:v>ABHISHEK</c:v>
                </c:pt>
                <c:pt idx="7">
                  <c:v>NAMAN</c:v>
                </c:pt>
                <c:pt idx="8">
                  <c:v>RITIK</c:v>
                </c:pt>
                <c:pt idx="9">
                  <c:v>LOVELY</c:v>
                </c:pt>
                <c:pt idx="10">
                  <c:v>SHAMBHAVI</c:v>
                </c:pt>
                <c:pt idx="11">
                  <c:v>SAKSHI</c:v>
                </c:pt>
                <c:pt idx="12">
                  <c:v>Sunny</c:v>
                </c:pt>
                <c:pt idx="13">
                  <c:v>SONU</c:v>
                </c:pt>
              </c:strCache>
            </c:strRef>
          </c:cat>
          <c:val>
            <c:numRef>
              <c:f>Sheet2!$C$2:$C$15</c:f>
              <c:numCache>
                <c:formatCode>General</c:formatCode>
                <c:ptCount val="14"/>
                <c:pt idx="0">
                  <c:v>56</c:v>
                </c:pt>
                <c:pt idx="1">
                  <c:v>77</c:v>
                </c:pt>
                <c:pt idx="2">
                  <c:v>88</c:v>
                </c:pt>
                <c:pt idx="3">
                  <c:v>59</c:v>
                </c:pt>
                <c:pt idx="4">
                  <c:v>60</c:v>
                </c:pt>
                <c:pt idx="5">
                  <c:v>61</c:v>
                </c:pt>
                <c:pt idx="6">
                  <c:v>62</c:v>
                </c:pt>
                <c:pt idx="7">
                  <c:v>63</c:v>
                </c:pt>
                <c:pt idx="8">
                  <c:v>72</c:v>
                </c:pt>
                <c:pt idx="9">
                  <c:v>65</c:v>
                </c:pt>
                <c:pt idx="10">
                  <c:v>65</c:v>
                </c:pt>
                <c:pt idx="11">
                  <c:v>67</c:v>
                </c:pt>
                <c:pt idx="12">
                  <c:v>78</c:v>
                </c:pt>
                <c:pt idx="1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7-4D36-BE60-F60843E69AF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PERCENTAGE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E6F-44DE-8D84-0D99CDE20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E6F-44DE-8D84-0D99CDE200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E6F-44DE-8D84-0D99CDE200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E6F-44DE-8D84-0D99CDE200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E6F-44DE-8D84-0D99CDE200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E6F-44DE-8D84-0D99CDE200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E6F-44DE-8D84-0D99CDE200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E6F-44DE-8D84-0D99CDE200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E6F-44DE-8D84-0D99CDE200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E6F-44DE-8D84-0D99CDE200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E6F-44DE-8D84-0D99CDE200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E6F-44DE-8D84-0D99CDE2003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E6F-44DE-8D84-0D99CDE2003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E6F-44DE-8D84-0D99CDE20033}"/>
              </c:ext>
            </c:extLst>
          </c:dPt>
          <c:cat>
            <c:strRef>
              <c:f>Sheet2!$A$2:$A$15</c:f>
              <c:strCache>
                <c:ptCount val="14"/>
                <c:pt idx="0">
                  <c:v>Sourav</c:v>
                </c:pt>
                <c:pt idx="1">
                  <c:v>Ashvani</c:v>
                </c:pt>
                <c:pt idx="2">
                  <c:v>AYUSH</c:v>
                </c:pt>
                <c:pt idx="3">
                  <c:v>SHREYA</c:v>
                </c:pt>
                <c:pt idx="4">
                  <c:v>RUCHI</c:v>
                </c:pt>
                <c:pt idx="5">
                  <c:v>AMOGH</c:v>
                </c:pt>
                <c:pt idx="6">
                  <c:v>ABHISHEK</c:v>
                </c:pt>
                <c:pt idx="7">
                  <c:v>NAMAN</c:v>
                </c:pt>
                <c:pt idx="8">
                  <c:v>RITIK</c:v>
                </c:pt>
                <c:pt idx="9">
                  <c:v>LOVELY</c:v>
                </c:pt>
                <c:pt idx="10">
                  <c:v>SHAMBHAVI</c:v>
                </c:pt>
                <c:pt idx="11">
                  <c:v>SAKSHI</c:v>
                </c:pt>
                <c:pt idx="12">
                  <c:v>Sunny</c:v>
                </c:pt>
                <c:pt idx="13">
                  <c:v>SONU</c:v>
                </c:pt>
              </c:strCache>
            </c:strRef>
          </c:cat>
          <c:val>
            <c:numRef>
              <c:f>Sheet2!$D$2:$D$15</c:f>
              <c:numCache>
                <c:formatCode>General</c:formatCode>
                <c:ptCount val="14"/>
                <c:pt idx="0">
                  <c:v>56</c:v>
                </c:pt>
                <c:pt idx="1">
                  <c:v>77</c:v>
                </c:pt>
                <c:pt idx="2">
                  <c:v>58</c:v>
                </c:pt>
                <c:pt idx="3">
                  <c:v>79</c:v>
                </c:pt>
                <c:pt idx="4">
                  <c:v>60</c:v>
                </c:pt>
                <c:pt idx="5">
                  <c:v>21</c:v>
                </c:pt>
                <c:pt idx="6">
                  <c:v>62</c:v>
                </c:pt>
                <c:pt idx="7">
                  <c:v>63</c:v>
                </c:pt>
                <c:pt idx="8">
                  <c:v>64</c:v>
                </c:pt>
                <c:pt idx="9">
                  <c:v>75</c:v>
                </c:pt>
                <c:pt idx="10">
                  <c:v>66</c:v>
                </c:pt>
                <c:pt idx="11">
                  <c:v>57</c:v>
                </c:pt>
                <c:pt idx="12">
                  <c:v>68</c:v>
                </c:pt>
                <c:pt idx="1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F7-4D36-BE60-F60843E6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Sourav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</c:v>
                </c:pt>
                <c:pt idx="1">
                  <c:v>56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1-4C7C-B64C-E753731CF8B0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Ashvani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2</c:v>
                </c:pt>
                <c:pt idx="1">
                  <c:v>77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1-4C7C-B64C-E753731CF8B0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AYUSH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3</c:v>
                </c:pt>
                <c:pt idx="1">
                  <c:v>88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61-4C7C-B64C-E753731CF8B0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SHREYA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4</c:v>
                </c:pt>
                <c:pt idx="1">
                  <c:v>59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1-4C7C-B64C-E753731CF8B0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RUCHI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Sheet2!$B$6:$D$6</c:f>
              <c:numCache>
                <c:formatCode>General</c:formatCode>
                <c:ptCount val="3"/>
                <c:pt idx="0">
                  <c:v>5</c:v>
                </c:pt>
                <c:pt idx="1">
                  <c:v>60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61-4C7C-B64C-E753731CF8B0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AMOGH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Sheet2!$B$7:$D$7</c:f>
              <c:numCache>
                <c:formatCode>General</c:formatCode>
                <c:ptCount val="3"/>
                <c:pt idx="0">
                  <c:v>6</c:v>
                </c:pt>
                <c:pt idx="1">
                  <c:v>61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61-4C7C-B64C-E753731CF8B0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ABHISHEK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Sheet2!$B$8:$D$8</c:f>
              <c:numCache>
                <c:formatCode>General</c:formatCode>
                <c:ptCount val="3"/>
                <c:pt idx="0">
                  <c:v>7</c:v>
                </c:pt>
                <c:pt idx="1">
                  <c:v>62</c:v>
                </c:pt>
                <c:pt idx="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61-4C7C-B64C-E753731CF8B0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NAMAN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Sheet2!$B$9:$D$9</c:f>
              <c:numCache>
                <c:formatCode>General</c:formatCode>
                <c:ptCount val="3"/>
                <c:pt idx="0">
                  <c:v>8</c:v>
                </c:pt>
                <c:pt idx="1">
                  <c:v>63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61-4C7C-B64C-E753731CF8B0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RITIK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Sheet2!$B$10:$D$10</c:f>
              <c:numCache>
                <c:formatCode>General</c:formatCode>
                <c:ptCount val="3"/>
                <c:pt idx="0">
                  <c:v>9</c:v>
                </c:pt>
                <c:pt idx="1">
                  <c:v>72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61-4C7C-B64C-E753731CF8B0}"/>
            </c:ext>
          </c:extLst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LOVELY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Sheet2!$B$11:$D$11</c:f>
              <c:numCache>
                <c:formatCode>General</c:formatCode>
                <c:ptCount val="3"/>
                <c:pt idx="0">
                  <c:v>10</c:v>
                </c:pt>
                <c:pt idx="1">
                  <c:v>65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61-4C7C-B64C-E753731CF8B0}"/>
            </c:ext>
          </c:extLst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SHAMBHAVI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Sheet2!$B$12:$D$12</c:f>
              <c:numCache>
                <c:formatCode>General</c:formatCode>
                <c:ptCount val="3"/>
                <c:pt idx="0">
                  <c:v>11</c:v>
                </c:pt>
                <c:pt idx="1">
                  <c:v>65</c:v>
                </c:pt>
                <c:pt idx="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61-4C7C-B64C-E753731CF8B0}"/>
            </c:ext>
          </c:extLst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SAKSHI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Sheet2!$B$13:$D$13</c:f>
              <c:numCache>
                <c:formatCode>General</c:formatCode>
                <c:ptCount val="3"/>
                <c:pt idx="0">
                  <c:v>12</c:v>
                </c:pt>
                <c:pt idx="1">
                  <c:v>67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61-4C7C-B64C-E753731CF8B0}"/>
            </c:ext>
          </c:extLst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Sunny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Sheet2!$B$14:$D$14</c:f>
              <c:numCache>
                <c:formatCode>General</c:formatCode>
                <c:ptCount val="3"/>
                <c:pt idx="0">
                  <c:v>13</c:v>
                </c:pt>
                <c:pt idx="1">
                  <c:v>78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61-4C7C-B64C-E753731CF8B0}"/>
            </c:ext>
          </c:extLst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SONU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SCHOLAR NO.</c:v>
                </c:pt>
                <c:pt idx="1">
                  <c:v> ATTENDANCE</c:v>
                </c:pt>
                <c:pt idx="2">
                  <c:v>PERCENTAGE </c:v>
                </c:pt>
              </c:strCache>
            </c:strRef>
          </c:cat>
          <c:val>
            <c:numRef>
              <c:f>Sheet2!$B$15:$D$15</c:f>
              <c:numCache>
                <c:formatCode>General</c:formatCode>
                <c:ptCount val="3"/>
                <c:pt idx="0">
                  <c:v>14</c:v>
                </c:pt>
                <c:pt idx="1">
                  <c:v>69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61-4C7C-B64C-E753731CF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644079"/>
        <c:axId val="1936644559"/>
      </c:barChart>
      <c:catAx>
        <c:axId val="19366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44559"/>
        <c:crosses val="autoZero"/>
        <c:auto val="1"/>
        <c:lblAlgn val="ctr"/>
        <c:lblOffset val="100"/>
        <c:noMultiLvlLbl val="0"/>
      </c:catAx>
      <c:valAx>
        <c:axId val="1936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11'!$A$2:$A$13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'Day 11'!$B$2:$B$13</c:f>
              <c:numCache>
                <c:formatCode>General</c:formatCode>
                <c:ptCount val="12"/>
                <c:pt idx="0">
                  <c:v>4646</c:v>
                </c:pt>
                <c:pt idx="1">
                  <c:v>1863</c:v>
                </c:pt>
                <c:pt idx="2">
                  <c:v>7790</c:v>
                </c:pt>
                <c:pt idx="3">
                  <c:v>4312</c:v>
                </c:pt>
                <c:pt idx="4">
                  <c:v>2563</c:v>
                </c:pt>
                <c:pt idx="5">
                  <c:v>2020</c:v>
                </c:pt>
                <c:pt idx="6">
                  <c:v>4595</c:v>
                </c:pt>
                <c:pt idx="7">
                  <c:v>2923</c:v>
                </c:pt>
                <c:pt idx="8">
                  <c:v>2757</c:v>
                </c:pt>
                <c:pt idx="9">
                  <c:v>5532</c:v>
                </c:pt>
                <c:pt idx="10">
                  <c:v>4478</c:v>
                </c:pt>
                <c:pt idx="11">
                  <c:v>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9-4196-8444-8832E586D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57279"/>
        <c:axId val="866449119"/>
      </c:barChart>
      <c:catAx>
        <c:axId val="8664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49119"/>
        <c:crosses val="autoZero"/>
        <c:auto val="1"/>
        <c:lblAlgn val="ctr"/>
        <c:lblOffset val="100"/>
        <c:noMultiLvlLbl val="0"/>
      </c:catAx>
      <c:valAx>
        <c:axId val="86644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5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Sales</a:t>
            </a:r>
            <a:r>
              <a:rPr lang="en-GB" baseline="0"/>
              <a:t>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2824624194702935"/>
          <c:y val="0.29599898783918549"/>
          <c:w val="0.82658554044380816"/>
          <c:h val="0.589330138080566"/>
        </c:manualLayout>
      </c:layout>
      <c:areaChart>
        <c:grouping val="stacked"/>
        <c:varyColors val="0"/>
        <c:ser>
          <c:idx val="0"/>
          <c:order val="0"/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'Day 11'!$A$2:$A$13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'Day 11'!$B$2:$B$13</c:f>
              <c:numCache>
                <c:formatCode>General</c:formatCode>
                <c:ptCount val="12"/>
                <c:pt idx="0">
                  <c:v>4646</c:v>
                </c:pt>
                <c:pt idx="1">
                  <c:v>1863</c:v>
                </c:pt>
                <c:pt idx="2">
                  <c:v>7790</c:v>
                </c:pt>
                <c:pt idx="3">
                  <c:v>4312</c:v>
                </c:pt>
                <c:pt idx="4">
                  <c:v>2563</c:v>
                </c:pt>
                <c:pt idx="5">
                  <c:v>2020</c:v>
                </c:pt>
                <c:pt idx="6">
                  <c:v>4595</c:v>
                </c:pt>
                <c:pt idx="7">
                  <c:v>2923</c:v>
                </c:pt>
                <c:pt idx="8">
                  <c:v>2757</c:v>
                </c:pt>
                <c:pt idx="9">
                  <c:v>5532</c:v>
                </c:pt>
                <c:pt idx="10">
                  <c:v>4478</c:v>
                </c:pt>
                <c:pt idx="11">
                  <c:v>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C-4603-AB32-4D0042E1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866474079"/>
        <c:axId val="866474559"/>
      </c:areaChart>
      <c:catAx>
        <c:axId val="86647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74559"/>
        <c:crosses val="autoZero"/>
        <c:auto val="1"/>
        <c:lblAlgn val="ctr"/>
        <c:lblOffset val="100"/>
        <c:noMultiLvlLbl val="0"/>
      </c:catAx>
      <c:valAx>
        <c:axId val="8664745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7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86D-42FD-8839-07E552448F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6D-42FD-8839-07E552448F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86D-42FD-8839-07E552448F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86D-42FD-8839-07E552448F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86D-42FD-8839-07E552448F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86D-42FD-8839-07E552448F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86D-42FD-8839-07E552448F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86D-42FD-8839-07E552448F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86D-42FD-8839-07E552448FE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86D-42FD-8839-07E552448FE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86D-42FD-8839-07E552448FE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86D-42FD-8839-07E552448FEA}"/>
              </c:ext>
            </c:extLst>
          </c:dPt>
          <c:cat>
            <c:strRef>
              <c:f>'Day 11'!$A$2:$A$13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'Day 11'!$B$2:$B$13</c:f>
              <c:numCache>
                <c:formatCode>General</c:formatCode>
                <c:ptCount val="12"/>
                <c:pt idx="0">
                  <c:v>4646</c:v>
                </c:pt>
                <c:pt idx="1">
                  <c:v>1863</c:v>
                </c:pt>
                <c:pt idx="2">
                  <c:v>7790</c:v>
                </c:pt>
                <c:pt idx="3">
                  <c:v>4312</c:v>
                </c:pt>
                <c:pt idx="4">
                  <c:v>2563</c:v>
                </c:pt>
                <c:pt idx="5">
                  <c:v>2020</c:v>
                </c:pt>
                <c:pt idx="6">
                  <c:v>4595</c:v>
                </c:pt>
                <c:pt idx="7">
                  <c:v>2923</c:v>
                </c:pt>
                <c:pt idx="8">
                  <c:v>2757</c:v>
                </c:pt>
                <c:pt idx="9">
                  <c:v>5532</c:v>
                </c:pt>
                <c:pt idx="10">
                  <c:v>4478</c:v>
                </c:pt>
                <c:pt idx="11">
                  <c:v>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5-4F37-AF60-3F0830C01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'Day 14'!$C$1</c:f>
              <c:strCache>
                <c:ptCount val="1"/>
                <c:pt idx="0">
                  <c:v>Sales Rep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14'!$C$2:$C$18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7-400F-90F8-BAA2DA72AC7A}"/>
            </c:ext>
          </c:extLst>
        </c:ser>
        <c:ser>
          <c:idx val="2"/>
          <c:order val="2"/>
          <c:tx>
            <c:strRef>
              <c:f>'Day 14'!$D$1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14'!$D$2:$D$18</c:f>
              <c:numCache>
                <c:formatCode>General</c:formatCode>
                <c:ptCount val="17"/>
                <c:pt idx="0">
                  <c:v>23</c:v>
                </c:pt>
                <c:pt idx="1">
                  <c:v>18</c:v>
                </c:pt>
                <c:pt idx="2">
                  <c:v>9</c:v>
                </c:pt>
                <c:pt idx="3">
                  <c:v>18</c:v>
                </c:pt>
                <c:pt idx="4">
                  <c:v>29</c:v>
                </c:pt>
                <c:pt idx="5">
                  <c:v>4</c:v>
                </c:pt>
                <c:pt idx="6">
                  <c:v>9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7</c:v>
                </c:pt>
                <c:pt idx="11">
                  <c:v>13</c:v>
                </c:pt>
                <c:pt idx="12">
                  <c:v>20</c:v>
                </c:pt>
                <c:pt idx="13">
                  <c:v>9</c:v>
                </c:pt>
                <c:pt idx="14">
                  <c:v>53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7-400F-90F8-BAA2DA72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879631"/>
        <c:axId val="1313885391"/>
      </c:barChart>
      <c:lineChart>
        <c:grouping val="standard"/>
        <c:varyColors val="0"/>
        <c:ser>
          <c:idx val="0"/>
          <c:order val="0"/>
          <c:tx>
            <c:strRef>
              <c:f>'Day 14'!$B$1</c:f>
              <c:strCache>
                <c:ptCount val="1"/>
                <c:pt idx="0">
                  <c:v>Item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7-400F-90F8-BAA2DA72AC7A}"/>
            </c:ext>
          </c:extLst>
        </c:ser>
        <c:ser>
          <c:idx val="3"/>
          <c:order val="3"/>
          <c:tx>
            <c:strRef>
              <c:f>'Day 14'!$E$1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14'!$E$2:$E$18</c:f>
              <c:numCache>
                <c:formatCode>General</c:formatCode>
                <c:ptCount val="17"/>
                <c:pt idx="0">
                  <c:v>150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230</c:v>
                </c:pt>
                <c:pt idx="5">
                  <c:v>150</c:v>
                </c:pt>
                <c:pt idx="6">
                  <c:v>80</c:v>
                </c:pt>
                <c:pt idx="7">
                  <c:v>80</c:v>
                </c:pt>
                <c:pt idx="8">
                  <c:v>230</c:v>
                </c:pt>
                <c:pt idx="9">
                  <c:v>16</c:v>
                </c:pt>
                <c:pt idx="10">
                  <c:v>230</c:v>
                </c:pt>
                <c:pt idx="11">
                  <c:v>16</c:v>
                </c:pt>
                <c:pt idx="12">
                  <c:v>40</c:v>
                </c:pt>
                <c:pt idx="13">
                  <c:v>230</c:v>
                </c:pt>
                <c:pt idx="14">
                  <c:v>40</c:v>
                </c:pt>
                <c:pt idx="1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7-400F-90F8-BAA2DA72AC7A}"/>
            </c:ext>
          </c:extLst>
        </c:ser>
        <c:ser>
          <c:idx val="4"/>
          <c:order val="4"/>
          <c:tx>
            <c:strRef>
              <c:f>'Day 14'!$F$1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14'!$F$2:$F$18</c:f>
              <c:numCache>
                <c:formatCode>General</c:formatCode>
                <c:ptCount val="17"/>
                <c:pt idx="0">
                  <c:v>3450</c:v>
                </c:pt>
                <c:pt idx="1">
                  <c:v>720</c:v>
                </c:pt>
                <c:pt idx="2">
                  <c:v>360</c:v>
                </c:pt>
                <c:pt idx="3">
                  <c:v>720</c:v>
                </c:pt>
                <c:pt idx="4">
                  <c:v>6670</c:v>
                </c:pt>
                <c:pt idx="5">
                  <c:v>600</c:v>
                </c:pt>
                <c:pt idx="6">
                  <c:v>720</c:v>
                </c:pt>
                <c:pt idx="7">
                  <c:v>1280</c:v>
                </c:pt>
                <c:pt idx="8">
                  <c:v>3450</c:v>
                </c:pt>
                <c:pt idx="9">
                  <c:v>240</c:v>
                </c:pt>
                <c:pt idx="10">
                  <c:v>1610</c:v>
                </c:pt>
                <c:pt idx="11">
                  <c:v>208</c:v>
                </c:pt>
                <c:pt idx="12">
                  <c:v>800</c:v>
                </c:pt>
                <c:pt idx="13">
                  <c:v>2070</c:v>
                </c:pt>
                <c:pt idx="14">
                  <c:v>2120</c:v>
                </c:pt>
                <c:pt idx="15">
                  <c:v>560</c:v>
                </c:pt>
                <c:pt idx="16">
                  <c:v>25578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07-400F-90F8-BAA2DA72AC7A}"/>
            </c:ext>
          </c:extLst>
        </c:ser>
        <c:ser>
          <c:idx val="5"/>
          <c:order val="5"/>
          <c:tx>
            <c:strRef>
              <c:f>'Day 14'!$G$1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'Day 14'!$A$2:$A$18</c:f>
              <c:strCache>
                <c:ptCount val="17"/>
                <c:pt idx="0">
                  <c:v>01/01/2018</c:v>
                </c:pt>
                <c:pt idx="1">
                  <c:v>01/03/2018</c:v>
                </c:pt>
                <c:pt idx="2">
                  <c:v>02/03/2018</c:v>
                </c:pt>
                <c:pt idx="3">
                  <c:v>03/04/2018</c:v>
                </c:pt>
                <c:pt idx="4">
                  <c:v>05/07/2018</c:v>
                </c:pt>
                <c:pt idx="5">
                  <c:v>05/07/2018</c:v>
                </c:pt>
                <c:pt idx="6">
                  <c:v>08/08/2018</c:v>
                </c:pt>
                <c:pt idx="7">
                  <c:v>10/08/2018</c:v>
                </c:pt>
                <c:pt idx="8">
                  <c:v>10/08/2018</c:v>
                </c:pt>
                <c:pt idx="9">
                  <c:v>10/09/2018</c:v>
                </c:pt>
                <c:pt idx="10">
                  <c:v>10/10/2018</c:v>
                </c:pt>
                <c:pt idx="11">
                  <c:v>13/10/2018</c:v>
                </c:pt>
                <c:pt idx="12">
                  <c:v>17/11/2018</c:v>
                </c:pt>
                <c:pt idx="13">
                  <c:v>17/11/2018</c:v>
                </c:pt>
                <c:pt idx="14">
                  <c:v>20/12/2018</c:v>
                </c:pt>
                <c:pt idx="15">
                  <c:v>20/12/2018</c:v>
                </c:pt>
                <c:pt idx="16">
                  <c:v>Total </c:v>
                </c:pt>
              </c:strCache>
            </c:strRef>
          </c:cat>
          <c:val>
            <c:numRef>
              <c:f>'Day 14'!$G$2:$G$18</c:f>
              <c:numCache>
                <c:formatCode>General</c:formatCode>
                <c:ptCount val="17"/>
                <c:pt idx="0">
                  <c:v>120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200</c:v>
                </c:pt>
                <c:pt idx="5">
                  <c:v>130</c:v>
                </c:pt>
                <c:pt idx="6">
                  <c:v>60</c:v>
                </c:pt>
                <c:pt idx="7">
                  <c:v>60</c:v>
                </c:pt>
                <c:pt idx="8">
                  <c:v>200</c:v>
                </c:pt>
                <c:pt idx="9">
                  <c:v>10</c:v>
                </c:pt>
                <c:pt idx="10">
                  <c:v>200</c:v>
                </c:pt>
                <c:pt idx="11">
                  <c:v>10</c:v>
                </c:pt>
                <c:pt idx="12">
                  <c:v>30</c:v>
                </c:pt>
                <c:pt idx="13">
                  <c:v>200</c:v>
                </c:pt>
                <c:pt idx="14">
                  <c:v>30</c:v>
                </c:pt>
                <c:pt idx="15">
                  <c:v>30</c:v>
                </c:pt>
                <c:pt idx="16">
                  <c:v>1370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07-400F-90F8-BAA2DA72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890191"/>
        <c:axId val="1313892111"/>
      </c:lineChart>
      <c:catAx>
        <c:axId val="1313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885391"/>
        <c:crosses val="autoZero"/>
        <c:auto val="1"/>
        <c:lblAlgn val="ctr"/>
        <c:lblOffset val="100"/>
        <c:noMultiLvlLbl val="0"/>
      </c:catAx>
      <c:valAx>
        <c:axId val="13138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879631"/>
        <c:crosses val="autoZero"/>
        <c:crossBetween val="between"/>
      </c:valAx>
      <c:valAx>
        <c:axId val="13138921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890191"/>
        <c:crosses val="max"/>
        <c:crossBetween val="between"/>
      </c:valAx>
      <c:catAx>
        <c:axId val="1313890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3892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388620</xdr:colOff>
      <xdr:row>2</xdr:row>
      <xdr:rowOff>129540</xdr:rowOff>
    </xdr:from>
    <xdr:to>
      <xdr:col>21</xdr:col>
      <xdr:colOff>83820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B92C1-DAEE-715A-B83E-C2C5A41B3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</xdr:row>
      <xdr:rowOff>171450</xdr:rowOff>
    </xdr:from>
    <xdr:to>
      <xdr:col>13</xdr:col>
      <xdr:colOff>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0D550-48D3-6F3F-1FF1-4E791627D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64770</xdr:rowOff>
    </xdr:from>
    <xdr:to>
      <xdr:col>10</xdr:col>
      <xdr:colOff>304800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A3ED8-95E0-FB42-A426-9FD7600BD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129540</xdr:colOff>
      <xdr:row>0</xdr:row>
      <xdr:rowOff>160020</xdr:rowOff>
    </xdr:from>
    <xdr:to>
      <xdr:col>18</xdr:col>
      <xdr:colOff>243840</xdr:colOff>
      <xdr:row>11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25A81F-8993-A2C8-CD46-3F94EE185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12</xdr:row>
      <xdr:rowOff>11430</xdr:rowOff>
    </xdr:from>
    <xdr:to>
      <xdr:col>18</xdr:col>
      <xdr:colOff>297180</xdr:colOff>
      <xdr:row>27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793D1E-5244-EA0C-C9EB-FC1603E9B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0</xdr:row>
      <xdr:rowOff>0</xdr:rowOff>
    </xdr:from>
    <xdr:to>
      <xdr:col>15</xdr:col>
      <xdr:colOff>106680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6E523-976D-2583-413A-569E4C4E4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629F63-9A99-4837-BFC7-166FC42EFC65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0AC728-CCD2-4C26-B945-468E00BAD2F8}" name="Table9" displayName="Table9" ref="A4:E29" totalsRowShown="0">
  <autoFilter ref="A4:E29" xr:uid="{E60AC728-CCD2-4C26-B945-468E00BAD2F8}"/>
  <tableColumns count="5">
    <tableColumn id="1" xr3:uid="{5AD59784-5F02-4458-97A4-792BC45442BA}" name="Name"/>
    <tableColumn id="2" xr3:uid="{FC99D446-7F96-4ABC-838C-5A6BB3F9EC4D}" name="Email"/>
    <tableColumn id="3" xr3:uid="{B325D479-B02E-40CF-B00E-D2A5FF70CCBC}" name="Phone"/>
    <tableColumn id="4" xr3:uid="{D1ECB2C3-2677-4090-B2D0-A6C4FB082093}" name="Username"/>
    <tableColumn id="5" xr3:uid="{1B578075-7EBA-45EE-9B21-346EF6FC73CB}" name="Domai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0AAA9-B9E1-4BED-8191-A4FAD8EEFEF8}" name="Table1_1" displayName="Table1_1" ref="A1:AF16" tableType="queryTable" totalsRowShown="0">
  <autoFilter ref="A1:AF16" xr:uid="{9450AAA9-B9E1-4BED-8191-A4FAD8EEFEF8}"/>
  <tableColumns count="32">
    <tableColumn id="1" xr3:uid="{25338C5D-0FCB-43D3-A9EF-296BD844B8C4}" uniqueName="1" name="Column1" queryTableFieldId="1" dataDxfId="58"/>
    <tableColumn id="2" xr3:uid="{50E3DB0F-AF0B-49E9-9F38-7078021FF10F}" uniqueName="2" name="Column2" queryTableFieldId="2" dataDxfId="57"/>
    <tableColumn id="3" xr3:uid="{D0D7F30A-F6AB-40A5-AFB7-5EC5BB78F7D6}" uniqueName="3" name="Column3" queryTableFieldId="3" dataDxfId="56"/>
    <tableColumn id="4" xr3:uid="{5B78BA70-D630-49B8-8C48-7547C987B4B6}" uniqueName="4" name="Column4" queryTableFieldId="4" dataDxfId="55"/>
    <tableColumn id="5" xr3:uid="{B459C5DB-FD68-48F7-B75B-A02F78F00A42}" uniqueName="5" name="Column5" queryTableFieldId="5" dataDxfId="54"/>
    <tableColumn id="6" xr3:uid="{83FBA1C5-85BA-4947-B6A0-97E0C8F0A1FB}" uniqueName="6" name="Column6" queryTableFieldId="6" dataDxfId="53"/>
    <tableColumn id="7" xr3:uid="{76992F57-59A4-4904-A376-4FA8889CDE45}" uniqueName="7" name="Column7" queryTableFieldId="7" dataDxfId="52"/>
    <tableColumn id="8" xr3:uid="{B0C21C45-118F-4950-83F3-EE8D2FC5ABFF}" uniqueName="8" name="Column8" queryTableFieldId="8" dataDxfId="51"/>
    <tableColumn id="9" xr3:uid="{FE782A4B-0D65-4118-8C9C-4212E70A3481}" uniqueName="9" name="Column9" queryTableFieldId="9" dataDxfId="50"/>
    <tableColumn id="10" xr3:uid="{FED35A53-79A3-4DA7-840C-39DFA3833F80}" uniqueName="10" name="Column10" queryTableFieldId="10" dataDxfId="49"/>
    <tableColumn id="11" xr3:uid="{B13DC293-F700-411F-BD84-FFB4A2292496}" uniqueName="11" name="Column11" queryTableFieldId="11" dataDxfId="48"/>
    <tableColumn id="12" xr3:uid="{7433BBE3-0D1F-4AEE-AE4E-E861DEB73AFF}" uniqueName="12" name="Column12" queryTableFieldId="12" dataDxfId="47"/>
    <tableColumn id="13" xr3:uid="{52D687EB-6CC1-4DFE-BA76-5AC1C80EEC35}" uniqueName="13" name="Column13" queryTableFieldId="13" dataDxfId="46"/>
    <tableColumn id="14" xr3:uid="{367868D7-6891-4ACC-B01F-0AF73D3D87D5}" uniqueName="14" name="Column14" queryTableFieldId="14" dataDxfId="45"/>
    <tableColumn id="15" xr3:uid="{080587B7-8331-4E4B-9DDC-C6C12A1886FD}" uniqueName="15" name="Column15" queryTableFieldId="15" dataDxfId="44"/>
    <tableColumn id="16" xr3:uid="{57BDDC9B-2A5B-4DBE-8CA7-5AA139750A1F}" uniqueName="16" name="Column16" queryTableFieldId="16" dataDxfId="43"/>
    <tableColumn id="17" xr3:uid="{0A48E8EB-482D-4829-B383-43DC795611DF}" uniqueName="17" name="Column17" queryTableFieldId="17" dataDxfId="42"/>
    <tableColumn id="18" xr3:uid="{DBAEFAB4-E2C8-4498-88A0-B1CD0AB12156}" uniqueName="18" name="Column18" queryTableFieldId="18" dataDxfId="41"/>
    <tableColumn id="19" xr3:uid="{EC475972-7636-42E5-9411-691F598B5B19}" uniqueName="19" name="Column19" queryTableFieldId="19" dataDxfId="40"/>
    <tableColumn id="20" xr3:uid="{CD85DFC8-D074-4190-8001-F54CA66D7357}" uniqueName="20" name="Column20" queryTableFieldId="20" dataDxfId="39"/>
    <tableColumn id="21" xr3:uid="{D24E58B7-44C1-4BD6-A4C7-C6A52414327C}" uniqueName="21" name="Column21" queryTableFieldId="21" dataDxfId="38"/>
    <tableColumn id="22" xr3:uid="{093D3710-2659-4540-A882-1FCF7A462845}" uniqueName="22" name="Column22" queryTableFieldId="22" dataDxfId="37"/>
    <tableColumn id="23" xr3:uid="{4D4A9E4F-8D86-4F13-8422-6670BBB7E6DA}" uniqueName="23" name="Column23" queryTableFieldId="23" dataDxfId="36"/>
    <tableColumn id="24" xr3:uid="{86AB4F41-91F9-4F13-8BCA-CFEFB74109BF}" uniqueName="24" name="Column24" queryTableFieldId="24" dataDxfId="35"/>
    <tableColumn id="25" xr3:uid="{B6B9A4C7-51D2-4F55-97A2-DA7813E4812B}" uniqueName="25" name="Column25" queryTableFieldId="25" dataDxfId="34"/>
    <tableColumn id="26" xr3:uid="{AA253C54-1843-46C1-BC1B-C01382CE2CFD}" uniqueName="26" name="Column26" queryTableFieldId="26" dataDxfId="33"/>
    <tableColumn id="27" xr3:uid="{481E4A64-5CCC-4305-A7B5-B1B11D77AF58}" uniqueName="27" name="Column27" queryTableFieldId="27" dataDxfId="32"/>
    <tableColumn id="28" xr3:uid="{F37017D5-7EF8-470A-81FD-7E30442D51B3}" uniqueName="28" name="Column28" queryTableFieldId="28" dataDxfId="31"/>
    <tableColumn id="29" xr3:uid="{4EF00BED-5D26-4D6D-8A7E-C75074A5AA2D}" uniqueName="29" name="Column29" queryTableFieldId="29" dataDxfId="30"/>
    <tableColumn id="30" xr3:uid="{BE76DD2A-EB3B-46D6-86F4-76509AF4201C}" uniqueName="30" name="Column30" queryTableFieldId="30" dataDxfId="29"/>
    <tableColumn id="31" xr3:uid="{DB3644E5-C7EA-4E6A-BFBA-31B41B617CBC}" uniqueName="31" name="Column31" queryTableFieldId="31" dataDxfId="28"/>
    <tableColumn id="32" xr3:uid="{9D5F9323-9EF3-4A34-BEE5-95E19BBD684F}" uniqueName="32" name="Column32" queryTableFieldId="32" dataDxfId="2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46497B-10C3-4E98-830E-1E2FCF37903D}" name="Table5" displayName="Table5" ref="T1:T3" totalsRowShown="0">
  <autoFilter ref="T1:T3" xr:uid="{1D46497B-10C3-4E98-830E-1E2FCF37903D}"/>
  <tableColumns count="1">
    <tableColumn id="1" xr3:uid="{EA9B5241-646C-4402-80D4-B03E32133EEC}" name="Column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A2491-368A-4BDF-BAD3-F18D6200F3E8}" name="Table1" displayName="Table1" ref="A1:AF16" totalsRowShown="0" headerRowDxfId="26">
  <autoFilter ref="A1:AF16" xr:uid="{913A2491-368A-4BDF-BAD3-F18D6200F3E8}"/>
  <tableColumns count="32">
    <tableColumn id="1" xr3:uid="{BB9212E7-0656-448B-B2B0-A99884E52E86}" name="Column1"/>
    <tableColumn id="2" xr3:uid="{E174FF14-78DF-4620-96A1-29ADE3B2EADB}" name="Column2"/>
    <tableColumn id="3" xr3:uid="{7536AEFB-61DE-46B3-A984-94D342BE96AB}" name="Column3"/>
    <tableColumn id="4" xr3:uid="{48AD6C6C-284E-4D9A-8CAD-0B0750689569}" name="Column4"/>
    <tableColumn id="5" xr3:uid="{5069B28C-03C2-40C3-9178-E9467F53F83C}" name="Column5"/>
    <tableColumn id="6" xr3:uid="{4D91F175-1517-424D-8245-265F7B0B554D}" name="Column6"/>
    <tableColumn id="7" xr3:uid="{4B5839B1-8E26-4261-A6AA-D992938313CB}" name="Column7"/>
    <tableColumn id="8" xr3:uid="{983ACC46-ACCD-4721-BE95-994F6DB6D4DA}" name="Column8"/>
    <tableColumn id="9" xr3:uid="{76AA90E4-3406-42FD-AB60-EDC49A8F1376}" name="Column9"/>
    <tableColumn id="10" xr3:uid="{994865D4-E47A-4B57-8AE2-AFCF647D71B6}" name="Column10"/>
    <tableColumn id="11" xr3:uid="{DCA2B990-F724-429A-811B-1C080FDE452C}" name="Column11"/>
    <tableColumn id="12" xr3:uid="{8090C50B-B8B4-4004-9178-E2823F7EC385}" name="Column12"/>
    <tableColumn id="13" xr3:uid="{225C8F56-EB5F-4EDE-ABA4-205CC3BC0E58}" name="Column13"/>
    <tableColumn id="14" xr3:uid="{06649355-7D6E-4A3B-B720-E5CE3AFA90DC}" name="Column14"/>
    <tableColumn id="15" xr3:uid="{8036C88C-7078-4751-A41A-D1A85329AF2D}" name="Column15"/>
    <tableColumn id="16" xr3:uid="{02435FF2-421A-4F69-BBD7-574224A4155E}" name="Column16"/>
    <tableColumn id="17" xr3:uid="{11811437-8563-4886-8286-D23130E3A28D}" name="Column17"/>
    <tableColumn id="18" xr3:uid="{B3FD01B5-1A4E-4086-AAD0-9BAEF030C408}" name="Column18"/>
    <tableColumn id="19" xr3:uid="{3EB04D1B-125B-42E9-949E-532CD7B999D8}" name="Column19"/>
    <tableColumn id="20" xr3:uid="{96F7C639-05FB-4086-A3FE-0151E05D5125}" name="Column20"/>
    <tableColumn id="21" xr3:uid="{205CCDC3-4358-43D3-A8D7-9C4DB0741BEE}" name="Column21"/>
    <tableColumn id="22" xr3:uid="{8BDCDDB3-B56A-4D54-8069-0EDC11A7644A}" name="Column22"/>
    <tableColumn id="23" xr3:uid="{1A2BF3C2-237B-478A-A058-32A871501089}" name="Column23"/>
    <tableColumn id="24" xr3:uid="{14EBE739-4448-4979-BA5D-36F04C826B7F}" name="Column24"/>
    <tableColumn id="25" xr3:uid="{11472411-F867-4344-AE57-635B94DB1D1A}" name="Column25"/>
    <tableColumn id="26" xr3:uid="{927E3335-3331-422C-A903-C8ADDF2FE584}" name="Column26"/>
    <tableColumn id="27" xr3:uid="{913DAF2D-15A9-499F-B17B-401CFAB0F491}" name="Column27"/>
    <tableColumn id="28" xr3:uid="{863CC064-5DBF-41FE-ACA8-2F55C9F0C9E7}" name="Column28"/>
    <tableColumn id="29" xr3:uid="{769E72B8-480D-4AFE-B235-B5474D6B036C}" name="Column29"/>
    <tableColumn id="30" xr3:uid="{F7C957EC-96EB-4AA8-BBFE-75B4AED1043F}" name="Column30"/>
    <tableColumn id="31" xr3:uid="{EDE2AF0C-976E-4694-9758-EB7FE8CA3296}" name="Column31"/>
    <tableColumn id="32" xr3:uid="{CAC53C29-5CAD-4DFC-8A0E-62F4335A21F0}" name="Column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9060D-2BAC-430B-93B2-C29EF72C7D73}" name="Table8" displayName="Table8" ref="A1:G11" totalsRowShown="0" headerRowDxfId="25" dataDxfId="24">
  <autoFilter ref="A1:G11" xr:uid="{A1C9060D-2BAC-430B-93B2-C29EF72C7D73}"/>
  <tableColumns count="7">
    <tableColumn id="1" xr3:uid="{EC018057-C24B-40B9-A186-8414C0C82483}" name="Employee ID" dataDxfId="23"/>
    <tableColumn id="2" xr3:uid="{B4B4E8EB-A7A0-4B9C-B6BF-854EB685C8A8}" name="Full Name" dataDxfId="22"/>
    <tableColumn id="3" xr3:uid="{EE8306EC-E8A8-4A27-998A-C6583B218E4D}" name="First Name" dataDxfId="21"/>
    <tableColumn id="4" xr3:uid="{8E88AEEC-6AEC-4EF7-858F-0F724FF53129}" name="Last Name" dataDxfId="20"/>
    <tableColumn id="5" xr3:uid="{4D964B8D-65E3-4751-B4F5-AC5B796921E9}" name="Salary" dataDxfId="19"/>
    <tableColumn id="6" xr3:uid="{0307D2B8-A25D-4384-8A32-7A7AE4686E0F}" name="Hike"/>
    <tableColumn id="7" xr3:uid="{DAD5CE33-37BB-4CF6-9D7F-CAFB52EE16F3}" name="Salary After Hike">
      <calculatedColumnFormula>$E2*$F2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B3D093-AC60-408B-B61A-07AD516DD22E}" name="Table3" displayName="Table3" ref="A1:B13" totalsRowShown="0" headerRowDxfId="18" dataDxfId="17">
  <autoFilter ref="A1:B13" xr:uid="{F9B3D093-AC60-408B-B61A-07AD516DD22E}"/>
  <tableColumns count="2">
    <tableColumn id="1" xr3:uid="{8FE9728E-421E-4212-9DC1-6562F6B31BF2}" name="Months" dataDxfId="16"/>
    <tableColumn id="2" xr3:uid="{CA171382-FBBD-400C-8304-C2A5CDE58534}" name="Sales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80D068-89AB-4470-9C25-D66EBFD4478D}" name="Table4" displayName="Table4" ref="B2:C6" totalsRowShown="0" headerRowBorderDxfId="14" tableBorderDxfId="13" totalsRowBorderDxfId="12">
  <autoFilter ref="B2:C6" xr:uid="{7680D068-89AB-4470-9C25-D66EBFD4478D}"/>
  <tableColumns count="2">
    <tableColumn id="1" xr3:uid="{93E56133-EED9-4780-869E-53F97B6929EF}" name="A" dataDxfId="11"/>
    <tableColumn id="2" xr3:uid="{A28C0F3D-3039-4B1B-B4FE-0E7E43685DC3}" name="Amount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2D4F91-CE5C-4999-BF70-9B9D60144667}" name="Table6" displayName="Table6" ref="B9:C13" totalsRowShown="0" headerRowBorderDxfId="10" tableBorderDxfId="9" totalsRowBorderDxfId="8">
  <autoFilter ref="B9:C13" xr:uid="{922D4F91-CE5C-4999-BF70-9B9D60144667}"/>
  <tableColumns count="2">
    <tableColumn id="1" xr3:uid="{31E5CA96-14CB-4B95-AA05-1611AA7734AA}" name="A" dataDxfId="7"/>
    <tableColumn id="2" xr3:uid="{2979D691-A5D6-4C34-A860-ED5596748FD7}" name="Amount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9B5F68-DF65-43D0-9458-3CE426595A87}" name="Table7" displayName="Table7" ref="B16:C20" totalsRowShown="0" headerRowBorderDxfId="6" tableBorderDxfId="5" totalsRowBorderDxfId="4">
  <autoFilter ref="B16:C20" xr:uid="{EC9B5F68-DF65-43D0-9458-3CE426595A87}"/>
  <tableColumns count="2">
    <tableColumn id="1" xr3:uid="{2A8F6C00-DB5F-46A4-B082-FDAC9B802AC2}" name="A" dataDxfId="3"/>
    <tableColumn id="2" xr3:uid="{123655FF-B489-48AE-BF10-3E767BC353AF}" name="Am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shan.valdez@hybridmail.co" TargetMode="External"/><Relationship Id="rId13" Type="http://schemas.openxmlformats.org/officeDocument/2006/relationships/hyperlink" Target="mailto:kiara.blaze@skylink.io" TargetMode="External"/><Relationship Id="rId18" Type="http://schemas.openxmlformats.org/officeDocument/2006/relationships/hyperlink" Target="mailto:eshan.valdez@hybridmail.co" TargetMode="External"/><Relationship Id="rId3" Type="http://schemas.openxmlformats.org/officeDocument/2006/relationships/hyperlink" Target="mailto:aris.monroe@astrohub.in" TargetMode="External"/><Relationship Id="rId7" Type="http://schemas.openxmlformats.org/officeDocument/2006/relationships/hyperlink" Target="mailto:liana.cruz@novawebmail.com" TargetMode="External"/><Relationship Id="rId12" Type="http://schemas.openxmlformats.org/officeDocument/2006/relationships/hyperlink" Target="mailto:nivaan.hart@neonmail.net" TargetMode="External"/><Relationship Id="rId17" Type="http://schemas.openxmlformats.org/officeDocument/2006/relationships/hyperlink" Target="mailto:liana.cruz@novawebmail.com" TargetMode="External"/><Relationship Id="rId2" Type="http://schemas.openxmlformats.org/officeDocument/2006/relationships/hyperlink" Target="mailto:selene.khatri@lumenmail.org" TargetMode="External"/><Relationship Id="rId16" Type="http://schemas.openxmlformats.org/officeDocument/2006/relationships/hyperlink" Target="mailto:orion.dasgupta@protonlabs.in" TargetMode="External"/><Relationship Id="rId1" Type="http://schemas.openxmlformats.org/officeDocument/2006/relationships/hyperlink" Target="mailto:orion.dasgupta@protonlabs.in" TargetMode="External"/><Relationship Id="rId6" Type="http://schemas.openxmlformats.org/officeDocument/2006/relationships/hyperlink" Target="mailto:elina.vora@nextgenmail.com" TargetMode="External"/><Relationship Id="rId11" Type="http://schemas.openxmlformats.org/officeDocument/2006/relationships/hyperlink" Target="mailto:elina.vora@nextgenmail.com" TargetMode="External"/><Relationship Id="rId5" Type="http://schemas.openxmlformats.org/officeDocument/2006/relationships/hyperlink" Target="mailto:nivaan.hart@neonmail.net" TargetMode="External"/><Relationship Id="rId15" Type="http://schemas.openxmlformats.org/officeDocument/2006/relationships/hyperlink" Target="mailto:selene.khatri@lumenmail.org" TargetMode="External"/><Relationship Id="rId10" Type="http://schemas.openxmlformats.org/officeDocument/2006/relationships/hyperlink" Target="mailto:zayan.frost@cybermail.in" TargetMode="External"/><Relationship Id="rId19" Type="http://schemas.openxmlformats.org/officeDocument/2006/relationships/hyperlink" Target="mailto:amara.ray@cloudbyte.io" TargetMode="External"/><Relationship Id="rId4" Type="http://schemas.openxmlformats.org/officeDocument/2006/relationships/hyperlink" Target="mailto:kiara.blaze@skylink.io" TargetMode="External"/><Relationship Id="rId9" Type="http://schemas.openxmlformats.org/officeDocument/2006/relationships/hyperlink" Target="mailto:amara.ray@cloudbyte.io" TargetMode="External"/><Relationship Id="rId14" Type="http://schemas.openxmlformats.org/officeDocument/2006/relationships/hyperlink" Target="mailto:aris.monroe@astrohub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E2CA-736C-4C6E-9B26-63E484ADAECD}">
  <dimension ref="A2:W64"/>
  <sheetViews>
    <sheetView zoomScale="68" workbookViewId="0">
      <selection activeCell="I33" sqref="I33"/>
    </sheetView>
  </sheetViews>
  <sheetFormatPr defaultRowHeight="14.4"/>
  <cols>
    <col min="2" max="2" width="12.109375" customWidth="1"/>
    <col min="3" max="3" width="13" customWidth="1"/>
    <col min="4" max="4" width="12.5546875" customWidth="1"/>
    <col min="5" max="5" width="22.109375" customWidth="1"/>
    <col min="6" max="6" width="20.21875" customWidth="1"/>
    <col min="7" max="7" width="10.6640625" bestFit="1" customWidth="1"/>
    <col min="8" max="8" width="9" bestFit="1" customWidth="1"/>
    <col min="9" max="9" width="17.109375" bestFit="1" customWidth="1"/>
    <col min="10" max="10" width="9" bestFit="1" customWidth="1"/>
    <col min="11" max="11" width="12.88671875" bestFit="1" customWidth="1"/>
    <col min="12" max="12" width="20.5546875" bestFit="1" customWidth="1"/>
    <col min="13" max="13" width="21.88671875" bestFit="1" customWidth="1"/>
    <col min="14" max="16" width="10.44140625" bestFit="1" customWidth="1"/>
    <col min="20" max="20" width="10.5546875" bestFit="1" customWidth="1"/>
    <col min="23" max="23" width="10.5546875" bestFit="1" customWidth="1"/>
  </cols>
  <sheetData>
    <row r="2" spans="1:16">
      <c r="A2" s="64" t="s">
        <v>258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1:16">
      <c r="A3" s="65" t="s">
        <v>259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5" spans="1:16">
      <c r="A5" s="66" t="s">
        <v>188</v>
      </c>
      <c r="B5" s="66" t="s">
        <v>189</v>
      </c>
      <c r="C5" s="66" t="s">
        <v>260</v>
      </c>
      <c r="D5" s="66" t="s">
        <v>261</v>
      </c>
      <c r="E5" s="66" t="s">
        <v>190</v>
      </c>
      <c r="F5" s="66" t="s">
        <v>262</v>
      </c>
      <c r="G5" s="66" t="s">
        <v>263</v>
      </c>
      <c r="H5" s="66" t="s">
        <v>97</v>
      </c>
      <c r="I5" s="66" t="s">
        <v>264</v>
      </c>
      <c r="J5" s="67" t="s">
        <v>265</v>
      </c>
      <c r="K5" s="67" t="s">
        <v>266</v>
      </c>
      <c r="L5" s="67" t="s">
        <v>267</v>
      </c>
      <c r="M5" s="68" t="s">
        <v>268</v>
      </c>
      <c r="N5" s="68" t="s">
        <v>269</v>
      </c>
      <c r="O5" s="68" t="s">
        <v>270</v>
      </c>
      <c r="P5" s="68" t="s">
        <v>271</v>
      </c>
    </row>
    <row r="6" spans="1:16">
      <c r="A6" s="4" t="s">
        <v>98</v>
      </c>
      <c r="B6" s="4" t="s">
        <v>272</v>
      </c>
      <c r="C6" s="4" t="s">
        <v>187</v>
      </c>
      <c r="D6" s="4" t="s">
        <v>273</v>
      </c>
      <c r="E6" s="69">
        <v>34149</v>
      </c>
      <c r="F6" s="69">
        <v>41823</v>
      </c>
      <c r="G6" s="4" t="s">
        <v>274</v>
      </c>
      <c r="H6" s="4">
        <v>48000</v>
      </c>
      <c r="I6" s="69">
        <v>45647</v>
      </c>
      <c r="J6" s="4">
        <v>32</v>
      </c>
      <c r="K6" s="4">
        <v>11</v>
      </c>
      <c r="L6" s="69">
        <v>46012</v>
      </c>
      <c r="M6" s="4">
        <v>57</v>
      </c>
      <c r="N6" s="4" t="s">
        <v>275</v>
      </c>
      <c r="O6" s="4" t="s">
        <v>276</v>
      </c>
      <c r="P6" s="4" t="s">
        <v>276</v>
      </c>
    </row>
    <row r="7" spans="1:16">
      <c r="A7" s="4" t="s">
        <v>100</v>
      </c>
      <c r="B7" s="4" t="s">
        <v>277</v>
      </c>
      <c r="C7" s="4" t="s">
        <v>278</v>
      </c>
      <c r="D7" s="4" t="s">
        <v>279</v>
      </c>
      <c r="E7" s="69">
        <v>32403</v>
      </c>
      <c r="F7" s="69">
        <v>41031</v>
      </c>
      <c r="G7" s="4" t="s">
        <v>280</v>
      </c>
      <c r="H7" s="4">
        <v>55000</v>
      </c>
      <c r="I7" s="69">
        <v>45533</v>
      </c>
      <c r="J7" s="4">
        <v>37</v>
      </c>
      <c r="K7" s="4">
        <v>13</v>
      </c>
      <c r="L7" s="69">
        <v>45898</v>
      </c>
      <c r="M7" s="4">
        <v>-57</v>
      </c>
      <c r="N7" s="4" t="s">
        <v>275</v>
      </c>
      <c r="O7" s="4" t="s">
        <v>275</v>
      </c>
      <c r="P7" s="4" t="s">
        <v>275</v>
      </c>
    </row>
    <row r="8" spans="1:16">
      <c r="A8" s="4" t="s">
        <v>102</v>
      </c>
      <c r="B8" s="4" t="s">
        <v>281</v>
      </c>
      <c r="C8" s="4" t="s">
        <v>282</v>
      </c>
      <c r="D8" s="4" t="s">
        <v>283</v>
      </c>
      <c r="E8" s="69">
        <v>36607</v>
      </c>
      <c r="F8" s="69">
        <v>42627</v>
      </c>
      <c r="G8" s="4" t="s">
        <v>284</v>
      </c>
      <c r="H8" s="4">
        <v>70000</v>
      </c>
      <c r="I8" s="69">
        <v>45624</v>
      </c>
      <c r="J8" s="4">
        <v>25</v>
      </c>
      <c r="K8" s="4">
        <v>9</v>
      </c>
      <c r="L8" s="69">
        <v>45989</v>
      </c>
      <c r="M8" s="4">
        <v>34</v>
      </c>
      <c r="N8" s="4" t="s">
        <v>275</v>
      </c>
      <c r="O8" s="4" t="s">
        <v>276</v>
      </c>
      <c r="P8" s="4" t="s">
        <v>276</v>
      </c>
    </row>
    <row r="9" spans="1:16">
      <c r="A9" s="4" t="s">
        <v>104</v>
      </c>
      <c r="B9" s="4" t="s">
        <v>285</v>
      </c>
      <c r="C9" s="4" t="s">
        <v>286</v>
      </c>
      <c r="D9" s="4" t="s">
        <v>279</v>
      </c>
      <c r="E9" s="69">
        <v>34930</v>
      </c>
      <c r="F9" s="69">
        <v>42047</v>
      </c>
      <c r="G9" s="4" t="s">
        <v>274</v>
      </c>
      <c r="H9" s="4">
        <v>55000</v>
      </c>
      <c r="I9" s="69">
        <v>45560</v>
      </c>
      <c r="J9" s="4">
        <v>30</v>
      </c>
      <c r="K9" s="4">
        <v>10</v>
      </c>
      <c r="L9" s="69">
        <v>45925</v>
      </c>
      <c r="M9" s="4">
        <v>-30</v>
      </c>
      <c r="N9" s="4" t="s">
        <v>275</v>
      </c>
      <c r="O9" s="4" t="s">
        <v>275</v>
      </c>
      <c r="P9" s="4" t="s">
        <v>275</v>
      </c>
    </row>
    <row r="10" spans="1:16">
      <c r="A10" s="4" t="s">
        <v>106</v>
      </c>
      <c r="B10" s="4" t="s">
        <v>287</v>
      </c>
      <c r="C10" s="4" t="s">
        <v>288</v>
      </c>
      <c r="D10" s="4" t="s">
        <v>289</v>
      </c>
      <c r="E10" s="69">
        <v>35083</v>
      </c>
      <c r="F10" s="69">
        <v>44380</v>
      </c>
      <c r="G10" s="4" t="s">
        <v>290</v>
      </c>
      <c r="H10" s="4">
        <v>80000</v>
      </c>
      <c r="I10" s="69">
        <v>45541</v>
      </c>
      <c r="J10" s="4">
        <v>29</v>
      </c>
      <c r="K10" s="4">
        <v>4</v>
      </c>
      <c r="L10" s="69">
        <v>45906</v>
      </c>
      <c r="M10" s="4">
        <v>-49</v>
      </c>
      <c r="N10" s="4" t="s">
        <v>275</v>
      </c>
      <c r="O10" s="4" t="s">
        <v>275</v>
      </c>
      <c r="P10" s="4" t="s">
        <v>275</v>
      </c>
    </row>
    <row r="11" spans="1:16">
      <c r="A11" s="4" t="s">
        <v>108</v>
      </c>
      <c r="B11" s="4" t="s">
        <v>291</v>
      </c>
      <c r="C11" s="4" t="s">
        <v>278</v>
      </c>
      <c r="D11" s="4" t="s">
        <v>289</v>
      </c>
      <c r="E11" s="69">
        <v>35243</v>
      </c>
      <c r="F11" s="69">
        <v>41231</v>
      </c>
      <c r="G11" s="4" t="s">
        <v>292</v>
      </c>
      <c r="H11" s="4">
        <v>82000</v>
      </c>
      <c r="I11" s="69">
        <v>45632</v>
      </c>
      <c r="J11" s="4">
        <v>29</v>
      </c>
      <c r="K11" s="4">
        <v>13</v>
      </c>
      <c r="L11" s="69">
        <v>45997</v>
      </c>
      <c r="M11" s="4">
        <v>42</v>
      </c>
      <c r="N11" s="4" t="s">
        <v>275</v>
      </c>
      <c r="O11" s="4" t="s">
        <v>276</v>
      </c>
      <c r="P11" s="4" t="s">
        <v>276</v>
      </c>
    </row>
    <row r="12" spans="1:16">
      <c r="A12" s="4" t="s">
        <v>110</v>
      </c>
      <c r="B12" s="4" t="s">
        <v>293</v>
      </c>
      <c r="C12" s="4" t="s">
        <v>286</v>
      </c>
      <c r="D12" s="4" t="s">
        <v>294</v>
      </c>
      <c r="E12" s="69">
        <v>32518</v>
      </c>
      <c r="F12" s="69">
        <v>43617</v>
      </c>
      <c r="G12" s="4" t="s">
        <v>284</v>
      </c>
      <c r="H12" s="4">
        <v>60000</v>
      </c>
      <c r="I12" s="69">
        <v>45494</v>
      </c>
      <c r="J12" s="4">
        <v>36</v>
      </c>
      <c r="K12" s="4">
        <v>6</v>
      </c>
      <c r="L12" s="69">
        <v>45859</v>
      </c>
      <c r="M12" s="4">
        <v>-96</v>
      </c>
      <c r="N12" s="4" t="s">
        <v>275</v>
      </c>
      <c r="O12" s="4" t="s">
        <v>275</v>
      </c>
      <c r="P12" s="4" t="s">
        <v>275</v>
      </c>
    </row>
    <row r="13" spans="1:16">
      <c r="A13" s="4" t="s">
        <v>112</v>
      </c>
      <c r="B13" s="4" t="s">
        <v>295</v>
      </c>
      <c r="C13" s="4" t="s">
        <v>288</v>
      </c>
      <c r="D13" s="4" t="s">
        <v>273</v>
      </c>
      <c r="E13" s="69">
        <v>35857</v>
      </c>
      <c r="F13" s="69">
        <v>43512</v>
      </c>
      <c r="G13" s="4" t="s">
        <v>290</v>
      </c>
      <c r="H13" s="4">
        <v>52000</v>
      </c>
      <c r="I13" s="69">
        <v>45568</v>
      </c>
      <c r="J13" s="4">
        <v>27</v>
      </c>
      <c r="K13" s="4">
        <v>6</v>
      </c>
      <c r="L13" s="69">
        <v>45933</v>
      </c>
      <c r="M13" s="4">
        <v>-22</v>
      </c>
      <c r="N13" s="4" t="s">
        <v>275</v>
      </c>
      <c r="O13" s="4" t="s">
        <v>275</v>
      </c>
      <c r="P13" s="4" t="s">
        <v>275</v>
      </c>
    </row>
    <row r="14" spans="1:16">
      <c r="A14" s="4" t="s">
        <v>114</v>
      </c>
      <c r="B14" s="4" t="s">
        <v>296</v>
      </c>
      <c r="C14" s="4" t="s">
        <v>187</v>
      </c>
      <c r="D14" s="4" t="s">
        <v>273</v>
      </c>
      <c r="E14" s="69">
        <v>32727</v>
      </c>
      <c r="F14" s="69">
        <v>43404</v>
      </c>
      <c r="G14" s="4" t="s">
        <v>297</v>
      </c>
      <c r="H14" s="4">
        <v>76000</v>
      </c>
      <c r="I14" s="69">
        <v>45536</v>
      </c>
      <c r="J14" s="4">
        <v>36</v>
      </c>
      <c r="K14" s="4">
        <v>7</v>
      </c>
      <c r="L14" s="69">
        <v>45901</v>
      </c>
      <c r="M14" s="4">
        <v>-54</v>
      </c>
      <c r="N14" s="4" t="s">
        <v>275</v>
      </c>
      <c r="O14" s="4" t="s">
        <v>275</v>
      </c>
      <c r="P14" s="4" t="s">
        <v>275</v>
      </c>
    </row>
    <row r="15" spans="1:16">
      <c r="A15" s="4" t="s">
        <v>116</v>
      </c>
      <c r="B15" s="4" t="s">
        <v>298</v>
      </c>
      <c r="C15" s="4" t="s">
        <v>288</v>
      </c>
      <c r="D15" s="4" t="s">
        <v>273</v>
      </c>
      <c r="E15" s="69">
        <v>36705</v>
      </c>
      <c r="F15" s="69">
        <v>41808</v>
      </c>
      <c r="G15" s="4" t="s">
        <v>299</v>
      </c>
      <c r="H15" s="4">
        <v>45000</v>
      </c>
      <c r="I15" s="69">
        <v>45532</v>
      </c>
      <c r="J15" s="4">
        <v>25</v>
      </c>
      <c r="K15" s="4">
        <v>11</v>
      </c>
      <c r="L15" s="69">
        <v>45897</v>
      </c>
      <c r="M15" s="4">
        <v>-58</v>
      </c>
      <c r="N15" s="4" t="s">
        <v>275</v>
      </c>
      <c r="O15" s="4" t="s">
        <v>275</v>
      </c>
      <c r="P15" s="4" t="s">
        <v>275</v>
      </c>
    </row>
    <row r="16" spans="1:16">
      <c r="A16" s="4" t="s">
        <v>300</v>
      </c>
      <c r="B16" s="4" t="s">
        <v>301</v>
      </c>
      <c r="C16" s="4" t="s">
        <v>288</v>
      </c>
      <c r="D16" s="4" t="s">
        <v>273</v>
      </c>
      <c r="E16" s="69">
        <v>32685</v>
      </c>
      <c r="F16" s="69">
        <v>41773</v>
      </c>
      <c r="G16" s="4" t="s">
        <v>299</v>
      </c>
      <c r="H16" s="4">
        <v>55000</v>
      </c>
      <c r="I16" s="69">
        <v>45641</v>
      </c>
      <c r="J16" s="4">
        <v>36</v>
      </c>
      <c r="K16" s="4">
        <v>11</v>
      </c>
      <c r="L16" s="69">
        <v>46006</v>
      </c>
      <c r="M16" s="4">
        <v>51</v>
      </c>
      <c r="N16" s="4" t="s">
        <v>275</v>
      </c>
      <c r="O16" s="4" t="s">
        <v>276</v>
      </c>
      <c r="P16" s="4" t="s">
        <v>276</v>
      </c>
    </row>
    <row r="17" spans="1:16">
      <c r="A17" s="4" t="s">
        <v>302</v>
      </c>
      <c r="B17" s="4" t="s">
        <v>303</v>
      </c>
      <c r="C17" s="4" t="s">
        <v>187</v>
      </c>
      <c r="D17" s="4" t="s">
        <v>304</v>
      </c>
      <c r="E17" s="69">
        <v>33313</v>
      </c>
      <c r="F17" s="69">
        <v>41993</v>
      </c>
      <c r="G17" s="4" t="s">
        <v>274</v>
      </c>
      <c r="H17" s="4">
        <v>57000</v>
      </c>
      <c r="I17" s="69">
        <v>45617</v>
      </c>
      <c r="J17" s="4">
        <v>34</v>
      </c>
      <c r="K17" s="4">
        <v>11</v>
      </c>
      <c r="L17" s="69">
        <v>45982</v>
      </c>
      <c r="M17" s="4">
        <v>27</v>
      </c>
      <c r="N17" s="4" t="s">
        <v>276</v>
      </c>
      <c r="O17" s="4" t="s">
        <v>276</v>
      </c>
      <c r="P17" s="4" t="s">
        <v>276</v>
      </c>
    </row>
    <row r="18" spans="1:16">
      <c r="A18" s="4" t="s">
        <v>305</v>
      </c>
      <c r="B18" s="4" t="s">
        <v>306</v>
      </c>
      <c r="C18" s="4" t="s">
        <v>187</v>
      </c>
      <c r="D18" s="4" t="s">
        <v>279</v>
      </c>
      <c r="E18" s="69">
        <v>35414</v>
      </c>
      <c r="F18" s="69">
        <v>42391</v>
      </c>
      <c r="G18" s="4" t="s">
        <v>284</v>
      </c>
      <c r="H18" s="4">
        <v>50000</v>
      </c>
      <c r="I18" s="69">
        <v>45604</v>
      </c>
      <c r="J18" s="4">
        <v>29</v>
      </c>
      <c r="K18" s="4">
        <v>9</v>
      </c>
      <c r="L18" s="69">
        <v>45969</v>
      </c>
      <c r="M18" s="4">
        <v>14</v>
      </c>
      <c r="N18" s="4" t="s">
        <v>276</v>
      </c>
      <c r="O18" s="4" t="s">
        <v>276</v>
      </c>
      <c r="P18" s="4" t="s">
        <v>276</v>
      </c>
    </row>
    <row r="19" spans="1:16">
      <c r="A19" s="4" t="s">
        <v>307</v>
      </c>
      <c r="B19" s="4" t="s">
        <v>308</v>
      </c>
      <c r="C19" s="4" t="s">
        <v>282</v>
      </c>
      <c r="D19" s="4" t="s">
        <v>289</v>
      </c>
      <c r="E19" s="69">
        <v>33395</v>
      </c>
      <c r="F19" s="69">
        <v>43479</v>
      </c>
      <c r="G19" s="4" t="s">
        <v>297</v>
      </c>
      <c r="H19" s="4">
        <v>85000</v>
      </c>
      <c r="I19" s="69">
        <v>45582</v>
      </c>
      <c r="J19" s="4">
        <v>34</v>
      </c>
      <c r="K19" s="4">
        <v>6</v>
      </c>
      <c r="L19" s="69">
        <v>45947</v>
      </c>
      <c r="M19" s="4">
        <v>-8</v>
      </c>
      <c r="N19" s="4" t="s">
        <v>275</v>
      </c>
      <c r="O19" s="4" t="s">
        <v>275</v>
      </c>
      <c r="P19" s="4" t="s">
        <v>275</v>
      </c>
    </row>
    <row r="20" spans="1:16">
      <c r="A20" s="4" t="s">
        <v>309</v>
      </c>
      <c r="B20" s="4" t="s">
        <v>310</v>
      </c>
      <c r="C20" s="4" t="s">
        <v>288</v>
      </c>
      <c r="D20" s="4" t="s">
        <v>311</v>
      </c>
      <c r="E20" s="69">
        <v>35977</v>
      </c>
      <c r="F20" s="69">
        <v>43076</v>
      </c>
      <c r="G20" s="4" t="s">
        <v>312</v>
      </c>
      <c r="H20" s="4">
        <v>77000</v>
      </c>
      <c r="I20" s="69">
        <v>45476</v>
      </c>
      <c r="J20" s="4">
        <v>27</v>
      </c>
      <c r="K20" s="4">
        <v>8</v>
      </c>
      <c r="L20" s="69">
        <v>45841</v>
      </c>
      <c r="M20" s="4">
        <v>-114</v>
      </c>
      <c r="N20" s="4" t="s">
        <v>275</v>
      </c>
      <c r="O20" s="4" t="s">
        <v>275</v>
      </c>
      <c r="P20" s="4" t="s">
        <v>275</v>
      </c>
    </row>
    <row r="21" spans="1:16">
      <c r="A21" s="4" t="s">
        <v>313</v>
      </c>
      <c r="B21" s="4" t="s">
        <v>314</v>
      </c>
      <c r="C21" s="4" t="s">
        <v>315</v>
      </c>
      <c r="D21" s="4" t="s">
        <v>316</v>
      </c>
      <c r="E21" s="69">
        <v>33056</v>
      </c>
      <c r="F21" s="69">
        <v>42111</v>
      </c>
      <c r="G21" s="4" t="s">
        <v>317</v>
      </c>
      <c r="H21" s="4">
        <v>52000</v>
      </c>
      <c r="I21" s="69">
        <v>45590</v>
      </c>
      <c r="J21" s="4">
        <v>35</v>
      </c>
      <c r="K21" s="4">
        <v>10</v>
      </c>
      <c r="L21" s="69">
        <v>45955</v>
      </c>
      <c r="M21" s="4">
        <v>0</v>
      </c>
      <c r="N21" s="4" t="s">
        <v>276</v>
      </c>
      <c r="O21" s="4" t="s">
        <v>276</v>
      </c>
      <c r="P21" s="4" t="s">
        <v>276</v>
      </c>
    </row>
    <row r="22" spans="1:16">
      <c r="A22" s="4" t="s">
        <v>318</v>
      </c>
      <c r="B22" s="4" t="s">
        <v>319</v>
      </c>
      <c r="C22" s="4" t="s">
        <v>278</v>
      </c>
      <c r="D22" s="4" t="s">
        <v>320</v>
      </c>
      <c r="E22" s="69">
        <v>36301</v>
      </c>
      <c r="F22" s="69">
        <v>44647</v>
      </c>
      <c r="G22" s="4" t="s">
        <v>321</v>
      </c>
      <c r="H22" s="4">
        <v>82000</v>
      </c>
      <c r="I22" s="69">
        <v>45550</v>
      </c>
      <c r="J22" s="4">
        <v>26</v>
      </c>
      <c r="K22" s="4">
        <v>3</v>
      </c>
      <c r="L22" s="69">
        <v>45915</v>
      </c>
      <c r="M22" s="4">
        <v>-40</v>
      </c>
      <c r="N22" s="4" t="s">
        <v>275</v>
      </c>
      <c r="O22" s="4" t="s">
        <v>275</v>
      </c>
      <c r="P22" s="4" t="s">
        <v>275</v>
      </c>
    </row>
    <row r="23" spans="1:16">
      <c r="A23" s="4" t="s">
        <v>322</v>
      </c>
      <c r="B23" s="4" t="s">
        <v>281</v>
      </c>
      <c r="C23" s="4" t="s">
        <v>286</v>
      </c>
      <c r="D23" s="4" t="s">
        <v>323</v>
      </c>
      <c r="E23" s="69">
        <v>35206</v>
      </c>
      <c r="F23" s="69">
        <v>44032</v>
      </c>
      <c r="G23" s="4" t="s">
        <v>297</v>
      </c>
      <c r="H23" s="4">
        <v>76000</v>
      </c>
      <c r="I23" s="69">
        <v>45609</v>
      </c>
      <c r="J23" s="4">
        <v>29</v>
      </c>
      <c r="K23" s="4">
        <v>5</v>
      </c>
      <c r="L23" s="69">
        <v>45974</v>
      </c>
      <c r="M23" s="4">
        <v>19</v>
      </c>
      <c r="N23" s="4" t="s">
        <v>276</v>
      </c>
      <c r="O23" s="4" t="s">
        <v>276</v>
      </c>
      <c r="P23" s="4" t="s">
        <v>276</v>
      </c>
    </row>
    <row r="24" spans="1:16">
      <c r="A24" s="4" t="s">
        <v>324</v>
      </c>
      <c r="B24" s="4" t="s">
        <v>325</v>
      </c>
      <c r="C24" s="4" t="s">
        <v>315</v>
      </c>
      <c r="D24" s="4" t="s">
        <v>326</v>
      </c>
      <c r="E24" s="69">
        <v>32302</v>
      </c>
      <c r="F24" s="69">
        <v>41367</v>
      </c>
      <c r="G24" s="4" t="s">
        <v>290</v>
      </c>
      <c r="H24" s="4">
        <v>61000</v>
      </c>
      <c r="I24" s="69">
        <v>45535</v>
      </c>
      <c r="J24" s="4">
        <v>37</v>
      </c>
      <c r="K24" s="4">
        <v>12</v>
      </c>
      <c r="L24" s="69">
        <v>45900</v>
      </c>
      <c r="M24" s="4">
        <v>-55</v>
      </c>
      <c r="N24" s="4" t="s">
        <v>275</v>
      </c>
      <c r="O24" s="4" t="s">
        <v>275</v>
      </c>
      <c r="P24" s="4" t="s">
        <v>275</v>
      </c>
    </row>
    <row r="25" spans="1:16">
      <c r="A25" s="4" t="s">
        <v>327</v>
      </c>
      <c r="B25" s="4" t="s">
        <v>328</v>
      </c>
      <c r="C25" s="4" t="s">
        <v>278</v>
      </c>
      <c r="D25" s="4" t="s">
        <v>294</v>
      </c>
      <c r="E25" s="69">
        <v>32844</v>
      </c>
      <c r="F25" s="69">
        <v>43906</v>
      </c>
      <c r="G25" s="4" t="s">
        <v>329</v>
      </c>
      <c r="H25" s="4">
        <v>46000</v>
      </c>
      <c r="I25" s="69">
        <v>45610</v>
      </c>
      <c r="J25" s="4">
        <v>36</v>
      </c>
      <c r="K25" s="4">
        <v>5</v>
      </c>
      <c r="L25" s="69">
        <v>45975</v>
      </c>
      <c r="M25" s="4">
        <v>20</v>
      </c>
      <c r="N25" s="4" t="s">
        <v>276</v>
      </c>
      <c r="O25" s="4" t="s">
        <v>276</v>
      </c>
      <c r="P25" s="4" t="s">
        <v>276</v>
      </c>
    </row>
    <row r="26" spans="1:16">
      <c r="A26" s="4" t="s">
        <v>330</v>
      </c>
      <c r="B26" s="4" t="s">
        <v>331</v>
      </c>
      <c r="C26" s="4" t="s">
        <v>187</v>
      </c>
      <c r="D26" s="4" t="s">
        <v>326</v>
      </c>
      <c r="E26" s="69">
        <v>36646</v>
      </c>
      <c r="F26" s="69">
        <v>41585</v>
      </c>
      <c r="G26" s="4" t="s">
        <v>312</v>
      </c>
      <c r="H26" s="4">
        <v>75000</v>
      </c>
      <c r="I26" s="69">
        <v>45629</v>
      </c>
      <c r="J26" s="4">
        <v>25</v>
      </c>
      <c r="K26" s="4">
        <v>12</v>
      </c>
      <c r="L26" s="69">
        <v>45994</v>
      </c>
      <c r="M26" s="4">
        <v>39</v>
      </c>
      <c r="N26" s="4" t="s">
        <v>275</v>
      </c>
      <c r="O26" s="4" t="s">
        <v>276</v>
      </c>
      <c r="P26" s="4" t="s">
        <v>276</v>
      </c>
    </row>
    <row r="27" spans="1:16">
      <c r="A27" s="4" t="s">
        <v>332</v>
      </c>
      <c r="B27" s="4" t="s">
        <v>333</v>
      </c>
      <c r="C27" s="4" t="s">
        <v>278</v>
      </c>
      <c r="D27" s="4" t="s">
        <v>283</v>
      </c>
      <c r="E27" s="69">
        <v>34696</v>
      </c>
      <c r="F27" s="69">
        <v>42543</v>
      </c>
      <c r="G27" s="4" t="s">
        <v>290</v>
      </c>
      <c r="H27" s="4">
        <v>70000</v>
      </c>
      <c r="I27" s="69">
        <v>45606</v>
      </c>
      <c r="J27" s="4">
        <v>31</v>
      </c>
      <c r="K27" s="4">
        <v>9</v>
      </c>
      <c r="L27" s="69">
        <v>45971</v>
      </c>
      <c r="M27" s="4">
        <v>16</v>
      </c>
      <c r="N27" s="4" t="s">
        <v>276</v>
      </c>
      <c r="O27" s="4" t="s">
        <v>276</v>
      </c>
      <c r="P27" s="4" t="s">
        <v>276</v>
      </c>
    </row>
    <row r="28" spans="1:16">
      <c r="A28" s="4" t="s">
        <v>334</v>
      </c>
      <c r="B28" s="4" t="s">
        <v>335</v>
      </c>
      <c r="C28" s="4" t="s">
        <v>286</v>
      </c>
      <c r="D28" s="4" t="s">
        <v>336</v>
      </c>
      <c r="E28" s="69">
        <v>32667</v>
      </c>
      <c r="F28" s="69">
        <v>42293</v>
      </c>
      <c r="G28" s="4" t="s">
        <v>337</v>
      </c>
      <c r="H28" s="4">
        <v>79000</v>
      </c>
      <c r="I28" s="69">
        <v>45615</v>
      </c>
      <c r="J28" s="4">
        <v>36</v>
      </c>
      <c r="K28" s="4">
        <v>10</v>
      </c>
      <c r="L28" s="69">
        <v>45980</v>
      </c>
      <c r="M28" s="4">
        <v>25</v>
      </c>
      <c r="N28" s="4" t="s">
        <v>276</v>
      </c>
      <c r="O28" s="4" t="s">
        <v>276</v>
      </c>
      <c r="P28" s="4" t="s">
        <v>276</v>
      </c>
    </row>
    <row r="29" spans="1:16">
      <c r="A29" s="4" t="s">
        <v>338</v>
      </c>
      <c r="B29" s="4" t="s">
        <v>339</v>
      </c>
      <c r="C29" s="4" t="s">
        <v>286</v>
      </c>
      <c r="D29" s="4" t="s">
        <v>340</v>
      </c>
      <c r="E29" s="69">
        <v>32724</v>
      </c>
      <c r="F29" s="69">
        <v>43808</v>
      </c>
      <c r="G29" s="4" t="s">
        <v>341</v>
      </c>
      <c r="H29" s="4">
        <v>56000</v>
      </c>
      <c r="I29" s="69">
        <v>45491</v>
      </c>
      <c r="J29" s="4">
        <v>36</v>
      </c>
      <c r="K29" s="4">
        <v>6</v>
      </c>
      <c r="L29" s="69">
        <v>45856</v>
      </c>
      <c r="M29" s="4">
        <v>-99</v>
      </c>
      <c r="N29" s="4" t="s">
        <v>275</v>
      </c>
      <c r="O29" s="4" t="s">
        <v>275</v>
      </c>
      <c r="P29" s="4" t="s">
        <v>275</v>
      </c>
    </row>
    <row r="30" spans="1:16">
      <c r="A30" s="4" t="s">
        <v>342</v>
      </c>
      <c r="B30" s="4" t="s">
        <v>301</v>
      </c>
      <c r="C30" s="4" t="s">
        <v>282</v>
      </c>
      <c r="D30" s="4" t="s">
        <v>336</v>
      </c>
      <c r="E30" s="69">
        <v>34424</v>
      </c>
      <c r="F30" s="69">
        <v>43649</v>
      </c>
      <c r="G30" s="4" t="s">
        <v>329</v>
      </c>
      <c r="H30" s="4">
        <v>55000</v>
      </c>
      <c r="I30" s="69">
        <v>45612</v>
      </c>
      <c r="J30" s="4">
        <v>31</v>
      </c>
      <c r="K30" s="4">
        <v>6</v>
      </c>
      <c r="L30" s="69">
        <v>45977</v>
      </c>
      <c r="M30" s="4">
        <v>22</v>
      </c>
      <c r="N30" s="4" t="s">
        <v>276</v>
      </c>
      <c r="O30" s="4" t="s">
        <v>276</v>
      </c>
      <c r="P30" s="4" t="s">
        <v>276</v>
      </c>
    </row>
    <row r="40" spans="16:23">
      <c r="P40" s="2"/>
      <c r="Q40" s="2"/>
      <c r="T40" s="2"/>
      <c r="W40" s="2"/>
    </row>
    <row r="41" spans="16:23">
      <c r="P41" s="2"/>
      <c r="Q41" s="2"/>
      <c r="T41" s="2"/>
      <c r="W41" s="2"/>
    </row>
    <row r="42" spans="16:23">
      <c r="P42" s="2"/>
      <c r="Q42" s="2"/>
      <c r="T42" s="2"/>
      <c r="W42" s="2"/>
    </row>
    <row r="43" spans="16:23">
      <c r="P43" s="2"/>
      <c r="Q43" s="2"/>
      <c r="T43" s="2"/>
      <c r="W43" s="2"/>
    </row>
    <row r="44" spans="16:23">
      <c r="P44" s="2"/>
      <c r="Q44" s="2"/>
      <c r="T44" s="2"/>
      <c r="W44" s="2"/>
    </row>
    <row r="45" spans="16:23">
      <c r="P45" s="2"/>
      <c r="Q45" s="2"/>
      <c r="T45" s="2"/>
      <c r="W45" s="2"/>
    </row>
    <row r="46" spans="16:23">
      <c r="P46" s="2"/>
      <c r="Q46" s="2"/>
      <c r="T46" s="2"/>
      <c r="W46" s="2"/>
    </row>
    <row r="47" spans="16:23">
      <c r="P47" s="2"/>
      <c r="Q47" s="2"/>
      <c r="T47" s="2"/>
      <c r="W47" s="2"/>
    </row>
    <row r="48" spans="16:23">
      <c r="P48" s="2"/>
      <c r="Q48" s="2"/>
      <c r="T48" s="2"/>
      <c r="W48" s="2"/>
    </row>
    <row r="49" spans="16:23">
      <c r="P49" s="2"/>
      <c r="Q49" s="2"/>
      <c r="T49" s="2"/>
      <c r="W49" s="2"/>
    </row>
    <row r="50" spans="16:23">
      <c r="P50" s="2"/>
      <c r="Q50" s="2"/>
      <c r="T50" s="2"/>
      <c r="W50" s="2"/>
    </row>
    <row r="51" spans="16:23">
      <c r="P51" s="2"/>
      <c r="Q51" s="2"/>
      <c r="T51" s="2"/>
      <c r="W51" s="2"/>
    </row>
    <row r="52" spans="16:23">
      <c r="P52" s="2"/>
      <c r="Q52" s="2"/>
      <c r="T52" s="2"/>
      <c r="W52" s="2"/>
    </row>
    <row r="53" spans="16:23">
      <c r="P53" s="2"/>
      <c r="Q53" s="2"/>
      <c r="T53" s="2"/>
      <c r="W53" s="2"/>
    </row>
    <row r="54" spans="16:23">
      <c r="P54" s="2"/>
      <c r="Q54" s="2"/>
      <c r="T54" s="2"/>
      <c r="W54" s="2"/>
    </row>
    <row r="55" spans="16:23">
      <c r="P55" s="2"/>
      <c r="Q55" s="2"/>
      <c r="T55" s="2"/>
      <c r="W55" s="2"/>
    </row>
    <row r="56" spans="16:23">
      <c r="P56" s="2"/>
      <c r="Q56" s="2"/>
      <c r="T56" s="2"/>
      <c r="W56" s="2"/>
    </row>
    <row r="57" spans="16:23">
      <c r="P57" s="2"/>
      <c r="Q57" s="2"/>
      <c r="T57" s="2"/>
      <c r="W57" s="2"/>
    </row>
    <row r="58" spans="16:23">
      <c r="P58" s="2"/>
      <c r="Q58" s="2"/>
      <c r="T58" s="2"/>
      <c r="W58" s="2"/>
    </row>
    <row r="59" spans="16:23">
      <c r="P59" s="2"/>
      <c r="Q59" s="2"/>
      <c r="T59" s="2"/>
      <c r="W59" s="2"/>
    </row>
    <row r="60" spans="16:23">
      <c r="P60" s="2"/>
      <c r="Q60" s="2"/>
      <c r="T60" s="2"/>
      <c r="W60" s="2"/>
    </row>
    <row r="61" spans="16:23">
      <c r="P61" s="2"/>
      <c r="Q61" s="2"/>
      <c r="T61" s="2"/>
      <c r="W61" s="2"/>
    </row>
    <row r="62" spans="16:23">
      <c r="P62" s="2"/>
      <c r="Q62" s="2"/>
      <c r="T62" s="2"/>
      <c r="W62" s="2"/>
    </row>
    <row r="63" spans="16:23">
      <c r="P63" s="2"/>
      <c r="Q63" s="2"/>
      <c r="T63" s="2"/>
      <c r="W63" s="2"/>
    </row>
    <row r="64" spans="16:23">
      <c r="P64" s="2"/>
      <c r="Q64" s="2"/>
      <c r="T64" s="2"/>
      <c r="W64" s="2"/>
    </row>
  </sheetData>
  <autoFilter ref="A5:P30" xr:uid="{D2806D88-8562-4317-982E-EADB1AF15E66}"/>
  <mergeCells count="2">
    <mergeCell ref="A2:P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F65F-1C7C-4CEE-A211-7319AC8046CC}">
  <dimension ref="A2:L29"/>
  <sheetViews>
    <sheetView topLeftCell="BI4" workbookViewId="0">
      <selection activeCell="K12" sqref="K12"/>
    </sheetView>
  </sheetViews>
  <sheetFormatPr defaultRowHeight="14.4"/>
  <cols>
    <col min="1" max="1" width="17.44140625" customWidth="1"/>
    <col min="2" max="2" width="33.109375" customWidth="1"/>
    <col min="3" max="3" width="11.77734375" customWidth="1"/>
    <col min="4" max="4" width="17.5546875" customWidth="1"/>
    <col min="5" max="5" width="14.88671875" customWidth="1"/>
  </cols>
  <sheetData>
    <row r="2" spans="1:12">
      <c r="B2" s="64" t="s">
        <v>426</v>
      </c>
      <c r="C2" s="64"/>
      <c r="D2" s="64"/>
      <c r="E2" s="64"/>
      <c r="F2" s="64"/>
      <c r="G2" s="64"/>
      <c r="H2" s="64"/>
      <c r="I2" s="64"/>
      <c r="J2" s="64"/>
      <c r="K2" s="64"/>
      <c r="L2" s="64"/>
    </row>
    <row r="4" spans="1:12">
      <c r="A4" t="s">
        <v>189</v>
      </c>
      <c r="B4" t="s">
        <v>343</v>
      </c>
      <c r="C4" t="s">
        <v>344</v>
      </c>
      <c r="D4" t="s">
        <v>345</v>
      </c>
      <c r="E4" t="s">
        <v>346</v>
      </c>
    </row>
    <row r="5" spans="1:12">
      <c r="A5" t="s">
        <v>347</v>
      </c>
      <c r="B5" t="s">
        <v>348</v>
      </c>
      <c r="C5">
        <v>9818925921</v>
      </c>
      <c r="D5" t="s">
        <v>349</v>
      </c>
      <c r="E5" t="s">
        <v>350</v>
      </c>
    </row>
    <row r="6" spans="1:12">
      <c r="A6" t="s">
        <v>351</v>
      </c>
      <c r="B6" t="s">
        <v>352</v>
      </c>
      <c r="C6">
        <v>9721175216</v>
      </c>
      <c r="D6" t="s">
        <v>353</v>
      </c>
      <c r="E6" t="s">
        <v>354</v>
      </c>
    </row>
    <row r="7" spans="1:12">
      <c r="A7" t="s">
        <v>355</v>
      </c>
      <c r="B7" t="s">
        <v>356</v>
      </c>
      <c r="C7">
        <v>9535015728</v>
      </c>
      <c r="D7" t="s">
        <v>357</v>
      </c>
      <c r="E7" t="s">
        <v>358</v>
      </c>
    </row>
    <row r="8" spans="1:12">
      <c r="A8" t="s">
        <v>359</v>
      </c>
      <c r="B8" t="s">
        <v>360</v>
      </c>
      <c r="C8">
        <v>9464273976</v>
      </c>
      <c r="D8" t="s">
        <v>361</v>
      </c>
      <c r="E8" t="s">
        <v>358</v>
      </c>
    </row>
    <row r="9" spans="1:12">
      <c r="A9" t="s">
        <v>362</v>
      </c>
      <c r="B9" t="s">
        <v>363</v>
      </c>
      <c r="C9">
        <v>9915137947</v>
      </c>
      <c r="D9" t="s">
        <v>364</v>
      </c>
      <c r="E9" t="s">
        <v>358</v>
      </c>
    </row>
    <row r="10" spans="1:12">
      <c r="A10" t="s">
        <v>365</v>
      </c>
      <c r="B10" t="s">
        <v>366</v>
      </c>
      <c r="C10">
        <v>9189180538</v>
      </c>
      <c r="D10" t="s">
        <v>367</v>
      </c>
      <c r="E10" t="s">
        <v>368</v>
      </c>
    </row>
    <row r="11" spans="1:12">
      <c r="A11" t="s">
        <v>369</v>
      </c>
      <c r="B11" t="s">
        <v>370</v>
      </c>
      <c r="C11">
        <v>9403574760</v>
      </c>
      <c r="D11" t="s">
        <v>371</v>
      </c>
      <c r="E11" t="s">
        <v>372</v>
      </c>
    </row>
    <row r="12" spans="1:12">
      <c r="A12" t="s">
        <v>373</v>
      </c>
      <c r="B12" t="s">
        <v>374</v>
      </c>
      <c r="C12">
        <v>9550217890</v>
      </c>
      <c r="D12" t="s">
        <v>375</v>
      </c>
      <c r="E12" t="s">
        <v>376</v>
      </c>
    </row>
    <row r="13" spans="1:12">
      <c r="A13" t="s">
        <v>377</v>
      </c>
      <c r="B13" t="s">
        <v>378</v>
      </c>
      <c r="C13">
        <v>9641256778</v>
      </c>
      <c r="D13" t="s">
        <v>379</v>
      </c>
      <c r="E13" t="s">
        <v>368</v>
      </c>
    </row>
    <row r="14" spans="1:12">
      <c r="A14" t="s">
        <v>380</v>
      </c>
      <c r="B14" t="s">
        <v>381</v>
      </c>
      <c r="C14">
        <v>9195248876</v>
      </c>
      <c r="D14" t="s">
        <v>382</v>
      </c>
      <c r="E14" t="s">
        <v>358</v>
      </c>
    </row>
    <row r="15" spans="1:12">
      <c r="A15" t="s">
        <v>383</v>
      </c>
      <c r="B15" t="s">
        <v>384</v>
      </c>
      <c r="C15">
        <v>9621984130</v>
      </c>
      <c r="D15" t="s">
        <v>385</v>
      </c>
      <c r="E15" t="s">
        <v>372</v>
      </c>
    </row>
    <row r="16" spans="1:12">
      <c r="A16" t="s">
        <v>386</v>
      </c>
      <c r="B16" t="s">
        <v>387</v>
      </c>
      <c r="C16">
        <v>9900974832</v>
      </c>
      <c r="D16" t="s">
        <v>388</v>
      </c>
      <c r="E16" t="s">
        <v>372</v>
      </c>
    </row>
    <row r="17" spans="1:5">
      <c r="A17" t="s">
        <v>389</v>
      </c>
      <c r="B17" t="s">
        <v>390</v>
      </c>
      <c r="C17">
        <v>9954290492</v>
      </c>
      <c r="D17" t="s">
        <v>391</v>
      </c>
      <c r="E17" t="s">
        <v>354</v>
      </c>
    </row>
    <row r="18" spans="1:5">
      <c r="A18" t="s">
        <v>392</v>
      </c>
      <c r="B18" t="s">
        <v>393</v>
      </c>
      <c r="C18">
        <v>9110639116</v>
      </c>
      <c r="D18" t="s">
        <v>394</v>
      </c>
      <c r="E18" t="s">
        <v>358</v>
      </c>
    </row>
    <row r="19" spans="1:5">
      <c r="A19" t="s">
        <v>395</v>
      </c>
      <c r="B19" t="s">
        <v>396</v>
      </c>
      <c r="C19">
        <v>9907092045</v>
      </c>
      <c r="D19" t="s">
        <v>397</v>
      </c>
      <c r="E19" t="s">
        <v>372</v>
      </c>
    </row>
    <row r="20" spans="1:5">
      <c r="A20" t="s">
        <v>398</v>
      </c>
      <c r="B20" t="s">
        <v>399</v>
      </c>
      <c r="C20">
        <v>9965200745</v>
      </c>
      <c r="D20" t="s">
        <v>400</v>
      </c>
      <c r="E20" t="s">
        <v>350</v>
      </c>
    </row>
    <row r="21" spans="1:5">
      <c r="A21" t="s">
        <v>226</v>
      </c>
      <c r="B21" t="s">
        <v>401</v>
      </c>
      <c r="C21">
        <v>9713082892</v>
      </c>
      <c r="D21" t="s">
        <v>402</v>
      </c>
      <c r="E21" t="s">
        <v>358</v>
      </c>
    </row>
    <row r="22" spans="1:5">
      <c r="A22" t="s">
        <v>403</v>
      </c>
      <c r="B22" t="s">
        <v>404</v>
      </c>
      <c r="C22">
        <v>9910919305</v>
      </c>
      <c r="D22" t="s">
        <v>405</v>
      </c>
      <c r="E22" t="s">
        <v>376</v>
      </c>
    </row>
    <row r="23" spans="1:5">
      <c r="A23" t="s">
        <v>406</v>
      </c>
      <c r="B23" t="s">
        <v>407</v>
      </c>
      <c r="C23">
        <v>9941012742</v>
      </c>
      <c r="D23" t="s">
        <v>408</v>
      </c>
      <c r="E23" t="s">
        <v>372</v>
      </c>
    </row>
    <row r="24" spans="1:5">
      <c r="A24" t="s">
        <v>409</v>
      </c>
      <c r="B24" t="s">
        <v>410</v>
      </c>
      <c r="C24">
        <v>9781993606</v>
      </c>
      <c r="D24" t="s">
        <v>411</v>
      </c>
      <c r="E24" t="s">
        <v>354</v>
      </c>
    </row>
    <row r="25" spans="1:5">
      <c r="A25" t="s">
        <v>412</v>
      </c>
      <c r="B25" t="s">
        <v>413</v>
      </c>
      <c r="C25">
        <v>9592673086</v>
      </c>
      <c r="D25" t="s">
        <v>414</v>
      </c>
      <c r="E25" t="s">
        <v>372</v>
      </c>
    </row>
    <row r="26" spans="1:5">
      <c r="A26" t="s">
        <v>415</v>
      </c>
      <c r="B26" t="s">
        <v>416</v>
      </c>
      <c r="C26">
        <v>9965687394</v>
      </c>
      <c r="D26" t="s">
        <v>417</v>
      </c>
      <c r="E26" t="s">
        <v>368</v>
      </c>
    </row>
    <row r="27" spans="1:5">
      <c r="A27" t="s">
        <v>418</v>
      </c>
      <c r="B27" t="s">
        <v>419</v>
      </c>
      <c r="C27">
        <v>9507947351</v>
      </c>
      <c r="D27" t="s">
        <v>420</v>
      </c>
      <c r="E27" t="s">
        <v>372</v>
      </c>
    </row>
    <row r="28" spans="1:5">
      <c r="A28" t="s">
        <v>421</v>
      </c>
      <c r="B28" t="s">
        <v>422</v>
      </c>
      <c r="C28">
        <v>9384529651</v>
      </c>
      <c r="D28" t="s">
        <v>423</v>
      </c>
      <c r="E28" t="s">
        <v>372</v>
      </c>
    </row>
    <row r="29" spans="1:5">
      <c r="A29" t="s">
        <v>373</v>
      </c>
      <c r="B29" t="s">
        <v>424</v>
      </c>
      <c r="C29">
        <v>9785032243</v>
      </c>
      <c r="D29" t="s">
        <v>425</v>
      </c>
      <c r="E29" t="s">
        <v>350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76C1-06DB-4F28-9139-427640734826}">
  <dimension ref="A2:I28"/>
  <sheetViews>
    <sheetView workbookViewId="0">
      <selection activeCell="F19" sqref="F19"/>
    </sheetView>
  </sheetViews>
  <sheetFormatPr defaultRowHeight="14.4"/>
  <cols>
    <col min="1" max="1" width="12.44140625" bestFit="1" customWidth="1"/>
    <col min="2" max="2" width="14.77734375" bestFit="1" customWidth="1"/>
    <col min="3" max="3" width="10.33203125" bestFit="1" customWidth="1"/>
    <col min="4" max="4" width="31.88671875" customWidth="1"/>
    <col min="5" max="5" width="11" bestFit="1" customWidth="1"/>
    <col min="6" max="6" width="10.44140625" bestFit="1" customWidth="1"/>
    <col min="7" max="7" width="28.5546875" customWidth="1"/>
    <col min="8" max="8" width="13.77734375" bestFit="1" customWidth="1"/>
  </cols>
  <sheetData>
    <row r="2" spans="1:9">
      <c r="A2" s="64" t="s">
        <v>216</v>
      </c>
      <c r="B2" s="64"/>
      <c r="C2" s="64"/>
      <c r="D2" s="64"/>
      <c r="E2" s="64"/>
      <c r="F2" s="64"/>
      <c r="G2" s="64"/>
      <c r="H2" s="64"/>
      <c r="I2" s="64"/>
    </row>
    <row r="4" spans="1:9">
      <c r="A4" s="60" t="s">
        <v>217</v>
      </c>
      <c r="B4" s="60" t="s">
        <v>218</v>
      </c>
      <c r="C4" s="60" t="s">
        <v>219</v>
      </c>
      <c r="D4" s="60" t="s">
        <v>220</v>
      </c>
      <c r="E4" s="60" t="s">
        <v>221</v>
      </c>
      <c r="F4" s="60" t="s">
        <v>222</v>
      </c>
      <c r="G4" s="60" t="s">
        <v>223</v>
      </c>
      <c r="H4" s="60" t="s">
        <v>224</v>
      </c>
    </row>
    <row r="5" spans="1:9">
      <c r="A5" s="6">
        <v>1</v>
      </c>
      <c r="B5" s="22" t="s">
        <v>227</v>
      </c>
      <c r="C5" s="22" t="s">
        <v>228</v>
      </c>
      <c r="D5" s="22" t="s">
        <v>229</v>
      </c>
      <c r="E5" s="6" t="str">
        <f>TRIM(B5)</f>
        <v>Zayan</v>
      </c>
      <c r="F5" s="6" t="str">
        <f>TRIM(C5)</f>
        <v>Frost</v>
      </c>
      <c r="G5" s="63" t="s">
        <v>230</v>
      </c>
      <c r="H5" s="6" t="str">
        <f>_xlfn.CONCAT(E5," ",F5)</f>
        <v>Zayan Frost</v>
      </c>
    </row>
    <row r="6" spans="1:9" ht="15" customHeight="1">
      <c r="A6" s="6">
        <v>2</v>
      </c>
      <c r="B6" s="22" t="s">
        <v>231</v>
      </c>
      <c r="C6" s="22" t="s">
        <v>232</v>
      </c>
      <c r="D6" s="63" t="s">
        <v>233</v>
      </c>
      <c r="E6" s="6" t="str">
        <f t="shared" ref="E6:F14" si="0">TRIM(B6)</f>
        <v>Elina</v>
      </c>
      <c r="F6" s="6" t="str">
        <f t="shared" si="0"/>
        <v>Vora</v>
      </c>
      <c r="G6" s="63" t="s">
        <v>233</v>
      </c>
      <c r="H6" s="6" t="str">
        <f t="shared" ref="H6:H14" si="1">_xlfn.CONCAT(E6," ",F6)</f>
        <v>Elina Vora</v>
      </c>
    </row>
    <row r="7" spans="1:9">
      <c r="A7" s="6">
        <v>3</v>
      </c>
      <c r="B7" s="22" t="s">
        <v>234</v>
      </c>
      <c r="C7" s="22" t="s">
        <v>235</v>
      </c>
      <c r="D7" s="63" t="s">
        <v>236</v>
      </c>
      <c r="E7" s="6" t="str">
        <f t="shared" si="0"/>
        <v>Nivaan</v>
      </c>
      <c r="F7" s="6" t="str">
        <f t="shared" si="0"/>
        <v>Hart</v>
      </c>
      <c r="G7" s="63" t="s">
        <v>236</v>
      </c>
      <c r="H7" s="6" t="str">
        <f t="shared" si="1"/>
        <v>Nivaan Hart</v>
      </c>
    </row>
    <row r="8" spans="1:9">
      <c r="A8" s="6">
        <v>4</v>
      </c>
      <c r="B8" s="22" t="s">
        <v>237</v>
      </c>
      <c r="C8" s="22" t="s">
        <v>238</v>
      </c>
      <c r="D8" s="63" t="s">
        <v>239</v>
      </c>
      <c r="E8" s="6" t="str">
        <f t="shared" si="0"/>
        <v>Kiara</v>
      </c>
      <c r="F8" s="6" t="str">
        <f t="shared" si="0"/>
        <v>Blaze</v>
      </c>
      <c r="G8" s="63" t="s">
        <v>239</v>
      </c>
      <c r="H8" s="6" t="str">
        <f t="shared" si="1"/>
        <v>Kiara Blaze</v>
      </c>
    </row>
    <row r="9" spans="1:9">
      <c r="A9" s="6">
        <v>5</v>
      </c>
      <c r="B9" s="22" t="s">
        <v>240</v>
      </c>
      <c r="C9" s="22" t="s">
        <v>241</v>
      </c>
      <c r="D9" s="63" t="s">
        <v>242</v>
      </c>
      <c r="E9" s="6" t="str">
        <f t="shared" si="0"/>
        <v>Aris</v>
      </c>
      <c r="F9" s="6" t="str">
        <f t="shared" si="0"/>
        <v>Monroe</v>
      </c>
      <c r="G9" s="63" t="s">
        <v>242</v>
      </c>
      <c r="H9" s="6" t="str">
        <f t="shared" si="1"/>
        <v>Aris Monroe</v>
      </c>
    </row>
    <row r="10" spans="1:9" ht="17.399999999999999" customHeight="1">
      <c r="A10" s="6">
        <v>6</v>
      </c>
      <c r="B10" s="22" t="s">
        <v>243</v>
      </c>
      <c r="C10" s="22" t="s">
        <v>244</v>
      </c>
      <c r="D10" s="63" t="s">
        <v>245</v>
      </c>
      <c r="E10" s="6" t="str">
        <f t="shared" si="0"/>
        <v>Selene</v>
      </c>
      <c r="F10" s="6" t="str">
        <f t="shared" si="0"/>
        <v>Khatri</v>
      </c>
      <c r="G10" s="63" t="s">
        <v>245</v>
      </c>
      <c r="H10" s="6" t="str">
        <f t="shared" si="1"/>
        <v>Selene Khatri</v>
      </c>
    </row>
    <row r="11" spans="1:9" ht="15" customHeight="1">
      <c r="A11" s="6">
        <v>7</v>
      </c>
      <c r="B11" s="22" t="s">
        <v>246</v>
      </c>
      <c r="C11" s="22" t="s">
        <v>247</v>
      </c>
      <c r="D11" s="63" t="s">
        <v>248</v>
      </c>
      <c r="E11" s="6" t="str">
        <f t="shared" si="0"/>
        <v>Orion</v>
      </c>
      <c r="F11" s="6" t="str">
        <f t="shared" si="0"/>
        <v>Dasgupta</v>
      </c>
      <c r="G11" s="63" t="s">
        <v>248</v>
      </c>
      <c r="H11" s="6" t="str">
        <f t="shared" si="1"/>
        <v>Orion Dasgupta</v>
      </c>
    </row>
    <row r="12" spans="1:9" ht="15.6" customHeight="1">
      <c r="A12" s="6">
        <v>8</v>
      </c>
      <c r="B12" s="22" t="s">
        <v>249</v>
      </c>
      <c r="C12" s="22" t="s">
        <v>250</v>
      </c>
      <c r="D12" s="63" t="s">
        <v>251</v>
      </c>
      <c r="E12" s="6" t="str">
        <f t="shared" si="0"/>
        <v>Liana</v>
      </c>
      <c r="F12" s="6" t="str">
        <f t="shared" si="0"/>
        <v>Cruz</v>
      </c>
      <c r="G12" s="63" t="s">
        <v>251</v>
      </c>
      <c r="H12" s="6" t="str">
        <f t="shared" si="1"/>
        <v>Liana Cruz</v>
      </c>
    </row>
    <row r="13" spans="1:9" ht="14.4" customHeight="1">
      <c r="A13" s="6">
        <v>9</v>
      </c>
      <c r="B13" s="22" t="s">
        <v>252</v>
      </c>
      <c r="C13" s="22" t="s">
        <v>253</v>
      </c>
      <c r="D13" s="63" t="s">
        <v>254</v>
      </c>
      <c r="E13" s="6" t="str">
        <f t="shared" si="0"/>
        <v>Eshan</v>
      </c>
      <c r="F13" s="6" t="str">
        <f t="shared" si="0"/>
        <v>Valdez</v>
      </c>
      <c r="G13" s="63" t="s">
        <v>254</v>
      </c>
      <c r="H13" s="6" t="str">
        <f t="shared" si="1"/>
        <v>Eshan Valdez</v>
      </c>
    </row>
    <row r="14" spans="1:9">
      <c r="A14" s="6">
        <v>10</v>
      </c>
      <c r="B14" s="22" t="s">
        <v>255</v>
      </c>
      <c r="C14" s="22" t="s">
        <v>256</v>
      </c>
      <c r="D14" s="63" t="s">
        <v>257</v>
      </c>
      <c r="E14" s="6" t="str">
        <f t="shared" si="0"/>
        <v>Amara</v>
      </c>
      <c r="F14" s="6" t="str">
        <f t="shared" si="0"/>
        <v>Ray</v>
      </c>
      <c r="G14" s="63" t="s">
        <v>257</v>
      </c>
      <c r="H14" s="6" t="str">
        <f t="shared" si="1"/>
        <v>Amara Ray</v>
      </c>
    </row>
    <row r="17" spans="1:9">
      <c r="B17" s="61" t="s">
        <v>225</v>
      </c>
      <c r="C17" s="61"/>
      <c r="D17" s="61"/>
    </row>
    <row r="18" spans="1:9">
      <c r="A18" s="62"/>
      <c r="B18" s="60" t="s">
        <v>224</v>
      </c>
      <c r="C18" s="60" t="s">
        <v>221</v>
      </c>
      <c r="D18" s="60" t="s">
        <v>222</v>
      </c>
      <c r="E18" s="62"/>
      <c r="F18" s="62"/>
      <c r="G18" s="62"/>
      <c r="H18" s="62"/>
      <c r="I18" s="62"/>
    </row>
    <row r="19" spans="1:9">
      <c r="B19" s="5" t="e" cm="1">
        <f t="array" ref="B19">conc</f>
        <v>#NAME?</v>
      </c>
      <c r="C19" s="6" t="e">
        <f>LEFT(B19,FIND(" ",B19)-1)</f>
        <v>#NAME?</v>
      </c>
      <c r="D19" s="6" t="e">
        <f>RIGHT(B19,LEN(B19)-FIND(" ",B19))</f>
        <v>#NAME?</v>
      </c>
    </row>
    <row r="20" spans="1:9">
      <c r="B20" s="5" t="str">
        <f>_xlfn.CONCAT(B5," ",C5)</f>
        <v>Zayan Frost</v>
      </c>
      <c r="C20" s="6" t="str">
        <f>LEFT(B20,FIND(" ",B20)-1)</f>
        <v>Zayan</v>
      </c>
      <c r="D20" s="6" t="str">
        <f t="shared" ref="D20:D28" si="2">RIGHT(B20,LEN(B20)-FIND(" ",B20))</f>
        <v>Frost</v>
      </c>
    </row>
    <row r="21" spans="1:9">
      <c r="B21" s="5" t="str">
        <f t="shared" ref="B21:B28" si="3">_xlfn.CONCAT(B6," ",C6)</f>
        <v>Elina Vora</v>
      </c>
      <c r="C21" s="6" t="str">
        <f t="shared" ref="C21:C28" si="4">LEFT(B21,FIND(" ",B21)-1)</f>
        <v>Elina</v>
      </c>
      <c r="D21" s="6" t="str">
        <f t="shared" si="2"/>
        <v>Vora</v>
      </c>
    </row>
    <row r="22" spans="1:9">
      <c r="B22" s="5" t="str">
        <f t="shared" si="3"/>
        <v>Nivaan Hart</v>
      </c>
      <c r="C22" s="6" t="str">
        <f t="shared" si="4"/>
        <v>Nivaan</v>
      </c>
      <c r="D22" s="6" t="str">
        <f t="shared" si="2"/>
        <v>Hart</v>
      </c>
    </row>
    <row r="23" spans="1:9">
      <c r="B23" s="5" t="str">
        <f t="shared" si="3"/>
        <v>Kiara Blaze</v>
      </c>
      <c r="C23" s="6" t="str">
        <f t="shared" si="4"/>
        <v>Kiara</v>
      </c>
      <c r="D23" s="6" t="str">
        <f t="shared" si="2"/>
        <v>Blaze</v>
      </c>
    </row>
    <row r="24" spans="1:9">
      <c r="B24" s="5" t="str">
        <f t="shared" si="3"/>
        <v>Aris Monroe</v>
      </c>
      <c r="C24" s="6" t="str">
        <f t="shared" si="4"/>
        <v>Aris</v>
      </c>
      <c r="D24" s="6" t="str">
        <f t="shared" si="2"/>
        <v>Monroe</v>
      </c>
    </row>
    <row r="25" spans="1:9">
      <c r="B25" s="5" t="str">
        <f t="shared" si="3"/>
        <v>Selene Khatri</v>
      </c>
      <c r="C25" s="6" t="str">
        <f t="shared" si="4"/>
        <v>Selene</v>
      </c>
      <c r="D25" s="6" t="str">
        <f t="shared" si="2"/>
        <v>Khatri</v>
      </c>
    </row>
    <row r="26" spans="1:9">
      <c r="B26" s="5" t="str">
        <f t="shared" si="3"/>
        <v>Orion Dasgupta</v>
      </c>
      <c r="C26" s="6" t="str">
        <f t="shared" si="4"/>
        <v>Orion</v>
      </c>
      <c r="D26" s="6" t="str">
        <f t="shared" si="2"/>
        <v>Dasgupta</v>
      </c>
    </row>
    <row r="27" spans="1:9">
      <c r="B27" s="5" t="str">
        <f t="shared" si="3"/>
        <v>Liana Cruz</v>
      </c>
      <c r="C27" s="6" t="str">
        <f t="shared" si="4"/>
        <v>Liana</v>
      </c>
      <c r="D27" s="6" t="str">
        <f t="shared" si="2"/>
        <v>Cruz</v>
      </c>
    </row>
    <row r="28" spans="1:9">
      <c r="B28" s="5" t="str">
        <f t="shared" si="3"/>
        <v>Eshan Valdez</v>
      </c>
      <c r="C28" s="6" t="str">
        <f t="shared" si="4"/>
        <v>Eshan</v>
      </c>
      <c r="D28" s="6" t="str">
        <f t="shared" si="2"/>
        <v>Valdez</v>
      </c>
    </row>
  </sheetData>
  <mergeCells count="2">
    <mergeCell ref="A2:I2"/>
    <mergeCell ref="B17:D17"/>
  </mergeCells>
  <hyperlinks>
    <hyperlink ref="D11" r:id="rId1" xr:uid="{766AD16A-9DBA-41C2-B158-4300A71014C5}"/>
    <hyperlink ref="D10" r:id="rId2" xr:uid="{160FE55F-0892-4897-A696-CAE6F6726F20}"/>
    <hyperlink ref="D9" r:id="rId3" xr:uid="{BE3F2BB9-C847-428B-A093-0B8F0BB88666}"/>
    <hyperlink ref="D8" r:id="rId4" xr:uid="{83A1ACBF-7FE1-4BEA-BA6F-CB77051DC4F9}"/>
    <hyperlink ref="D7" r:id="rId5" xr:uid="{95C638A6-A949-48BD-BD98-4E76F3CCD47B}"/>
    <hyperlink ref="D6" r:id="rId6" xr:uid="{8DD1F618-A62F-4A94-ADA0-B02AB9C64D34}"/>
    <hyperlink ref="D12" r:id="rId7" xr:uid="{CB7ACEFF-9D17-4272-9141-6341D6AD021A}"/>
    <hyperlink ref="D13" r:id="rId8" xr:uid="{B9D3E392-3878-454B-8EA1-6AC4CFBBBF3D}"/>
    <hyperlink ref="D14" r:id="rId9" xr:uid="{DA7F81E5-3816-420A-A967-E9DDB13D6FFB}"/>
    <hyperlink ref="G5" r:id="rId10" display="mailto:zayan.frost@cybermail.in" xr:uid="{5EECFAA4-25B6-453B-A67A-EF9E1368570E}"/>
    <hyperlink ref="G6" r:id="rId11" display="mailto:elina.vora@nextgenmail.com" xr:uid="{89CB1450-1469-4013-85F2-0FEB2C3F0F62}"/>
    <hyperlink ref="G7" r:id="rId12" display="mailto:nivaan.hart@neonmail.net" xr:uid="{F42D923E-2E56-49FC-AD50-CD2C8BB9D8FE}"/>
    <hyperlink ref="G8" r:id="rId13" display="mailto:kiara.blaze@skylink.io" xr:uid="{D7A7EFB9-7B13-40DD-ACC1-191223E2D3BF}"/>
    <hyperlink ref="G9" r:id="rId14" display="mailto:aris.monroe@astrohub.in" xr:uid="{76F12CCD-16BD-40AB-8F26-113D3B4C2728}"/>
    <hyperlink ref="G10" r:id="rId15" display="mailto:selene.khatri@lumenmail.org" xr:uid="{83FEDBDC-FF8F-40CB-ACDB-5F395F12EA2E}"/>
    <hyperlink ref="G11" r:id="rId16" display="mailto:orion.dasgupta@protonlabs.in" xr:uid="{27533694-560E-449B-80B5-C296C349492E}"/>
    <hyperlink ref="G12" r:id="rId17" display="mailto:liana.cruz@novawebmail.com" xr:uid="{B0A0834E-2207-4466-BD72-D69AE5AB25C3}"/>
    <hyperlink ref="G13" r:id="rId18" display="mailto:eshan.valdez@hybridmail.co" xr:uid="{2FFB546F-0953-42E6-A328-2AB987CD3516}"/>
    <hyperlink ref="G14" r:id="rId19" display="mailto:amara.ray@cloudbyte.io" xr:uid="{69CCE4A3-2F94-4EBF-8137-107BC33BBA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9208-92C4-44EC-A8B8-D63ADDE5D940}">
  <dimension ref="A1:AF16"/>
  <sheetViews>
    <sheetView workbookViewId="0">
      <selection activeCell="C22" sqref="C22"/>
    </sheetView>
  </sheetViews>
  <sheetFormatPr defaultRowHeight="14.4"/>
  <cols>
    <col min="1" max="1" width="19.21875" bestFit="1" customWidth="1"/>
    <col min="2" max="32" width="15.6640625" bestFit="1" customWidth="1"/>
  </cols>
  <sheetData>
    <row r="1" spans="1:3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>
      <c r="A2" t="s">
        <v>0</v>
      </c>
      <c r="B2" s="3">
        <v>45931</v>
      </c>
      <c r="C2" s="3">
        <v>45932</v>
      </c>
      <c r="D2" s="3">
        <v>45933</v>
      </c>
      <c r="E2" s="3">
        <v>45934</v>
      </c>
      <c r="F2" s="3">
        <v>45935</v>
      </c>
      <c r="G2" s="3">
        <v>45936</v>
      </c>
      <c r="H2" s="3">
        <v>45937</v>
      </c>
      <c r="I2" s="3">
        <v>45938</v>
      </c>
      <c r="J2" s="3">
        <v>45939</v>
      </c>
      <c r="K2" s="3">
        <v>45940</v>
      </c>
      <c r="L2" s="3">
        <v>45941</v>
      </c>
      <c r="M2" s="3">
        <v>45942</v>
      </c>
      <c r="N2" s="3">
        <v>45943</v>
      </c>
      <c r="O2" s="3">
        <v>45944</v>
      </c>
      <c r="P2" s="3">
        <v>45945</v>
      </c>
      <c r="Q2" s="3">
        <v>45946</v>
      </c>
      <c r="R2" s="3">
        <v>45947</v>
      </c>
      <c r="S2" s="3">
        <v>45948</v>
      </c>
      <c r="T2" s="3">
        <v>45949</v>
      </c>
      <c r="U2" s="3">
        <v>45950</v>
      </c>
      <c r="V2" s="3">
        <v>45951</v>
      </c>
      <c r="W2" s="3">
        <v>45952</v>
      </c>
      <c r="X2" s="3">
        <v>45953</v>
      </c>
      <c r="Y2" s="3">
        <v>45954</v>
      </c>
      <c r="Z2" s="3">
        <v>45955</v>
      </c>
      <c r="AA2" s="3">
        <v>45956</v>
      </c>
      <c r="AB2" s="3">
        <v>45957</v>
      </c>
      <c r="AC2" s="3">
        <v>45958</v>
      </c>
      <c r="AD2" s="3">
        <v>45959</v>
      </c>
      <c r="AE2" s="3">
        <v>45960</v>
      </c>
      <c r="AF2" s="3">
        <v>45961</v>
      </c>
    </row>
    <row r="3" spans="1:32">
      <c r="A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69F-9DF1-43BC-A920-1C4464B28A25}">
  <dimension ref="A1:T24"/>
  <sheetViews>
    <sheetView zoomScale="67" workbookViewId="0">
      <selection activeCell="Q17" sqref="Q17"/>
    </sheetView>
  </sheetViews>
  <sheetFormatPr defaultRowHeight="14.4"/>
  <cols>
    <col min="1" max="5" width="9" bestFit="1" customWidth="1"/>
    <col min="6" max="6" width="12.88671875" bestFit="1" customWidth="1"/>
    <col min="7" max="7" width="12.6640625" bestFit="1" customWidth="1"/>
    <col min="11" max="15" width="9" bestFit="1" customWidth="1"/>
    <col min="16" max="16" width="16.88671875" customWidth="1"/>
    <col min="17" max="17" width="15.21875" bestFit="1" customWidth="1"/>
    <col min="20" max="20" width="20.77734375" customWidth="1"/>
  </cols>
  <sheetData>
    <row r="1" spans="1:20">
      <c r="A1" s="55" t="s">
        <v>47</v>
      </c>
      <c r="B1" s="56"/>
      <c r="C1" s="56"/>
      <c r="D1" s="56"/>
      <c r="E1" s="56"/>
      <c r="F1" s="56"/>
      <c r="G1" s="57"/>
      <c r="K1" s="58" t="s">
        <v>48</v>
      </c>
      <c r="L1" s="58"/>
      <c r="M1" s="58"/>
      <c r="N1" s="58"/>
      <c r="O1" s="58"/>
      <c r="P1" s="58"/>
      <c r="Q1" s="6"/>
      <c r="T1" t="s">
        <v>15</v>
      </c>
    </row>
    <row r="2" spans="1:20">
      <c r="A2" s="7">
        <v>1</v>
      </c>
      <c r="B2" s="6">
        <v>5</v>
      </c>
      <c r="C2" s="6">
        <f>A2*B2</f>
        <v>5</v>
      </c>
      <c r="D2" s="6">
        <f t="shared" ref="D2:G15" si="0">B2*C2</f>
        <v>25</v>
      </c>
      <c r="E2" s="6">
        <f t="shared" si="0"/>
        <v>125</v>
      </c>
      <c r="F2" s="6">
        <f t="shared" si="0"/>
        <v>3125</v>
      </c>
      <c r="G2" s="8">
        <f t="shared" si="0"/>
        <v>390625</v>
      </c>
      <c r="K2" s="6" t="s">
        <v>49</v>
      </c>
      <c r="L2" s="6" t="s">
        <v>50</v>
      </c>
      <c r="M2" s="6" t="s">
        <v>53</v>
      </c>
      <c r="N2" s="6" t="s">
        <v>51</v>
      </c>
      <c r="O2" s="6" t="s">
        <v>52</v>
      </c>
      <c r="P2" s="6" t="s">
        <v>54</v>
      </c>
      <c r="Q2" s="6" t="s">
        <v>55</v>
      </c>
      <c r="T2" t="s">
        <v>56</v>
      </c>
    </row>
    <row r="3" spans="1:20">
      <c r="A3" s="7">
        <v>2</v>
      </c>
      <c r="B3" s="6">
        <v>10</v>
      </c>
      <c r="C3" s="6">
        <f t="shared" ref="C3:C15" si="1">A3*B3</f>
        <v>20</v>
      </c>
      <c r="D3" s="6">
        <f t="shared" si="0"/>
        <v>200</v>
      </c>
      <c r="E3" s="6">
        <f t="shared" si="0"/>
        <v>4000</v>
      </c>
      <c r="F3" s="6">
        <f t="shared" si="0"/>
        <v>800000</v>
      </c>
      <c r="G3" s="8">
        <f t="shared" si="0"/>
        <v>3200000000</v>
      </c>
      <c r="K3" s="6" t="s">
        <v>57</v>
      </c>
      <c r="L3" s="6">
        <v>22300</v>
      </c>
      <c r="M3" s="6">
        <v>3320</v>
      </c>
      <c r="N3" s="6">
        <v>5423</v>
      </c>
      <c r="O3" s="6">
        <v>4122</v>
      </c>
      <c r="P3" s="6">
        <f t="shared" ref="P3:P11" si="2">SUM(L3,M3,N3,O3)</f>
        <v>35165</v>
      </c>
      <c r="Q3" s="6">
        <f t="shared" ref="Q3:Q11" si="3">SUM(P3+$T$3)</f>
        <v>39951</v>
      </c>
      <c r="T3">
        <v>4786</v>
      </c>
    </row>
    <row r="4" spans="1:20">
      <c r="A4" s="7">
        <v>3</v>
      </c>
      <c r="B4" s="6">
        <v>11</v>
      </c>
      <c r="C4" s="6">
        <f t="shared" si="1"/>
        <v>33</v>
      </c>
      <c r="D4" s="6">
        <f t="shared" si="0"/>
        <v>363</v>
      </c>
      <c r="E4" s="6">
        <f t="shared" si="0"/>
        <v>11979</v>
      </c>
      <c r="F4" s="6">
        <f t="shared" si="0"/>
        <v>4348377</v>
      </c>
      <c r="G4" s="8">
        <f t="shared" si="0"/>
        <v>52089208083</v>
      </c>
      <c r="K4" s="6" t="s">
        <v>58</v>
      </c>
      <c r="L4" s="6">
        <v>55283</v>
      </c>
      <c r="M4" s="6">
        <v>2323</v>
      </c>
      <c r="N4" s="6">
        <v>3432</v>
      </c>
      <c r="O4" s="6">
        <v>6223</v>
      </c>
      <c r="P4" s="6">
        <f t="shared" si="2"/>
        <v>67261</v>
      </c>
      <c r="Q4" s="6">
        <f t="shared" si="3"/>
        <v>72047</v>
      </c>
    </row>
    <row r="5" spans="1:20">
      <c r="A5" s="7">
        <v>4</v>
      </c>
      <c r="B5" s="6">
        <v>12</v>
      </c>
      <c r="C5" s="6">
        <f t="shared" si="1"/>
        <v>48</v>
      </c>
      <c r="D5" s="6">
        <f t="shared" si="0"/>
        <v>576</v>
      </c>
      <c r="E5" s="6">
        <f t="shared" si="0"/>
        <v>27648</v>
      </c>
      <c r="F5" s="6">
        <f t="shared" si="0"/>
        <v>15925248</v>
      </c>
      <c r="G5" s="8">
        <f t="shared" si="0"/>
        <v>440301256704</v>
      </c>
      <c r="K5" s="6" t="s">
        <v>3</v>
      </c>
      <c r="L5" s="6">
        <v>42558</v>
      </c>
      <c r="M5" s="6">
        <v>1123</v>
      </c>
      <c r="N5" s="6">
        <v>5422</v>
      </c>
      <c r="O5" s="6">
        <v>2311</v>
      </c>
      <c r="P5" s="6">
        <f t="shared" si="2"/>
        <v>51414</v>
      </c>
      <c r="Q5" s="6">
        <f t="shared" si="3"/>
        <v>56200</v>
      </c>
    </row>
    <row r="6" spans="1:20">
      <c r="A6" s="7">
        <v>5</v>
      </c>
      <c r="B6" s="6">
        <v>13</v>
      </c>
      <c r="C6" s="6">
        <f t="shared" si="1"/>
        <v>65</v>
      </c>
      <c r="D6" s="6">
        <f t="shared" si="0"/>
        <v>845</v>
      </c>
      <c r="E6" s="6">
        <f t="shared" si="0"/>
        <v>54925</v>
      </c>
      <c r="F6" s="6">
        <f t="shared" si="0"/>
        <v>46411625</v>
      </c>
      <c r="G6" s="8">
        <f t="shared" si="0"/>
        <v>2549158503125</v>
      </c>
      <c r="K6" s="6" t="s">
        <v>5</v>
      </c>
      <c r="L6" s="6">
        <v>34221</v>
      </c>
      <c r="M6" s="6">
        <v>3422</v>
      </c>
      <c r="N6" s="6">
        <v>5234</v>
      </c>
      <c r="O6" s="6">
        <v>3422</v>
      </c>
      <c r="P6" s="6">
        <f t="shared" si="2"/>
        <v>46299</v>
      </c>
      <c r="Q6" s="6">
        <f t="shared" si="3"/>
        <v>51085</v>
      </c>
    </row>
    <row r="7" spans="1:20">
      <c r="A7" s="7">
        <v>6</v>
      </c>
      <c r="B7" s="6">
        <v>14</v>
      </c>
      <c r="C7" s="6">
        <f t="shared" si="1"/>
        <v>84</v>
      </c>
      <c r="D7" s="6">
        <f t="shared" si="0"/>
        <v>1176</v>
      </c>
      <c r="E7" s="6">
        <f t="shared" si="0"/>
        <v>98784</v>
      </c>
      <c r="F7" s="6">
        <f t="shared" si="0"/>
        <v>116169984</v>
      </c>
      <c r="G7" s="8">
        <f t="shared" si="0"/>
        <v>11475735699456</v>
      </c>
      <c r="K7" s="6" t="s">
        <v>59</v>
      </c>
      <c r="L7" s="6">
        <v>23344</v>
      </c>
      <c r="M7" s="6">
        <v>3342</v>
      </c>
      <c r="N7" s="6">
        <v>5342</v>
      </c>
      <c r="O7" s="6">
        <v>3532</v>
      </c>
      <c r="P7" s="6">
        <f t="shared" si="2"/>
        <v>35560</v>
      </c>
      <c r="Q7" s="6">
        <f t="shared" si="3"/>
        <v>40346</v>
      </c>
    </row>
    <row r="8" spans="1:20">
      <c r="A8" s="7">
        <v>7</v>
      </c>
      <c r="B8" s="6">
        <v>15</v>
      </c>
      <c r="C8" s="6">
        <f t="shared" si="1"/>
        <v>105</v>
      </c>
      <c r="D8" s="6">
        <f t="shared" si="0"/>
        <v>1575</v>
      </c>
      <c r="E8" s="6">
        <f t="shared" si="0"/>
        <v>165375</v>
      </c>
      <c r="F8" s="6">
        <f t="shared" si="0"/>
        <v>260465625</v>
      </c>
      <c r="G8" s="8">
        <f t="shared" si="0"/>
        <v>43074502734375</v>
      </c>
      <c r="K8" s="6" t="s">
        <v>7</v>
      </c>
      <c r="L8" s="6">
        <v>32188</v>
      </c>
      <c r="M8" s="6">
        <v>1242</v>
      </c>
      <c r="N8" s="6">
        <v>5311</v>
      </c>
      <c r="O8" s="6">
        <v>3933</v>
      </c>
      <c r="P8" s="6">
        <f t="shared" si="2"/>
        <v>42674</v>
      </c>
      <c r="Q8" s="6">
        <f t="shared" si="3"/>
        <v>47460</v>
      </c>
    </row>
    <row r="9" spans="1:20">
      <c r="A9" s="7">
        <v>8</v>
      </c>
      <c r="B9" s="6">
        <v>16</v>
      </c>
      <c r="C9" s="6">
        <f t="shared" si="1"/>
        <v>128</v>
      </c>
      <c r="D9" s="6">
        <f t="shared" si="0"/>
        <v>2048</v>
      </c>
      <c r="E9" s="6">
        <f t="shared" si="0"/>
        <v>262144</v>
      </c>
      <c r="F9" s="6">
        <f t="shared" si="0"/>
        <v>536870912</v>
      </c>
      <c r="G9" s="8">
        <f t="shared" si="0"/>
        <v>140737488355328</v>
      </c>
      <c r="K9" s="6" t="s">
        <v>60</v>
      </c>
      <c r="L9" s="6">
        <v>21904</v>
      </c>
      <c r="M9" s="6">
        <v>2344</v>
      </c>
      <c r="N9" s="6">
        <v>5243</v>
      </c>
      <c r="O9" s="6">
        <v>3722</v>
      </c>
      <c r="P9" s="6">
        <f t="shared" si="2"/>
        <v>33213</v>
      </c>
      <c r="Q9" s="6">
        <f t="shared" si="3"/>
        <v>37999</v>
      </c>
    </row>
    <row r="10" spans="1:20">
      <c r="A10" s="7">
        <v>9</v>
      </c>
      <c r="B10" s="6">
        <v>17</v>
      </c>
      <c r="C10" s="6">
        <f t="shared" si="1"/>
        <v>153</v>
      </c>
      <c r="D10" s="6">
        <f t="shared" si="0"/>
        <v>2601</v>
      </c>
      <c r="E10" s="6">
        <f t="shared" si="0"/>
        <v>397953</v>
      </c>
      <c r="F10" s="6">
        <f t="shared" si="0"/>
        <v>1035075753</v>
      </c>
      <c r="G10" s="8">
        <f t="shared" si="0"/>
        <v>411911501133609</v>
      </c>
      <c r="K10" s="6" t="s">
        <v>61</v>
      </c>
      <c r="L10" s="6">
        <v>55210</v>
      </c>
      <c r="M10" s="6">
        <v>2533</v>
      </c>
      <c r="N10" s="6">
        <v>5112</v>
      </c>
      <c r="O10" s="6">
        <v>3621</v>
      </c>
      <c r="P10" s="6">
        <f t="shared" si="2"/>
        <v>66476</v>
      </c>
      <c r="Q10" s="6">
        <f t="shared" si="3"/>
        <v>71262</v>
      </c>
    </row>
    <row r="11" spans="1:20">
      <c r="A11" s="7">
        <v>10</v>
      </c>
      <c r="B11" s="6">
        <v>18</v>
      </c>
      <c r="C11" s="6">
        <f t="shared" si="1"/>
        <v>180</v>
      </c>
      <c r="D11" s="6">
        <f t="shared" si="0"/>
        <v>3240</v>
      </c>
      <c r="E11" s="6">
        <f t="shared" si="0"/>
        <v>583200</v>
      </c>
      <c r="F11" s="6">
        <f t="shared" si="0"/>
        <v>1889568000</v>
      </c>
      <c r="G11" s="8">
        <f t="shared" si="0"/>
        <v>1101996057600000</v>
      </c>
      <c r="K11" s="6" t="s">
        <v>13</v>
      </c>
      <c r="L11" s="6">
        <v>32166</v>
      </c>
      <c r="M11" s="6">
        <v>4233</v>
      </c>
      <c r="N11" s="6">
        <v>4245</v>
      </c>
      <c r="O11" s="6">
        <v>3973</v>
      </c>
      <c r="P11" s="6">
        <f t="shared" si="2"/>
        <v>44617</v>
      </c>
      <c r="Q11" s="6">
        <f t="shared" si="3"/>
        <v>49403</v>
      </c>
    </row>
    <row r="12" spans="1:20">
      <c r="A12" s="7">
        <v>11</v>
      </c>
      <c r="B12" s="6">
        <v>19</v>
      </c>
      <c r="C12" s="6">
        <f t="shared" si="1"/>
        <v>209</v>
      </c>
      <c r="D12" s="6">
        <f t="shared" si="0"/>
        <v>3971</v>
      </c>
      <c r="E12" s="6">
        <f t="shared" si="0"/>
        <v>829939</v>
      </c>
      <c r="F12" s="6">
        <f t="shared" si="0"/>
        <v>3295687769</v>
      </c>
      <c r="G12" s="8">
        <f t="shared" si="0"/>
        <v>2735219811316091</v>
      </c>
    </row>
    <row r="13" spans="1:20">
      <c r="A13" s="7">
        <v>12</v>
      </c>
      <c r="B13" s="6">
        <v>20</v>
      </c>
      <c r="C13" s="6">
        <f t="shared" si="1"/>
        <v>240</v>
      </c>
      <c r="D13" s="6">
        <f t="shared" si="0"/>
        <v>4800</v>
      </c>
      <c r="E13" s="6">
        <f t="shared" si="0"/>
        <v>1152000</v>
      </c>
      <c r="F13" s="6">
        <f t="shared" si="0"/>
        <v>5529600000</v>
      </c>
      <c r="G13" s="8">
        <f t="shared" si="0"/>
        <v>6370099200000000</v>
      </c>
    </row>
    <row r="14" spans="1:20">
      <c r="A14" s="7">
        <v>13</v>
      </c>
      <c r="B14" s="6">
        <v>21</v>
      </c>
      <c r="C14" s="6">
        <f t="shared" si="1"/>
        <v>273</v>
      </c>
      <c r="D14" s="6">
        <f t="shared" si="0"/>
        <v>5733</v>
      </c>
      <c r="E14" s="6">
        <f t="shared" si="0"/>
        <v>1565109</v>
      </c>
      <c r="F14" s="6">
        <f t="shared" si="0"/>
        <v>8972769897</v>
      </c>
      <c r="G14" s="8">
        <f t="shared" si="0"/>
        <v>1.4043362920723772E+16</v>
      </c>
    </row>
    <row r="15" spans="1:20" ht="15" thickBot="1">
      <c r="A15" s="9">
        <v>14</v>
      </c>
      <c r="B15" s="10">
        <v>22</v>
      </c>
      <c r="C15" s="10">
        <f t="shared" si="1"/>
        <v>308</v>
      </c>
      <c r="D15" s="10">
        <f t="shared" si="0"/>
        <v>6776</v>
      </c>
      <c r="E15" s="10">
        <f t="shared" si="0"/>
        <v>2087008</v>
      </c>
      <c r="F15" s="10">
        <f t="shared" si="0"/>
        <v>14141566208</v>
      </c>
      <c r="G15" s="11">
        <f t="shared" si="0"/>
        <v>2.9513561808625664E+16</v>
      </c>
      <c r="K15" s="54" t="s">
        <v>62</v>
      </c>
      <c r="L15" s="54"/>
      <c r="M15" s="54"/>
      <c r="N15" s="54"/>
      <c r="O15" s="54"/>
      <c r="P15" s="54"/>
      <c r="Q15" s="54"/>
    </row>
    <row r="16" spans="1:20">
      <c r="K16" s="6" t="s">
        <v>68</v>
      </c>
      <c r="L16" s="6" t="s">
        <v>64</v>
      </c>
      <c r="M16" s="6" t="s">
        <v>63</v>
      </c>
      <c r="N16" s="6" t="s">
        <v>65</v>
      </c>
      <c r="O16" s="6" t="s">
        <v>66</v>
      </c>
      <c r="P16" s="6" t="s">
        <v>67</v>
      </c>
      <c r="Q16" s="6" t="s">
        <v>69</v>
      </c>
    </row>
    <row r="17" spans="11:17">
      <c r="K17" s="6">
        <v>1</v>
      </c>
      <c r="L17" s="6">
        <v>1.19</v>
      </c>
      <c r="M17" s="6">
        <v>0.89</v>
      </c>
      <c r="N17" s="6">
        <v>87.07</v>
      </c>
      <c r="O17" s="6">
        <v>1.61</v>
      </c>
      <c r="P17" s="6">
        <v>1.55</v>
      </c>
      <c r="Q17" s="6">
        <v>125.6</v>
      </c>
    </row>
    <row r="18" spans="11:17">
      <c r="K18" s="6">
        <v>2</v>
      </c>
      <c r="L18" s="6">
        <f>$K18*L$17</f>
        <v>2.38</v>
      </c>
      <c r="M18" s="6">
        <f t="shared" ref="M18:Q24" si="4">$K18*M$17</f>
        <v>1.78</v>
      </c>
      <c r="N18" s="6">
        <f t="shared" si="4"/>
        <v>174.14</v>
      </c>
      <c r="O18" s="6">
        <f t="shared" si="4"/>
        <v>3.22</v>
      </c>
      <c r="P18" s="6">
        <f t="shared" si="4"/>
        <v>3.1</v>
      </c>
      <c r="Q18" s="6">
        <f t="shared" si="4"/>
        <v>251.2</v>
      </c>
    </row>
    <row r="19" spans="11:17">
      <c r="K19" s="6">
        <v>3</v>
      </c>
      <c r="L19" s="6">
        <f t="shared" ref="L19:L24" si="5">$K19*L$17</f>
        <v>3.57</v>
      </c>
      <c r="M19" s="6">
        <f t="shared" si="4"/>
        <v>2.67</v>
      </c>
      <c r="N19" s="6">
        <f t="shared" si="4"/>
        <v>261.20999999999998</v>
      </c>
      <c r="O19" s="6">
        <f t="shared" si="4"/>
        <v>4.83</v>
      </c>
      <c r="P19" s="6">
        <f t="shared" si="4"/>
        <v>4.6500000000000004</v>
      </c>
      <c r="Q19" s="6">
        <f t="shared" si="4"/>
        <v>376.79999999999995</v>
      </c>
    </row>
    <row r="20" spans="11:17">
      <c r="K20" s="6">
        <v>4</v>
      </c>
      <c r="L20" s="6">
        <f t="shared" si="5"/>
        <v>4.76</v>
      </c>
      <c r="M20" s="6">
        <f t="shared" si="4"/>
        <v>3.56</v>
      </c>
      <c r="N20" s="6">
        <f t="shared" si="4"/>
        <v>348.28</v>
      </c>
      <c r="O20" s="6">
        <f t="shared" si="4"/>
        <v>6.44</v>
      </c>
      <c r="P20" s="6">
        <f t="shared" si="4"/>
        <v>6.2</v>
      </c>
      <c r="Q20" s="6">
        <f t="shared" si="4"/>
        <v>502.4</v>
      </c>
    </row>
    <row r="21" spans="11:17">
      <c r="K21" s="6">
        <v>5</v>
      </c>
      <c r="L21" s="6">
        <f t="shared" si="5"/>
        <v>5.9499999999999993</v>
      </c>
      <c r="M21" s="6">
        <f t="shared" si="4"/>
        <v>4.45</v>
      </c>
      <c r="N21" s="6">
        <f t="shared" si="4"/>
        <v>435.34999999999997</v>
      </c>
      <c r="O21" s="6">
        <f t="shared" si="4"/>
        <v>8.0500000000000007</v>
      </c>
      <c r="P21" s="6">
        <f t="shared" si="4"/>
        <v>7.75</v>
      </c>
      <c r="Q21" s="6">
        <f t="shared" si="4"/>
        <v>628</v>
      </c>
    </row>
    <row r="22" spans="11:17">
      <c r="K22" s="6">
        <v>6</v>
      </c>
      <c r="L22" s="6">
        <f t="shared" si="5"/>
        <v>7.14</v>
      </c>
      <c r="M22" s="6">
        <f t="shared" si="4"/>
        <v>5.34</v>
      </c>
      <c r="N22" s="6">
        <f t="shared" si="4"/>
        <v>522.41999999999996</v>
      </c>
      <c r="O22" s="6">
        <f t="shared" si="4"/>
        <v>9.66</v>
      </c>
      <c r="P22" s="6">
        <f t="shared" si="4"/>
        <v>9.3000000000000007</v>
      </c>
      <c r="Q22" s="6">
        <f t="shared" si="4"/>
        <v>753.59999999999991</v>
      </c>
    </row>
    <row r="23" spans="11:17">
      <c r="K23" s="6">
        <v>7</v>
      </c>
      <c r="L23" s="6">
        <f t="shared" si="5"/>
        <v>8.33</v>
      </c>
      <c r="M23" s="6">
        <f t="shared" si="4"/>
        <v>6.23</v>
      </c>
      <c r="N23" s="6">
        <f t="shared" si="4"/>
        <v>609.49</v>
      </c>
      <c r="O23" s="6">
        <f t="shared" si="4"/>
        <v>11.270000000000001</v>
      </c>
      <c r="P23" s="6">
        <f t="shared" si="4"/>
        <v>10.85</v>
      </c>
      <c r="Q23" s="6">
        <f t="shared" si="4"/>
        <v>879.19999999999993</v>
      </c>
    </row>
    <row r="24" spans="11:17">
      <c r="K24" s="6">
        <v>10</v>
      </c>
      <c r="L24" s="6">
        <f t="shared" si="5"/>
        <v>11.899999999999999</v>
      </c>
      <c r="M24" s="6">
        <f t="shared" si="4"/>
        <v>8.9</v>
      </c>
      <c r="N24" s="6">
        <f t="shared" si="4"/>
        <v>870.69999999999993</v>
      </c>
      <c r="O24" s="6">
        <f t="shared" si="4"/>
        <v>16.100000000000001</v>
      </c>
      <c r="P24" s="6">
        <f t="shared" si="4"/>
        <v>15.5</v>
      </c>
      <c r="Q24" s="6">
        <f t="shared" si="4"/>
        <v>1256</v>
      </c>
    </row>
  </sheetData>
  <mergeCells count="3">
    <mergeCell ref="K15:Q15"/>
    <mergeCell ref="A1:G1"/>
    <mergeCell ref="K1:P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1C8C-F5CC-40D1-8345-A110EB57D36E}">
  <dimension ref="A1:AF16"/>
  <sheetViews>
    <sheetView workbookViewId="0">
      <selection activeCell="D22" sqref="D22"/>
    </sheetView>
  </sheetViews>
  <sheetFormatPr defaultRowHeight="14.4"/>
  <cols>
    <col min="1" max="1" width="21" customWidth="1"/>
    <col min="2" max="2" width="10.5546875" bestFit="1" customWidth="1"/>
    <col min="3" max="9" width="10.44140625" customWidth="1"/>
    <col min="10" max="32" width="11.44140625" customWidth="1"/>
  </cols>
  <sheetData>
    <row r="1" spans="1:3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</row>
    <row r="2" spans="1:32">
      <c r="A2" s="1" t="s">
        <v>0</v>
      </c>
      <c r="B2" s="2">
        <v>45931</v>
      </c>
      <c r="C2" s="2">
        <v>45932</v>
      </c>
      <c r="D2" s="2">
        <v>45933</v>
      </c>
      <c r="E2" s="2">
        <v>45934</v>
      </c>
      <c r="F2" s="2">
        <v>45935</v>
      </c>
      <c r="G2" s="2">
        <v>45936</v>
      </c>
      <c r="H2" s="2">
        <v>45937</v>
      </c>
      <c r="I2" s="2">
        <v>45938</v>
      </c>
      <c r="J2" s="2">
        <v>45939</v>
      </c>
      <c r="K2" s="2">
        <v>45940</v>
      </c>
      <c r="L2" s="2">
        <v>45941</v>
      </c>
      <c r="M2" s="2">
        <v>45942</v>
      </c>
      <c r="N2" s="2">
        <v>45943</v>
      </c>
      <c r="O2" s="2">
        <v>45944</v>
      </c>
      <c r="P2" s="2">
        <v>45945</v>
      </c>
      <c r="Q2" s="2">
        <v>45946</v>
      </c>
      <c r="R2" s="2">
        <v>45947</v>
      </c>
      <c r="S2" s="2">
        <v>45948</v>
      </c>
      <c r="T2" s="2">
        <v>45949</v>
      </c>
      <c r="U2" s="2">
        <v>45950</v>
      </c>
      <c r="V2" s="2">
        <v>45951</v>
      </c>
      <c r="W2" s="2">
        <v>45952</v>
      </c>
      <c r="X2" s="2">
        <v>45953</v>
      </c>
      <c r="Y2" s="2">
        <v>45954</v>
      </c>
      <c r="Z2" s="2">
        <v>45955</v>
      </c>
      <c r="AA2" s="2">
        <v>45956</v>
      </c>
      <c r="AB2" s="2">
        <v>45957</v>
      </c>
      <c r="AC2" s="2">
        <v>45958</v>
      </c>
      <c r="AD2" s="2">
        <v>45959</v>
      </c>
      <c r="AE2" s="2">
        <v>45960</v>
      </c>
      <c r="AF2" s="2">
        <v>45961</v>
      </c>
    </row>
    <row r="3" spans="1:32">
      <c r="A3" t="s">
        <v>1</v>
      </c>
    </row>
    <row r="4" spans="1:32">
      <c r="A4" t="s">
        <v>2</v>
      </c>
    </row>
    <row r="5" spans="1:32">
      <c r="A5" t="s">
        <v>3</v>
      </c>
    </row>
    <row r="6" spans="1:32">
      <c r="A6" t="s">
        <v>4</v>
      </c>
    </row>
    <row r="7" spans="1:32">
      <c r="A7" t="s">
        <v>5</v>
      </c>
    </row>
    <row r="8" spans="1:32">
      <c r="A8" t="s">
        <v>6</v>
      </c>
    </row>
    <row r="9" spans="1:32">
      <c r="A9" t="s">
        <v>7</v>
      </c>
    </row>
    <row r="10" spans="1:32">
      <c r="A10" t="s">
        <v>8</v>
      </c>
    </row>
    <row r="11" spans="1:32">
      <c r="A11" t="s">
        <v>9</v>
      </c>
    </row>
    <row r="12" spans="1:32">
      <c r="A12" t="s">
        <v>10</v>
      </c>
    </row>
    <row r="13" spans="1:32">
      <c r="A13" t="s">
        <v>11</v>
      </c>
    </row>
    <row r="14" spans="1:32">
      <c r="A14" t="s">
        <v>12</v>
      </c>
    </row>
    <row r="15" spans="1:32">
      <c r="A15" t="s">
        <v>13</v>
      </c>
    </row>
    <row r="16" spans="1:32">
      <c r="A16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AA86-BEA8-42F1-97E2-B5FFC484169B}">
  <dimension ref="A1:J17"/>
  <sheetViews>
    <sheetView zoomScale="86" workbookViewId="0">
      <selection activeCell="J10" sqref="J10"/>
    </sheetView>
  </sheetViews>
  <sheetFormatPr defaultRowHeight="14.4"/>
  <cols>
    <col min="1" max="1" width="17.77734375" customWidth="1"/>
    <col min="7" max="7" width="10.88671875" customWidth="1"/>
    <col min="8" max="8" width="17.88671875" customWidth="1"/>
    <col min="9" max="9" width="10.77734375" customWidth="1"/>
    <col min="10" max="10" width="15.6640625" bestFit="1" customWidth="1"/>
  </cols>
  <sheetData>
    <row r="1" spans="1:10">
      <c r="A1" s="13" t="s">
        <v>70</v>
      </c>
      <c r="B1" s="14" t="s">
        <v>80</v>
      </c>
      <c r="C1" s="14" t="s">
        <v>81</v>
      </c>
      <c r="D1" s="14" t="s">
        <v>82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5" t="s">
        <v>92</v>
      </c>
    </row>
    <row r="2" spans="1:10">
      <c r="A2" s="16" t="s">
        <v>71</v>
      </c>
      <c r="B2" s="5">
        <v>98</v>
      </c>
      <c r="C2" s="5">
        <v>78</v>
      </c>
      <c r="D2" s="5">
        <v>91</v>
      </c>
      <c r="E2" s="5">
        <v>89</v>
      </c>
      <c r="F2" s="5">
        <v>87</v>
      </c>
      <c r="G2" s="5">
        <f>SUM(B2,C2,D2,E2,F2)</f>
        <v>443</v>
      </c>
      <c r="H2" s="5">
        <f>G2/5</f>
        <v>88.6</v>
      </c>
      <c r="I2" s="5" t="str">
        <f>IF(H2&gt;60,"Pass", "")</f>
        <v>Pass</v>
      </c>
      <c r="J2" s="17">
        <v>45703</v>
      </c>
    </row>
    <row r="3" spans="1:10">
      <c r="A3" s="16" t="s">
        <v>9</v>
      </c>
      <c r="B3" s="5">
        <v>87</v>
      </c>
      <c r="C3" s="5">
        <v>96</v>
      </c>
      <c r="D3" s="5">
        <v>77</v>
      </c>
      <c r="E3" s="5">
        <v>17</v>
      </c>
      <c r="F3" s="5">
        <v>80</v>
      </c>
      <c r="G3" s="5">
        <f t="shared" ref="G3:G12" si="0">SUM(B3,C3,D3,E3,F3)</f>
        <v>357</v>
      </c>
      <c r="H3" s="5">
        <f t="shared" ref="H3:H12" si="1">G3/5</f>
        <v>71.400000000000006</v>
      </c>
      <c r="I3" s="5" t="str">
        <f t="shared" ref="I3:I11" si="2">IF(H3&gt;60,"Pass", "")</f>
        <v>Pass</v>
      </c>
      <c r="J3" s="17">
        <v>45704</v>
      </c>
    </row>
    <row r="4" spans="1:10">
      <c r="A4" s="16" t="s">
        <v>72</v>
      </c>
      <c r="B4" s="5">
        <v>78</v>
      </c>
      <c r="C4" s="5">
        <v>59</v>
      </c>
      <c r="D4" s="5">
        <v>67</v>
      </c>
      <c r="E4" s="5">
        <v>33</v>
      </c>
      <c r="F4" s="5">
        <v>76</v>
      </c>
      <c r="G4" s="5">
        <f t="shared" si="0"/>
        <v>313</v>
      </c>
      <c r="H4" s="5">
        <f t="shared" si="1"/>
        <v>62.6</v>
      </c>
      <c r="I4" s="5" t="str">
        <f t="shared" si="2"/>
        <v>Pass</v>
      </c>
      <c r="J4" s="17">
        <v>45705</v>
      </c>
    </row>
    <row r="5" spans="1:10">
      <c r="A5" s="16" t="s">
        <v>6</v>
      </c>
      <c r="B5" s="5">
        <v>90</v>
      </c>
      <c r="C5" s="5">
        <v>94</v>
      </c>
      <c r="D5" s="5">
        <v>76</v>
      </c>
      <c r="E5" s="5">
        <v>42</v>
      </c>
      <c r="F5" s="5">
        <v>59</v>
      </c>
      <c r="G5" s="5">
        <f t="shared" si="0"/>
        <v>361</v>
      </c>
      <c r="H5" s="5">
        <f t="shared" si="1"/>
        <v>72.2</v>
      </c>
      <c r="I5" s="5" t="str">
        <f t="shared" si="2"/>
        <v>Pass</v>
      </c>
      <c r="J5" s="17">
        <v>45706</v>
      </c>
    </row>
    <row r="6" spans="1:10">
      <c r="A6" s="16" t="s">
        <v>73</v>
      </c>
      <c r="B6" s="5">
        <v>67</v>
      </c>
      <c r="C6" s="5">
        <v>48</v>
      </c>
      <c r="D6" s="5">
        <v>83</v>
      </c>
      <c r="E6" s="5">
        <v>42</v>
      </c>
      <c r="F6" s="5">
        <v>83</v>
      </c>
      <c r="G6" s="5">
        <f t="shared" si="0"/>
        <v>323</v>
      </c>
      <c r="H6" s="5">
        <f t="shared" si="1"/>
        <v>64.599999999999994</v>
      </c>
      <c r="I6" s="5" t="str">
        <f t="shared" si="2"/>
        <v>Pass</v>
      </c>
      <c r="J6" s="17">
        <v>45707</v>
      </c>
    </row>
    <row r="7" spans="1:10">
      <c r="A7" s="16" t="s">
        <v>74</v>
      </c>
      <c r="B7" s="5">
        <v>95</v>
      </c>
      <c r="C7" s="5">
        <v>88</v>
      </c>
      <c r="D7" s="5">
        <v>80</v>
      </c>
      <c r="E7" s="5">
        <v>89</v>
      </c>
      <c r="F7" s="5">
        <v>85</v>
      </c>
      <c r="G7" s="5">
        <f t="shared" si="0"/>
        <v>437</v>
      </c>
      <c r="H7" s="5">
        <f t="shared" si="1"/>
        <v>87.4</v>
      </c>
      <c r="I7" s="5" t="str">
        <f t="shared" si="2"/>
        <v>Pass</v>
      </c>
      <c r="J7" s="17">
        <v>45708</v>
      </c>
    </row>
    <row r="8" spans="1:10">
      <c r="A8" s="16" t="s">
        <v>75</v>
      </c>
      <c r="B8" s="5">
        <v>93</v>
      </c>
      <c r="C8" s="5">
        <v>97</v>
      </c>
      <c r="D8" s="5">
        <v>79</v>
      </c>
      <c r="E8" s="5">
        <v>56</v>
      </c>
      <c r="F8" s="5">
        <v>89</v>
      </c>
      <c r="G8" s="5">
        <f t="shared" si="0"/>
        <v>414</v>
      </c>
      <c r="H8" s="5">
        <f t="shared" si="1"/>
        <v>82.8</v>
      </c>
      <c r="I8" s="5" t="str">
        <f t="shared" si="2"/>
        <v>Pass</v>
      </c>
      <c r="J8" s="17">
        <v>45709</v>
      </c>
    </row>
    <row r="9" spans="1:10">
      <c r="A9" s="16" t="s">
        <v>76</v>
      </c>
      <c r="B9" s="5">
        <v>91</v>
      </c>
      <c r="C9" s="5">
        <v>98</v>
      </c>
      <c r="D9" s="5">
        <v>78</v>
      </c>
      <c r="E9" s="5">
        <v>90</v>
      </c>
      <c r="F9" s="5">
        <v>88</v>
      </c>
      <c r="G9" s="5">
        <f t="shared" si="0"/>
        <v>445</v>
      </c>
      <c r="H9" s="12">
        <f>G9/5</f>
        <v>89</v>
      </c>
      <c r="I9" s="5" t="str">
        <f t="shared" si="2"/>
        <v>Pass</v>
      </c>
      <c r="J9" s="17">
        <v>45710</v>
      </c>
    </row>
    <row r="10" spans="1:10">
      <c r="A10" s="16" t="s">
        <v>77</v>
      </c>
      <c r="B10" s="5">
        <v>86</v>
      </c>
      <c r="C10" s="5">
        <v>57</v>
      </c>
      <c r="D10" s="5">
        <v>73</v>
      </c>
      <c r="E10" s="5">
        <v>94</v>
      </c>
      <c r="F10" s="5">
        <v>72</v>
      </c>
      <c r="G10" s="5">
        <f t="shared" si="0"/>
        <v>382</v>
      </c>
      <c r="H10" s="5">
        <f t="shared" si="1"/>
        <v>76.400000000000006</v>
      </c>
      <c r="I10" s="5" t="str">
        <f t="shared" si="2"/>
        <v>Pass</v>
      </c>
      <c r="J10" s="17">
        <v>45711</v>
      </c>
    </row>
    <row r="11" spans="1:10">
      <c r="A11" s="16" t="s">
        <v>78</v>
      </c>
      <c r="B11" s="5">
        <v>88</v>
      </c>
      <c r="C11" s="5">
        <v>92</v>
      </c>
      <c r="D11" s="5">
        <v>80</v>
      </c>
      <c r="E11" s="5">
        <v>92</v>
      </c>
      <c r="F11" s="5">
        <v>84</v>
      </c>
      <c r="G11" s="5">
        <f t="shared" si="0"/>
        <v>436</v>
      </c>
      <c r="H11" s="5">
        <f t="shared" si="1"/>
        <v>87.2</v>
      </c>
      <c r="I11" s="5" t="str">
        <f t="shared" si="2"/>
        <v>Pass</v>
      </c>
      <c r="J11" s="17">
        <v>45712</v>
      </c>
    </row>
    <row r="12" spans="1:10" ht="15" thickBot="1">
      <c r="A12" s="18" t="s">
        <v>79</v>
      </c>
      <c r="B12" s="19">
        <v>83</v>
      </c>
      <c r="C12" s="19">
        <v>81</v>
      </c>
      <c r="D12" s="19">
        <v>93</v>
      </c>
      <c r="E12" s="19">
        <v>73</v>
      </c>
      <c r="F12" s="19">
        <v>85</v>
      </c>
      <c r="G12" s="19">
        <f t="shared" si="0"/>
        <v>415</v>
      </c>
      <c r="H12" s="19">
        <f t="shared" si="1"/>
        <v>83</v>
      </c>
      <c r="I12" s="19" t="str">
        <f>IF(H12&gt;60,"Pass", "")</f>
        <v>Pass</v>
      </c>
      <c r="J12" s="20">
        <v>45713</v>
      </c>
    </row>
    <row r="16" spans="1:10">
      <c r="B16" t="s">
        <v>90</v>
      </c>
      <c r="C16">
        <f>MIN(G2:G12)</f>
        <v>313</v>
      </c>
      <c r="E16" s="59" t="s">
        <v>88</v>
      </c>
      <c r="F16" s="59"/>
      <c r="G16">
        <f>MAX(G2:G12)</f>
        <v>445</v>
      </c>
    </row>
    <row r="17" spans="2:7">
      <c r="B17" t="s">
        <v>91</v>
      </c>
      <c r="C17">
        <f>MIN(H2:H12)</f>
        <v>62.6</v>
      </c>
      <c r="E17" s="59" t="s">
        <v>89</v>
      </c>
      <c r="F17" s="59"/>
      <c r="G17">
        <f>MAX(H2:H12)</f>
        <v>89</v>
      </c>
    </row>
  </sheetData>
  <mergeCells count="2">
    <mergeCell ref="E16:F16"/>
    <mergeCell ref="E17:F17"/>
  </mergeCells>
  <conditionalFormatting sqref="B2:F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" priority="5" operator="greaterThan">
      <formula>85</formula>
    </cfRule>
  </conditionalFormatting>
  <conditionalFormatting sqref="H2:H13">
    <cfRule type="top10" dxfId="1" priority="2" percent="1" rank="10"/>
  </conditionalFormatting>
  <conditionalFormatting sqref="H2:H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5">
    <cfRule type="top10" dxfId="0" priority="3" percent="1" rank="1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E0D-E538-4F54-A7F0-2F389555BE5B}">
  <dimension ref="A1:G11"/>
  <sheetViews>
    <sheetView workbookViewId="0">
      <selection activeCell="K14" sqref="K14"/>
    </sheetView>
  </sheetViews>
  <sheetFormatPr defaultRowHeight="14.4"/>
  <cols>
    <col min="1" max="1" width="14" customWidth="1"/>
    <col min="2" max="2" width="14.109375" customWidth="1"/>
    <col min="3" max="3" width="11.77734375" customWidth="1"/>
    <col min="4" max="4" width="12.6640625" customWidth="1"/>
    <col min="5" max="5" width="13.21875" customWidth="1"/>
    <col min="7" max="7" width="16.77734375" customWidth="1"/>
  </cols>
  <sheetData>
    <row r="1" spans="1:7">
      <c r="A1" s="21" t="s">
        <v>93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138</v>
      </c>
      <c r="G1" s="21" t="s">
        <v>137</v>
      </c>
    </row>
    <row r="2" spans="1:7">
      <c r="A2" s="22" t="s">
        <v>98</v>
      </c>
      <c r="B2" s="22" t="s">
        <v>99</v>
      </c>
      <c r="C2" s="22" t="s">
        <v>118</v>
      </c>
      <c r="D2" s="22" t="s">
        <v>127</v>
      </c>
      <c r="E2" s="22">
        <v>55000</v>
      </c>
      <c r="F2">
        <v>1.1000000000000001</v>
      </c>
      <c r="G2">
        <f>$E2*$F2</f>
        <v>60500.000000000007</v>
      </c>
    </row>
    <row r="3" spans="1:7">
      <c r="A3" s="22" t="s">
        <v>100</v>
      </c>
      <c r="B3" s="22" t="s">
        <v>101</v>
      </c>
      <c r="C3" s="22" t="s">
        <v>119</v>
      </c>
      <c r="D3" s="22" t="s">
        <v>128</v>
      </c>
      <c r="E3" s="22">
        <v>48000</v>
      </c>
      <c r="F3">
        <v>1.1000000000000001</v>
      </c>
      <c r="G3">
        <f t="shared" ref="G3:G11" si="0">$E3*$F3</f>
        <v>52800.000000000007</v>
      </c>
    </row>
    <row r="4" spans="1:7">
      <c r="A4" s="22" t="s">
        <v>102</v>
      </c>
      <c r="B4" s="22" t="s">
        <v>103</v>
      </c>
      <c r="C4" s="22" t="s">
        <v>120</v>
      </c>
      <c r="D4" s="22" t="s">
        <v>129</v>
      </c>
      <c r="E4" s="22">
        <v>60000</v>
      </c>
      <c r="F4">
        <v>1.1000000000000001</v>
      </c>
      <c r="G4">
        <f t="shared" si="0"/>
        <v>66000</v>
      </c>
    </row>
    <row r="5" spans="1:7">
      <c r="A5" s="22" t="s">
        <v>104</v>
      </c>
      <c r="B5" s="22" t="s">
        <v>105</v>
      </c>
      <c r="C5" s="22" t="s">
        <v>13</v>
      </c>
      <c r="D5" s="22" t="s">
        <v>130</v>
      </c>
      <c r="E5" s="22">
        <v>51000</v>
      </c>
      <c r="F5">
        <v>1.1000000000000001</v>
      </c>
      <c r="G5">
        <f t="shared" si="0"/>
        <v>56100.000000000007</v>
      </c>
    </row>
    <row r="6" spans="1:7">
      <c r="A6" s="22" t="s">
        <v>106</v>
      </c>
      <c r="B6" s="22" t="s">
        <v>107</v>
      </c>
      <c r="C6" s="22" t="s">
        <v>121</v>
      </c>
      <c r="D6" s="22" t="s">
        <v>131</v>
      </c>
      <c r="E6" s="22">
        <v>58000</v>
      </c>
      <c r="F6">
        <v>1.1000000000000001</v>
      </c>
      <c r="G6">
        <f t="shared" si="0"/>
        <v>63800.000000000007</v>
      </c>
    </row>
    <row r="7" spans="1:7">
      <c r="A7" s="22" t="s">
        <v>108</v>
      </c>
      <c r="B7" s="22" t="s">
        <v>109</v>
      </c>
      <c r="C7" s="22" t="s">
        <v>122</v>
      </c>
      <c r="D7" s="22" t="s">
        <v>132</v>
      </c>
      <c r="E7" s="22">
        <v>62000</v>
      </c>
      <c r="F7">
        <v>1.1000000000000001</v>
      </c>
      <c r="G7">
        <f t="shared" si="0"/>
        <v>68200</v>
      </c>
    </row>
    <row r="8" spans="1:7">
      <c r="A8" s="22" t="s">
        <v>110</v>
      </c>
      <c r="B8" s="22" t="s">
        <v>111</v>
      </c>
      <c r="C8" s="22" t="s">
        <v>123</v>
      </c>
      <c r="D8" s="22" t="s">
        <v>133</v>
      </c>
      <c r="E8" s="22">
        <v>57000</v>
      </c>
      <c r="F8">
        <v>1.1000000000000001</v>
      </c>
      <c r="G8">
        <f t="shared" si="0"/>
        <v>62700.000000000007</v>
      </c>
    </row>
    <row r="9" spans="1:7">
      <c r="A9" s="22" t="s">
        <v>112</v>
      </c>
      <c r="B9" s="22" t="s">
        <v>113</v>
      </c>
      <c r="C9" s="22" t="s">
        <v>124</v>
      </c>
      <c r="D9" s="22" t="s">
        <v>134</v>
      </c>
      <c r="E9" s="22">
        <v>49000</v>
      </c>
      <c r="F9">
        <v>1.1000000000000001</v>
      </c>
      <c r="G9">
        <f t="shared" si="0"/>
        <v>53900.000000000007</v>
      </c>
    </row>
    <row r="10" spans="1:7">
      <c r="A10" s="22" t="s">
        <v>114</v>
      </c>
      <c r="B10" s="22" t="s">
        <v>115</v>
      </c>
      <c r="C10" s="22" t="s">
        <v>125</v>
      </c>
      <c r="D10" s="22" t="s">
        <v>135</v>
      </c>
      <c r="E10" s="22">
        <v>61000</v>
      </c>
      <c r="F10">
        <v>1.1000000000000001</v>
      </c>
      <c r="G10">
        <f t="shared" si="0"/>
        <v>67100</v>
      </c>
    </row>
    <row r="11" spans="1:7">
      <c r="A11" s="22" t="s">
        <v>116</v>
      </c>
      <c r="B11" s="22" t="s">
        <v>117</v>
      </c>
      <c r="C11" s="22" t="s">
        <v>126</v>
      </c>
      <c r="D11" s="22" t="s">
        <v>136</v>
      </c>
      <c r="E11" s="22">
        <v>53000</v>
      </c>
      <c r="F11">
        <v>1.1000000000000001</v>
      </c>
      <c r="G11">
        <f t="shared" si="0"/>
        <v>58300.000000000007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C62F-B02B-4541-985A-A91DB3BA4088}">
  <dimension ref="A1:D15"/>
  <sheetViews>
    <sheetView zoomScale="83" workbookViewId="0">
      <selection activeCell="D10" sqref="A1:D15"/>
    </sheetView>
  </sheetViews>
  <sheetFormatPr defaultRowHeight="14.4"/>
  <cols>
    <col min="3" max="3" width="11.21875" customWidth="1"/>
    <col min="4" max="4" width="15.77734375" customWidth="1"/>
  </cols>
  <sheetData>
    <row r="1" spans="1:4">
      <c r="A1" s="23" t="s">
        <v>139</v>
      </c>
      <c r="B1" s="23" t="s">
        <v>140</v>
      </c>
      <c r="C1" s="23" t="s">
        <v>141</v>
      </c>
      <c r="D1" s="23" t="s">
        <v>142</v>
      </c>
    </row>
    <row r="2" spans="1:4">
      <c r="A2" s="4" t="s">
        <v>154</v>
      </c>
      <c r="B2" s="4">
        <v>1</v>
      </c>
      <c r="C2" s="4">
        <v>56</v>
      </c>
      <c r="D2" s="4">
        <v>56</v>
      </c>
    </row>
    <row r="3" spans="1:4">
      <c r="A3" s="4" t="s">
        <v>156</v>
      </c>
      <c r="B3" s="4">
        <v>2</v>
      </c>
      <c r="C3" s="4">
        <v>77</v>
      </c>
      <c r="D3" s="4">
        <v>77</v>
      </c>
    </row>
    <row r="4" spans="1:4">
      <c r="A4" s="4" t="s">
        <v>153</v>
      </c>
      <c r="B4" s="4">
        <v>3</v>
      </c>
      <c r="C4" s="4">
        <v>88</v>
      </c>
      <c r="D4" s="4">
        <v>58</v>
      </c>
    </row>
    <row r="5" spans="1:4">
      <c r="A5" s="4" t="s">
        <v>143</v>
      </c>
      <c r="B5" s="4">
        <v>4</v>
      </c>
      <c r="C5" s="4">
        <v>59</v>
      </c>
      <c r="D5" s="4">
        <v>79</v>
      </c>
    </row>
    <row r="6" spans="1:4">
      <c r="A6" s="4" t="s">
        <v>144</v>
      </c>
      <c r="B6" s="4">
        <v>5</v>
      </c>
      <c r="C6" s="4">
        <v>60</v>
      </c>
      <c r="D6" s="4">
        <v>60</v>
      </c>
    </row>
    <row r="7" spans="1:4">
      <c r="A7" s="4" t="s">
        <v>145</v>
      </c>
      <c r="B7" s="4">
        <v>6</v>
      </c>
      <c r="C7" s="4">
        <v>61</v>
      </c>
      <c r="D7" s="4">
        <v>21</v>
      </c>
    </row>
    <row r="8" spans="1:4">
      <c r="A8" s="4" t="s">
        <v>146</v>
      </c>
      <c r="B8" s="4">
        <v>7</v>
      </c>
      <c r="C8" s="4">
        <v>62</v>
      </c>
      <c r="D8" s="4">
        <v>62</v>
      </c>
    </row>
    <row r="9" spans="1:4">
      <c r="A9" s="4" t="s">
        <v>147</v>
      </c>
      <c r="B9" s="4">
        <v>8</v>
      </c>
      <c r="C9" s="4">
        <v>63</v>
      </c>
      <c r="D9" s="4">
        <v>63</v>
      </c>
    </row>
    <row r="10" spans="1:4">
      <c r="A10" s="4" t="s">
        <v>148</v>
      </c>
      <c r="B10" s="4">
        <v>9</v>
      </c>
      <c r="C10" s="4">
        <v>72</v>
      </c>
      <c r="D10" s="4">
        <v>64</v>
      </c>
    </row>
    <row r="11" spans="1:4">
      <c r="A11" s="4" t="s">
        <v>149</v>
      </c>
      <c r="B11" s="4">
        <v>10</v>
      </c>
      <c r="C11" s="4">
        <v>65</v>
      </c>
      <c r="D11" s="4">
        <v>75</v>
      </c>
    </row>
    <row r="12" spans="1:4">
      <c r="A12" s="4" t="s">
        <v>150</v>
      </c>
      <c r="B12" s="4">
        <v>11</v>
      </c>
      <c r="C12" s="4">
        <v>65</v>
      </c>
      <c r="D12" s="4">
        <v>66</v>
      </c>
    </row>
    <row r="13" spans="1:4">
      <c r="A13" s="4" t="s">
        <v>151</v>
      </c>
      <c r="B13" s="4">
        <v>12</v>
      </c>
      <c r="C13" s="4">
        <v>67</v>
      </c>
      <c r="D13" s="4">
        <v>57</v>
      </c>
    </row>
    <row r="14" spans="1:4">
      <c r="A14" s="4" t="s">
        <v>155</v>
      </c>
      <c r="B14" s="4">
        <v>13</v>
      </c>
      <c r="C14" s="4">
        <v>78</v>
      </c>
      <c r="D14" s="4">
        <v>68</v>
      </c>
    </row>
    <row r="15" spans="1:4">
      <c r="A15" s="4" t="s">
        <v>152</v>
      </c>
      <c r="B15" s="4">
        <v>14</v>
      </c>
      <c r="C15" s="4">
        <v>69</v>
      </c>
      <c r="D15" s="4">
        <v>70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36D-11DA-4AE0-9611-55AE12E5FC95}">
  <dimension ref="A1:E11"/>
  <sheetViews>
    <sheetView workbookViewId="0">
      <selection activeCell="C5" sqref="C5"/>
    </sheetView>
  </sheetViews>
  <sheetFormatPr defaultRowHeight="14.4"/>
  <cols>
    <col min="1" max="1" width="14.77734375" customWidth="1"/>
  </cols>
  <sheetData>
    <row r="1" spans="1:5">
      <c r="A1" t="s">
        <v>160</v>
      </c>
      <c r="B1" t="s">
        <v>161</v>
      </c>
      <c r="C1" t="s">
        <v>162</v>
      </c>
      <c r="D1" t="s">
        <v>87</v>
      </c>
      <c r="E1" t="s">
        <v>163</v>
      </c>
    </row>
    <row r="2" spans="1:5">
      <c r="A2" s="24" t="s">
        <v>164</v>
      </c>
      <c r="B2" s="25">
        <v>88</v>
      </c>
      <c r="C2" s="25" t="str">
        <f>IF(B2&gt;=90,"A+",IF(B2&gt;=80,"A",IF(B2&gt;=70,"B",IF(B2&gt;=60,"C",IF(B2&gt;=50,"D","F")))))</f>
        <v>A</v>
      </c>
      <c r="D2" s="25" t="str">
        <f>IF(B2&gt;=40,"Pass","Fail")</f>
        <v>Pass</v>
      </c>
      <c r="E2" s="26" t="s">
        <v>157</v>
      </c>
    </row>
    <row r="3" spans="1:5">
      <c r="A3" s="24" t="s">
        <v>165</v>
      </c>
      <c r="B3" s="27">
        <v>36</v>
      </c>
      <c r="C3" s="27" t="str">
        <f t="shared" ref="C3:C11" si="0">IF(B3&gt;=90,"A+",IF(B3&gt;=80,"A",IF(B3&gt;=70,"B",IF(B3&gt;=60,"C",IF(B3&gt;=50,"D","F")))))</f>
        <v>F</v>
      </c>
      <c r="D3" s="27" t="str">
        <f t="shared" ref="D3:D11" si="1">IF(B3&gt;=40,"Pass","Fail")</f>
        <v>Fail</v>
      </c>
      <c r="E3" s="28" t="s">
        <v>158</v>
      </c>
    </row>
    <row r="4" spans="1:5">
      <c r="A4" s="24" t="s">
        <v>166</v>
      </c>
      <c r="B4" s="25">
        <v>45</v>
      </c>
      <c r="C4" s="25" t="str">
        <f t="shared" si="0"/>
        <v>F</v>
      </c>
      <c r="D4" s="25" t="str">
        <f t="shared" si="1"/>
        <v>Pass</v>
      </c>
      <c r="E4" s="26" t="s">
        <v>158</v>
      </c>
    </row>
    <row r="5" spans="1:5">
      <c r="A5" s="24" t="s">
        <v>167</v>
      </c>
      <c r="B5" s="27">
        <v>92</v>
      </c>
      <c r="C5" s="27" t="str">
        <f t="shared" si="0"/>
        <v>A+</v>
      </c>
      <c r="D5" s="27" t="str">
        <f t="shared" si="1"/>
        <v>Pass</v>
      </c>
      <c r="E5" s="28" t="s">
        <v>157</v>
      </c>
    </row>
    <row r="6" spans="1:5">
      <c r="A6" s="24" t="s">
        <v>168</v>
      </c>
      <c r="B6" s="25">
        <v>90</v>
      </c>
      <c r="C6" s="25" t="str">
        <f t="shared" si="0"/>
        <v>A+</v>
      </c>
      <c r="D6" s="25" t="str">
        <f t="shared" si="1"/>
        <v>Pass</v>
      </c>
      <c r="E6" s="26" t="s">
        <v>159</v>
      </c>
    </row>
    <row r="7" spans="1:5">
      <c r="A7" s="24" t="s">
        <v>169</v>
      </c>
      <c r="B7" s="27">
        <v>39</v>
      </c>
      <c r="C7" s="27" t="str">
        <f t="shared" si="0"/>
        <v>F</v>
      </c>
      <c r="D7" s="27" t="str">
        <f t="shared" si="1"/>
        <v>Fail</v>
      </c>
      <c r="E7" s="28" t="s">
        <v>157</v>
      </c>
    </row>
    <row r="8" spans="1:5">
      <c r="A8" s="24" t="s">
        <v>170</v>
      </c>
      <c r="B8" s="25">
        <v>23</v>
      </c>
      <c r="C8" s="25" t="str">
        <f t="shared" si="0"/>
        <v>F</v>
      </c>
      <c r="D8" s="25" t="str">
        <f t="shared" si="1"/>
        <v>Fail</v>
      </c>
      <c r="E8" s="26" t="s">
        <v>158</v>
      </c>
    </row>
    <row r="9" spans="1:5">
      <c r="A9" s="24" t="s">
        <v>171</v>
      </c>
      <c r="B9" s="27">
        <v>77</v>
      </c>
      <c r="C9" s="27" t="str">
        <f t="shared" si="0"/>
        <v>B</v>
      </c>
      <c r="D9" s="27" t="str">
        <f t="shared" si="1"/>
        <v>Pass</v>
      </c>
      <c r="E9" s="28" t="s">
        <v>157</v>
      </c>
    </row>
    <row r="10" spans="1:5">
      <c r="A10" s="24" t="s">
        <v>172</v>
      </c>
      <c r="B10" s="25">
        <v>82</v>
      </c>
      <c r="C10" s="25" t="str">
        <f t="shared" si="0"/>
        <v>A</v>
      </c>
      <c r="D10" s="25" t="str">
        <f t="shared" si="1"/>
        <v>Pass</v>
      </c>
      <c r="E10" s="26" t="s">
        <v>159</v>
      </c>
    </row>
    <row r="11" spans="1:5">
      <c r="A11" s="24" t="s">
        <v>173</v>
      </c>
      <c r="B11" s="27">
        <v>71</v>
      </c>
      <c r="C11" s="27" t="str">
        <f t="shared" si="0"/>
        <v>B</v>
      </c>
      <c r="D11" s="27" t="str">
        <f t="shared" si="1"/>
        <v>Pass</v>
      </c>
      <c r="E11" s="28" t="s">
        <v>159</v>
      </c>
    </row>
  </sheetData>
  <phoneticPr fontId="4" type="noConversion"/>
  <dataValidations count="1">
    <dataValidation type="list" showInputMessage="1" showErrorMessage="1" sqref="E2:E11" xr:uid="{0A5E8027-62EA-48FA-9BCA-AF87925FC431}">
      <formula1>"Electronics,Grocery,Clothing"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77CD-4E5E-471A-9973-0E1487577A53}">
  <dimension ref="A1:B13"/>
  <sheetViews>
    <sheetView workbookViewId="0">
      <selection activeCell="H17" sqref="H17"/>
    </sheetView>
  </sheetViews>
  <sheetFormatPr defaultRowHeight="14.4"/>
  <cols>
    <col min="1" max="1" width="9.109375" customWidth="1"/>
  </cols>
  <sheetData>
    <row r="1" spans="1:2">
      <c r="A1" s="4" t="s">
        <v>186</v>
      </c>
      <c r="B1" s="4" t="s">
        <v>187</v>
      </c>
    </row>
    <row r="2" spans="1:2">
      <c r="A2" s="4" t="s">
        <v>174</v>
      </c>
      <c r="B2" s="4">
        <v>4646</v>
      </c>
    </row>
    <row r="3" spans="1:2">
      <c r="A3" s="4" t="s">
        <v>175</v>
      </c>
      <c r="B3" s="4">
        <v>1863</v>
      </c>
    </row>
    <row r="4" spans="1:2">
      <c r="A4" s="4" t="s">
        <v>176</v>
      </c>
      <c r="B4" s="4">
        <v>7790</v>
      </c>
    </row>
    <row r="5" spans="1:2">
      <c r="A5" s="4" t="s">
        <v>177</v>
      </c>
      <c r="B5" s="4">
        <v>4312</v>
      </c>
    </row>
    <row r="6" spans="1:2">
      <c r="A6" s="4" t="s">
        <v>178</v>
      </c>
      <c r="B6" s="4">
        <v>2563</v>
      </c>
    </row>
    <row r="7" spans="1:2">
      <c r="A7" s="4" t="s">
        <v>179</v>
      </c>
      <c r="B7" s="4">
        <v>2020</v>
      </c>
    </row>
    <row r="8" spans="1:2">
      <c r="A8" s="4" t="s">
        <v>180</v>
      </c>
      <c r="B8" s="4">
        <v>4595</v>
      </c>
    </row>
    <row r="9" spans="1:2">
      <c r="A9" s="4" t="s">
        <v>181</v>
      </c>
      <c r="B9" s="4">
        <v>2923</v>
      </c>
    </row>
    <row r="10" spans="1:2">
      <c r="A10" s="4" t="s">
        <v>182</v>
      </c>
      <c r="B10" s="4">
        <v>2757</v>
      </c>
    </row>
    <row r="11" spans="1:2">
      <c r="A11" s="4" t="s">
        <v>183</v>
      </c>
      <c r="B11" s="4">
        <v>5532</v>
      </c>
    </row>
    <row r="12" spans="1:2">
      <c r="A12" s="4" t="s">
        <v>184</v>
      </c>
      <c r="B12" s="4">
        <v>4478</v>
      </c>
    </row>
    <row r="13" spans="1:2">
      <c r="A13" s="4" t="s">
        <v>185</v>
      </c>
      <c r="B13" s="4">
        <v>4378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3F6D-CA31-484E-84A3-61A32EC23ABC}">
  <dimension ref="A1:B12"/>
  <sheetViews>
    <sheetView workbookViewId="0">
      <selection sqref="A1:B12"/>
    </sheetView>
  </sheetViews>
  <sheetFormatPr defaultRowHeight="14.4"/>
  <sheetData>
    <row r="1" spans="1:2">
      <c r="A1" t="s">
        <v>174</v>
      </c>
      <c r="B1">
        <v>4646</v>
      </c>
    </row>
    <row r="2" spans="1:2">
      <c r="A2" t="s">
        <v>175</v>
      </c>
      <c r="B2">
        <v>1863</v>
      </c>
    </row>
    <row r="3" spans="1:2">
      <c r="A3" t="s">
        <v>176</v>
      </c>
      <c r="B3">
        <v>3790</v>
      </c>
    </row>
    <row r="4" spans="1:2">
      <c r="A4" t="s">
        <v>177</v>
      </c>
      <c r="B4">
        <v>4312</v>
      </c>
    </row>
    <row r="5" spans="1:2">
      <c r="A5" t="s">
        <v>178</v>
      </c>
      <c r="B5">
        <v>1563</v>
      </c>
    </row>
    <row r="6" spans="1:2">
      <c r="A6" t="s">
        <v>179</v>
      </c>
      <c r="B6">
        <v>2020</v>
      </c>
    </row>
    <row r="7" spans="1:2">
      <c r="A7" t="s">
        <v>180</v>
      </c>
      <c r="B7">
        <v>1095</v>
      </c>
    </row>
    <row r="8" spans="1:2">
      <c r="A8" t="s">
        <v>181</v>
      </c>
      <c r="B8">
        <v>2923</v>
      </c>
    </row>
    <row r="9" spans="1:2">
      <c r="A9" t="s">
        <v>182</v>
      </c>
      <c r="B9">
        <v>2757</v>
      </c>
    </row>
    <row r="10" spans="1:2">
      <c r="A10" t="s">
        <v>183</v>
      </c>
      <c r="B10">
        <v>3532</v>
      </c>
    </row>
    <row r="11" spans="1:2">
      <c r="A11" t="s">
        <v>184</v>
      </c>
      <c r="B11">
        <v>4478</v>
      </c>
    </row>
    <row r="12" spans="1:2">
      <c r="A12" t="s">
        <v>185</v>
      </c>
      <c r="B12">
        <v>3278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B6EE-C126-4724-8E0D-4891564DFAF6}">
  <dimension ref="A1:G21"/>
  <sheetViews>
    <sheetView workbookViewId="0">
      <selection activeCell="B22" sqref="B22"/>
    </sheetView>
  </sheetViews>
  <sheetFormatPr defaultRowHeight="14.4"/>
  <cols>
    <col min="1" max="1" width="10.5546875" bestFit="1" customWidth="1"/>
    <col min="2" max="2" width="12.33203125" customWidth="1"/>
  </cols>
  <sheetData>
    <row r="1" spans="1:7">
      <c r="A1" s="41" t="s">
        <v>199</v>
      </c>
      <c r="B1" s="42" t="s">
        <v>200</v>
      </c>
      <c r="C1" s="42" t="s">
        <v>201</v>
      </c>
      <c r="D1" s="42" t="s">
        <v>202</v>
      </c>
      <c r="E1" s="42" t="s">
        <v>203</v>
      </c>
      <c r="F1" s="42" t="s">
        <v>187</v>
      </c>
      <c r="G1" s="43" t="s">
        <v>204</v>
      </c>
    </row>
    <row r="2" spans="1:7">
      <c r="A2" s="44">
        <v>43101</v>
      </c>
      <c r="B2" s="45" t="s">
        <v>205</v>
      </c>
      <c r="C2" s="45" t="s">
        <v>206</v>
      </c>
      <c r="D2" s="45">
        <v>23</v>
      </c>
      <c r="E2" s="45">
        <v>150</v>
      </c>
      <c r="F2" s="45">
        <f>D2*E2</f>
        <v>3450</v>
      </c>
      <c r="G2" s="46">
        <v>120</v>
      </c>
    </row>
    <row r="3" spans="1:7">
      <c r="A3" s="44">
        <v>43160</v>
      </c>
      <c r="B3" s="45" t="s">
        <v>207</v>
      </c>
      <c r="C3" s="45" t="s">
        <v>124</v>
      </c>
      <c r="D3" s="45">
        <v>18</v>
      </c>
      <c r="E3" s="45">
        <v>40</v>
      </c>
      <c r="F3" s="45">
        <f t="shared" ref="F3:F17" si="0">D3*E3</f>
        <v>720</v>
      </c>
      <c r="G3" s="46">
        <v>30</v>
      </c>
    </row>
    <row r="4" spans="1:7">
      <c r="A4" s="44">
        <v>43161</v>
      </c>
      <c r="B4" s="47" t="s">
        <v>208</v>
      </c>
      <c r="C4" s="45" t="s">
        <v>209</v>
      </c>
      <c r="D4" s="45">
        <v>9</v>
      </c>
      <c r="E4" s="45">
        <v>40</v>
      </c>
      <c r="F4" s="45">
        <f t="shared" si="0"/>
        <v>360</v>
      </c>
      <c r="G4" s="46">
        <v>30</v>
      </c>
    </row>
    <row r="5" spans="1:7">
      <c r="A5" s="44">
        <v>43193</v>
      </c>
      <c r="B5" s="45" t="s">
        <v>207</v>
      </c>
      <c r="C5" s="45" t="s">
        <v>124</v>
      </c>
      <c r="D5" s="45">
        <v>18</v>
      </c>
      <c r="E5" s="45">
        <v>40</v>
      </c>
      <c r="F5" s="45">
        <f t="shared" si="0"/>
        <v>720</v>
      </c>
      <c r="G5" s="46">
        <v>30</v>
      </c>
    </row>
    <row r="6" spans="1:7">
      <c r="A6" s="44">
        <v>43286</v>
      </c>
      <c r="B6" s="45" t="s">
        <v>210</v>
      </c>
      <c r="C6" s="45" t="s">
        <v>209</v>
      </c>
      <c r="D6" s="45">
        <v>29</v>
      </c>
      <c r="E6" s="45">
        <v>230</v>
      </c>
      <c r="F6" s="45">
        <f t="shared" si="0"/>
        <v>6670</v>
      </c>
      <c r="G6" s="46">
        <v>200</v>
      </c>
    </row>
    <row r="7" spans="1:7">
      <c r="A7" s="44">
        <v>43286</v>
      </c>
      <c r="B7" s="45" t="s">
        <v>211</v>
      </c>
      <c r="C7" s="45" t="s">
        <v>13</v>
      </c>
      <c r="D7" s="45">
        <v>4</v>
      </c>
      <c r="E7" s="45">
        <v>150</v>
      </c>
      <c r="F7" s="45">
        <f t="shared" si="0"/>
        <v>600</v>
      </c>
      <c r="G7" s="46">
        <v>130</v>
      </c>
    </row>
    <row r="8" spans="1:7">
      <c r="A8" s="44">
        <v>43320</v>
      </c>
      <c r="B8" s="45" t="s">
        <v>207</v>
      </c>
      <c r="C8" s="45" t="s">
        <v>206</v>
      </c>
      <c r="D8" s="45">
        <v>9</v>
      </c>
      <c r="E8" s="45">
        <v>80</v>
      </c>
      <c r="F8" s="45">
        <f t="shared" si="0"/>
        <v>720</v>
      </c>
      <c r="G8" s="46">
        <v>60</v>
      </c>
    </row>
    <row r="9" spans="1:7">
      <c r="A9" s="44">
        <v>43322</v>
      </c>
      <c r="B9" s="47" t="s">
        <v>208</v>
      </c>
      <c r="C9" s="45" t="s">
        <v>212</v>
      </c>
      <c r="D9" s="45">
        <v>16</v>
      </c>
      <c r="E9" s="45">
        <v>80</v>
      </c>
      <c r="F9" s="45">
        <f t="shared" si="0"/>
        <v>1280</v>
      </c>
      <c r="G9" s="46">
        <v>60</v>
      </c>
    </row>
    <row r="10" spans="1:7">
      <c r="A10" s="44">
        <v>43322</v>
      </c>
      <c r="B10" s="45" t="s">
        <v>210</v>
      </c>
      <c r="C10" s="45" t="s">
        <v>124</v>
      </c>
      <c r="D10" s="45">
        <v>15</v>
      </c>
      <c r="E10" s="45">
        <v>230</v>
      </c>
      <c r="F10" s="45">
        <f t="shared" si="0"/>
        <v>3450</v>
      </c>
      <c r="G10" s="46">
        <v>200</v>
      </c>
    </row>
    <row r="11" spans="1:7">
      <c r="A11" s="44">
        <v>43353</v>
      </c>
      <c r="B11" s="45" t="s">
        <v>213</v>
      </c>
      <c r="C11" s="45" t="s">
        <v>206</v>
      </c>
      <c r="D11" s="45">
        <v>15</v>
      </c>
      <c r="E11" s="45">
        <v>16</v>
      </c>
      <c r="F11" s="45">
        <f t="shared" si="0"/>
        <v>240</v>
      </c>
      <c r="G11" s="46">
        <v>10</v>
      </c>
    </row>
    <row r="12" spans="1:7">
      <c r="A12" s="44">
        <v>43383</v>
      </c>
      <c r="B12" s="45" t="s">
        <v>210</v>
      </c>
      <c r="C12" s="45" t="s">
        <v>13</v>
      </c>
      <c r="D12" s="45">
        <v>7</v>
      </c>
      <c r="E12" s="45">
        <v>230</v>
      </c>
      <c r="F12" s="45">
        <f t="shared" si="0"/>
        <v>1610</v>
      </c>
      <c r="G12" s="46">
        <v>200</v>
      </c>
    </row>
    <row r="13" spans="1:7">
      <c r="A13" s="44">
        <v>43386</v>
      </c>
      <c r="B13" s="45" t="s">
        <v>213</v>
      </c>
      <c r="C13" s="45" t="s">
        <v>212</v>
      </c>
      <c r="D13" s="45">
        <v>13</v>
      </c>
      <c r="E13" s="45">
        <v>16</v>
      </c>
      <c r="F13" s="45">
        <f t="shared" si="0"/>
        <v>208</v>
      </c>
      <c r="G13" s="46">
        <v>10</v>
      </c>
    </row>
    <row r="14" spans="1:7">
      <c r="A14" s="44">
        <v>43421</v>
      </c>
      <c r="B14" s="45" t="s">
        <v>207</v>
      </c>
      <c r="C14" s="45" t="s">
        <v>206</v>
      </c>
      <c r="D14" s="45">
        <v>20</v>
      </c>
      <c r="E14" s="45">
        <v>40</v>
      </c>
      <c r="F14" s="45">
        <f t="shared" si="0"/>
        <v>800</v>
      </c>
      <c r="G14" s="46">
        <v>30</v>
      </c>
    </row>
    <row r="15" spans="1:7">
      <c r="A15" s="44">
        <v>43421</v>
      </c>
      <c r="B15" s="45" t="s">
        <v>210</v>
      </c>
      <c r="C15" s="45" t="s">
        <v>124</v>
      </c>
      <c r="D15" s="45">
        <v>9</v>
      </c>
      <c r="E15" s="45">
        <v>230</v>
      </c>
      <c r="F15" s="45">
        <f t="shared" si="0"/>
        <v>2070</v>
      </c>
      <c r="G15" s="46">
        <v>200</v>
      </c>
    </row>
    <row r="16" spans="1:7">
      <c r="A16" s="44">
        <v>43454</v>
      </c>
      <c r="B16" s="45" t="s">
        <v>211</v>
      </c>
      <c r="C16" s="45" t="s">
        <v>209</v>
      </c>
      <c r="D16" s="45">
        <v>53</v>
      </c>
      <c r="E16" s="45">
        <v>40</v>
      </c>
      <c r="F16" s="45">
        <f t="shared" si="0"/>
        <v>2120</v>
      </c>
      <c r="G16" s="46">
        <v>30</v>
      </c>
    </row>
    <row r="17" spans="1:7">
      <c r="A17" s="48">
        <v>43454</v>
      </c>
      <c r="B17" s="49" t="s">
        <v>207</v>
      </c>
      <c r="C17" s="49" t="s">
        <v>209</v>
      </c>
      <c r="D17" s="49">
        <v>14</v>
      </c>
      <c r="E17" s="49">
        <v>40</v>
      </c>
      <c r="F17" s="45">
        <f t="shared" si="0"/>
        <v>560</v>
      </c>
      <c r="G17" s="50">
        <v>30</v>
      </c>
    </row>
    <row r="18" spans="1:7">
      <c r="A18" s="51" t="s">
        <v>214</v>
      </c>
      <c r="B18" s="52"/>
      <c r="C18" s="52"/>
      <c r="D18" s="52"/>
      <c r="E18" s="52"/>
      <c r="F18" s="45">
        <f>SUM(F2:F17)</f>
        <v>25578</v>
      </c>
      <c r="G18" s="53">
        <v>1370</v>
      </c>
    </row>
    <row r="21" spans="1:7">
      <c r="A21" t="s">
        <v>215</v>
      </c>
      <c r="B21" s="40">
        <f>(F18-G18)/F18</f>
        <v>0.94643834545312377</v>
      </c>
    </row>
  </sheetData>
  <conditionalFormatting sqref="E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{D1AA81C8-2A1B-4A68-8701-5EDAA11D5A64}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AA81C8-2A1B-4A68-8701-5EDAA11D5A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001D-C23C-43B7-8BFA-B6925106AA09}">
  <dimension ref="B2:H20"/>
  <sheetViews>
    <sheetView workbookViewId="0">
      <selection activeCell="D13" sqref="D13"/>
    </sheetView>
  </sheetViews>
  <sheetFormatPr defaultRowHeight="14.4"/>
  <cols>
    <col min="2" max="2" width="15.5546875" customWidth="1"/>
    <col min="3" max="3" width="12.5546875" customWidth="1"/>
  </cols>
  <sheetData>
    <row r="2" spans="2:8">
      <c r="B2" s="36" t="s">
        <v>191</v>
      </c>
      <c r="C2" s="37" t="s">
        <v>198</v>
      </c>
    </row>
    <row r="3" spans="2:8">
      <c r="B3" s="32" t="s">
        <v>192</v>
      </c>
      <c r="C3" s="33">
        <v>5500000</v>
      </c>
    </row>
    <row r="4" spans="2:8">
      <c r="B4" s="32" t="s">
        <v>193</v>
      </c>
      <c r="C4" s="34">
        <v>180</v>
      </c>
    </row>
    <row r="5" spans="2:8" ht="19.2">
      <c r="B5" s="32" t="s">
        <v>194</v>
      </c>
      <c r="C5" s="35">
        <v>7.4999999999999997E-2</v>
      </c>
    </row>
    <row r="6" spans="2:8" ht="19.2">
      <c r="B6" s="38" t="s">
        <v>195</v>
      </c>
      <c r="C6" s="39">
        <f>PMT(C5/12,C4,-C3)</f>
        <v>50985.679800150603</v>
      </c>
    </row>
    <row r="9" spans="2:8">
      <c r="B9" s="36" t="s">
        <v>191</v>
      </c>
      <c r="C9" s="37" t="s">
        <v>198</v>
      </c>
    </row>
    <row r="10" spans="2:8">
      <c r="B10" s="32" t="s">
        <v>192</v>
      </c>
      <c r="C10" s="33">
        <v>3348417.8355467701</v>
      </c>
    </row>
    <row r="11" spans="2:8">
      <c r="B11" s="32" t="s">
        <v>193</v>
      </c>
      <c r="C11" s="34">
        <v>180</v>
      </c>
    </row>
    <row r="12" spans="2:8" ht="19.2">
      <c r="B12" s="32" t="s">
        <v>194</v>
      </c>
      <c r="C12" s="35">
        <v>7.4999999999999997E-2</v>
      </c>
    </row>
    <row r="13" spans="2:8" ht="19.2">
      <c r="B13" s="38" t="s">
        <v>196</v>
      </c>
      <c r="C13" s="39">
        <f>PMT(C12/12,C11,-C10)</f>
        <v>31040.24720005472</v>
      </c>
    </row>
    <row r="14" spans="2:8">
      <c r="B14" s="30"/>
      <c r="C14" s="31"/>
    </row>
    <row r="15" spans="2:8">
      <c r="H15" s="29"/>
    </row>
    <row r="16" spans="2:8">
      <c r="B16" s="36" t="s">
        <v>191</v>
      </c>
      <c r="C16" s="37" t="s">
        <v>198</v>
      </c>
    </row>
    <row r="17" spans="2:3">
      <c r="B17" s="32" t="s">
        <v>192</v>
      </c>
      <c r="C17" s="33">
        <v>5500000</v>
      </c>
    </row>
    <row r="18" spans="2:3">
      <c r="B18" s="32" t="s">
        <v>193</v>
      </c>
      <c r="C18" s="34">
        <v>180</v>
      </c>
    </row>
    <row r="19" spans="2:3" ht="19.2">
      <c r="B19" s="32" t="s">
        <v>197</v>
      </c>
      <c r="C19" s="35">
        <v>5.804538675854453E-2</v>
      </c>
    </row>
    <row r="20" spans="2:3" ht="19.2">
      <c r="B20" s="38" t="s">
        <v>195</v>
      </c>
      <c r="C20" s="39">
        <f>PMT(C19/12,C18,-C17)</f>
        <v>45833.333779662673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DAFA-3DB2-457C-A298-35A2BF5DFC71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688-BAFD-430B-BB68-19299867CBF1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9144-0751-406C-967C-BF5F79F81B07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7370AD-FB8B-4F0A-A8D4-9508ED1C6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Day-9</vt:lpstr>
      <vt:lpstr>Day 10</vt:lpstr>
      <vt:lpstr>Day 6</vt:lpstr>
      <vt:lpstr>DAY 1</vt:lpstr>
      <vt:lpstr>Day 2</vt:lpstr>
      <vt:lpstr>Sheet1</vt:lpstr>
      <vt:lpstr>Day 3</vt:lpstr>
      <vt:lpstr>Day4</vt:lpstr>
      <vt:lpstr>Sheet2</vt:lpstr>
      <vt:lpstr>Day 5</vt:lpstr>
      <vt:lpstr>Day 11</vt:lpstr>
      <vt:lpstr>Sheet5</vt:lpstr>
      <vt:lpstr>Day 14</vt:lpstr>
      <vt:lpstr>Day 15</vt:lpstr>
      <vt:lpstr>Sheet4</vt:lpstr>
      <vt:lpstr>Sheet6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YADAV</dc:creator>
  <cp:lastModifiedBy>SOURABH YADAV</cp:lastModifiedBy>
  <dcterms:created xsi:type="dcterms:W3CDTF">2025-10-22T05:48:11Z</dcterms:created>
  <dcterms:modified xsi:type="dcterms:W3CDTF">2025-10-25T04:59:43Z</dcterms:modified>
</cp:coreProperties>
</file>