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uravG\Documents\Git_Repositories\Excel\Training\Advance Excel HW\"/>
    </mc:Choice>
  </mc:AlternateContent>
  <bookViews>
    <workbookView xWindow="0" yWindow="0" windowWidth="9675" windowHeight="3045" tabRatio="923"/>
  </bookViews>
  <sheets>
    <sheet name="Preface" sheetId="8" r:id="rId1"/>
    <sheet name="Question1" sheetId="19" r:id="rId2"/>
    <sheet name="Question2" sheetId="4" r:id="rId3"/>
    <sheet name="Question3" sheetId="6" r:id="rId4"/>
    <sheet name="Question4" sheetId="7" r:id="rId5"/>
    <sheet name="Question5" sheetId="9" r:id="rId6"/>
    <sheet name="Question6" sheetId="20" r:id="rId7"/>
    <sheet name="Question7" sheetId="14" r:id="rId8"/>
    <sheet name="Question 8" sheetId="18" r:id="rId9"/>
    <sheet name="Question9" sheetId="21" r:id="rId10"/>
    <sheet name="Question11" sheetId="23" r:id="rId11"/>
    <sheet name="Question 10" sheetId="22" r:id="rId12"/>
  </sheets>
  <definedNames>
    <definedName name="_xlnm._FilterDatabase" localSheetId="8" hidden="1">'Question 8'!$B$4:$H$35</definedName>
    <definedName name="_xlnm._FilterDatabase" localSheetId="7" hidden="1">Question7!$J$6:$Q$18</definedName>
  </definedNames>
  <calcPr calcId="162913"/>
</workbook>
</file>

<file path=xl/calcChain.xml><?xml version="1.0" encoding="utf-8"?>
<calcChain xmlns="http://schemas.openxmlformats.org/spreadsheetml/2006/main">
  <c r="G7" i="9" l="1"/>
  <c r="K9" i="23" l="1"/>
  <c r="K10" i="23"/>
  <c r="K11" i="23"/>
  <c r="K12" i="23"/>
  <c r="K13" i="23"/>
  <c r="K14" i="23"/>
  <c r="K8" i="23"/>
  <c r="G6" i="9" l="1"/>
  <c r="E5" i="6"/>
  <c r="E6" i="6"/>
  <c r="E7" i="6"/>
  <c r="E8" i="6"/>
  <c r="E4" i="6"/>
  <c r="L5" i="22"/>
  <c r="K5" i="22"/>
  <c r="J5" i="22"/>
  <c r="I5" i="22"/>
  <c r="H5" i="22"/>
  <c r="G5" i="22"/>
  <c r="F5" i="22"/>
  <c r="E5" i="22"/>
  <c r="F7" i="21"/>
  <c r="F8" i="21"/>
  <c r="F9" i="21"/>
  <c r="F10" i="21"/>
  <c r="F11" i="21"/>
  <c r="F12" i="21"/>
  <c r="F13" i="21"/>
  <c r="F14" i="21"/>
  <c r="F15" i="21"/>
  <c r="F16" i="21"/>
  <c r="F6" i="21"/>
  <c r="K7" i="18"/>
  <c r="O34" i="14"/>
  <c r="N34" i="14"/>
  <c r="M34" i="14"/>
  <c r="L34" i="14"/>
  <c r="K34" i="14"/>
  <c r="O33" i="14"/>
  <c r="N33" i="14"/>
  <c r="M33" i="14"/>
  <c r="L33" i="14"/>
  <c r="K33" i="14"/>
  <c r="O32" i="14"/>
  <c r="N32" i="14"/>
  <c r="M32" i="14"/>
  <c r="L32" i="14"/>
  <c r="K32" i="14"/>
  <c r="O31" i="14"/>
  <c r="N31" i="14"/>
  <c r="M31" i="14"/>
  <c r="L31" i="14"/>
  <c r="K31" i="14"/>
  <c r="O30" i="14"/>
  <c r="N30" i="14"/>
  <c r="M30" i="14"/>
  <c r="L30" i="14"/>
  <c r="K30" i="14"/>
  <c r="O29" i="14"/>
  <c r="N29" i="14"/>
  <c r="M29" i="14"/>
  <c r="L29" i="14"/>
  <c r="K29" i="14"/>
  <c r="O28" i="14"/>
  <c r="N28" i="14"/>
  <c r="M28" i="14"/>
  <c r="L28" i="14"/>
  <c r="K28" i="14"/>
  <c r="O27" i="14"/>
  <c r="N27" i="14"/>
  <c r="M27" i="14"/>
  <c r="L27" i="14"/>
  <c r="K27" i="14"/>
  <c r="O26" i="14"/>
  <c r="N26" i="14"/>
  <c r="M26" i="14"/>
  <c r="L26" i="14"/>
  <c r="K26" i="14"/>
  <c r="O25" i="14"/>
  <c r="N25" i="14"/>
  <c r="M25" i="14"/>
  <c r="L25" i="14"/>
  <c r="K25" i="14"/>
  <c r="O24" i="14"/>
  <c r="N24" i="14"/>
  <c r="M24" i="14"/>
  <c r="L24" i="14"/>
  <c r="K24" i="14"/>
  <c r="O23" i="14"/>
  <c r="N23" i="14"/>
  <c r="M23" i="14"/>
  <c r="L23" i="14"/>
  <c r="K23" i="14"/>
  <c r="Q18" i="14"/>
  <c r="P18" i="14"/>
  <c r="O18" i="14"/>
  <c r="N18" i="14"/>
  <c r="M18" i="14"/>
  <c r="L18" i="14"/>
  <c r="K18" i="14"/>
  <c r="Q17" i="14"/>
  <c r="P17" i="14"/>
  <c r="O17" i="14"/>
  <c r="N17" i="14"/>
  <c r="M17" i="14"/>
  <c r="L17" i="14"/>
  <c r="K17" i="14"/>
  <c r="Q16" i="14"/>
  <c r="P16" i="14"/>
  <c r="O16" i="14"/>
  <c r="N16" i="14"/>
  <c r="M16" i="14"/>
  <c r="L16" i="14"/>
  <c r="K16" i="14"/>
  <c r="Q15" i="14"/>
  <c r="P15" i="14"/>
  <c r="O15" i="14"/>
  <c r="N15" i="14"/>
  <c r="M15" i="14"/>
  <c r="L15" i="14"/>
  <c r="K15" i="14"/>
  <c r="Q14" i="14"/>
  <c r="P14" i="14"/>
  <c r="O14" i="14"/>
  <c r="N14" i="14"/>
  <c r="M14" i="14"/>
  <c r="L14" i="14"/>
  <c r="K14" i="14"/>
  <c r="Q13" i="14"/>
  <c r="P13" i="14"/>
  <c r="O13" i="14"/>
  <c r="N13" i="14"/>
  <c r="M13" i="14"/>
  <c r="L13" i="14"/>
  <c r="K13" i="14"/>
  <c r="Q12" i="14"/>
  <c r="P12" i="14"/>
  <c r="O12" i="14"/>
  <c r="N12" i="14"/>
  <c r="M12" i="14"/>
  <c r="L12" i="14"/>
  <c r="K12" i="14"/>
  <c r="Q11" i="14"/>
  <c r="P11" i="14"/>
  <c r="O11" i="14"/>
  <c r="N11" i="14"/>
  <c r="M11" i="14"/>
  <c r="L11" i="14"/>
  <c r="K11" i="14"/>
  <c r="Q10" i="14"/>
  <c r="P10" i="14"/>
  <c r="O10" i="14"/>
  <c r="N10" i="14"/>
  <c r="M10" i="14"/>
  <c r="L10" i="14"/>
  <c r="K10" i="14"/>
  <c r="Q9" i="14"/>
  <c r="P9" i="14"/>
  <c r="O9" i="14"/>
  <c r="N9" i="14"/>
  <c r="M9" i="14"/>
  <c r="L9" i="14"/>
  <c r="K9" i="14"/>
  <c r="Q8" i="14"/>
  <c r="P8" i="14"/>
  <c r="O8" i="14"/>
  <c r="N8" i="14"/>
  <c r="M8" i="14"/>
  <c r="L8" i="14"/>
  <c r="K8" i="14"/>
  <c r="Q7" i="14"/>
  <c r="P7" i="14"/>
  <c r="O7" i="14"/>
  <c r="N7" i="14"/>
  <c r="M7" i="14"/>
  <c r="L7" i="14"/>
  <c r="K7" i="14"/>
  <c r="L16" i="20"/>
  <c r="J16" i="7"/>
  <c r="D6" i="14" l="1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H35" i="18"/>
  <c r="H36" i="14"/>
</calcChain>
</file>

<file path=xl/comments1.xml><?xml version="1.0" encoding="utf-8"?>
<comments xmlns="http://schemas.openxmlformats.org/spreadsheetml/2006/main">
  <authors>
    <author>Anoop18193</author>
  </authors>
  <commentList>
    <comment ref="F13" authorId="0" shapeId="0">
      <text>
        <r>
          <rPr>
            <b/>
            <sz val="8"/>
            <color indexed="81"/>
            <rFont val="Tahoma"/>
            <family val="2"/>
          </rPr>
          <t>Write your answer here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Abhijeet3337</author>
  </authors>
  <commentList>
    <comment ref="J16" authorId="0" shapeId="0">
      <text>
        <r>
          <rPr>
            <sz val="8"/>
            <color indexed="81"/>
            <rFont val="Tahoma"/>
            <family val="2"/>
          </rPr>
          <t>Please calculate here</t>
        </r>
      </text>
    </comment>
  </commentList>
</comments>
</file>

<file path=xl/comments3.xml><?xml version="1.0" encoding="utf-8"?>
<comments xmlns="http://schemas.openxmlformats.org/spreadsheetml/2006/main">
  <authors>
    <author>Abhijeet3337</author>
  </authors>
  <commentList>
    <comment ref="L16" authorId="0" shapeId="0">
      <text>
        <r>
          <rPr>
            <sz val="8"/>
            <color indexed="81"/>
            <rFont val="Tahoma"/>
            <family val="2"/>
          </rPr>
          <t>Please calculate here</t>
        </r>
      </text>
    </comment>
  </commentList>
</comments>
</file>

<file path=xl/comments4.xml><?xml version="1.0" encoding="utf-8"?>
<comments xmlns="http://schemas.openxmlformats.org/spreadsheetml/2006/main">
  <authors>
    <author>Amratpal22839</author>
  </authors>
  <commentList>
    <comment ref="K7" authorId="0" shapeId="0">
      <text>
        <r>
          <rPr>
            <sz val="8"/>
            <color indexed="81"/>
            <rFont val="Tahoma"/>
            <family val="2"/>
          </rPr>
          <t>Please calculate here
2,351</t>
        </r>
      </text>
    </comment>
  </commentList>
</comments>
</file>

<file path=xl/sharedStrings.xml><?xml version="1.0" encoding="utf-8"?>
<sst xmlns="http://schemas.openxmlformats.org/spreadsheetml/2006/main" count="398" uniqueCount="167">
  <si>
    <t>Question No:</t>
  </si>
  <si>
    <t>Marks</t>
  </si>
  <si>
    <t>Start Time</t>
  </si>
  <si>
    <t>End Time</t>
  </si>
  <si>
    <t>Difference</t>
  </si>
  <si>
    <t>for e.g.,</t>
  </si>
  <si>
    <t>Invoice number</t>
  </si>
  <si>
    <t>Product</t>
  </si>
  <si>
    <t>Market</t>
  </si>
  <si>
    <t>Quantity</t>
  </si>
  <si>
    <t>Income</t>
  </si>
  <si>
    <t>Nokia</t>
  </si>
  <si>
    <t>Motorola</t>
  </si>
  <si>
    <t>Benq</t>
  </si>
  <si>
    <t>Samsung</t>
  </si>
  <si>
    <t>USA</t>
  </si>
  <si>
    <t>India</t>
  </si>
  <si>
    <t>China</t>
  </si>
  <si>
    <t>Uk</t>
  </si>
  <si>
    <t>UK</t>
  </si>
  <si>
    <t>S. No</t>
  </si>
  <si>
    <t>Month</t>
  </si>
  <si>
    <t>Oct</t>
  </si>
  <si>
    <t>Name</t>
  </si>
  <si>
    <t>Total</t>
  </si>
  <si>
    <t>Name of Traveller</t>
  </si>
  <si>
    <t>Designation</t>
  </si>
  <si>
    <t>Business Unit</t>
  </si>
  <si>
    <t>S No</t>
  </si>
  <si>
    <t>Date of Travel</t>
  </si>
  <si>
    <t>Travel Tracker for 2007</t>
  </si>
  <si>
    <t>Vimal Roy</t>
  </si>
  <si>
    <t>Raj Mathur</t>
  </si>
  <si>
    <t>Amit Sinha</t>
  </si>
  <si>
    <t>AM</t>
  </si>
  <si>
    <t>Manager</t>
  </si>
  <si>
    <t>AVP</t>
  </si>
  <si>
    <t>Metlife</t>
  </si>
  <si>
    <t>Aviva</t>
  </si>
  <si>
    <t>Anil Sharma</t>
  </si>
  <si>
    <t>Rahul Mahajan</t>
  </si>
  <si>
    <t>Salman Khan</t>
  </si>
  <si>
    <t>British Gas</t>
  </si>
  <si>
    <t>STA</t>
  </si>
  <si>
    <t>Jaswinder Singh</t>
  </si>
  <si>
    <t>Avatar Singh</t>
  </si>
  <si>
    <t>Andrew Fardinad</t>
  </si>
  <si>
    <t>Mike Hussey</t>
  </si>
  <si>
    <t>Sachin Tendulkar</t>
  </si>
  <si>
    <t>Mike Tyson</t>
  </si>
  <si>
    <t>Aamir Khan</t>
  </si>
  <si>
    <t>Amitabh Bachhan</t>
  </si>
  <si>
    <t>Rani Mukherjee</t>
  </si>
  <si>
    <t>Gabbar Singh</t>
  </si>
  <si>
    <t>Kalia Deewan</t>
  </si>
  <si>
    <t>Parimal Oberai</t>
  </si>
  <si>
    <t>Kaushik Ghosh</t>
  </si>
  <si>
    <t>Karan Johar</t>
  </si>
  <si>
    <t>Aditya Birla</t>
  </si>
  <si>
    <t>Kumarmangalam</t>
  </si>
  <si>
    <t>Arvind Joseph</t>
  </si>
  <si>
    <t>Bhawani Shankar</t>
  </si>
  <si>
    <t>Muttuswami</t>
  </si>
  <si>
    <t>Ram Avtar Singh</t>
  </si>
  <si>
    <t>Raj Singh</t>
  </si>
  <si>
    <t>Sunshine</t>
  </si>
  <si>
    <t>Indimag</t>
  </si>
  <si>
    <t>Aviara</t>
  </si>
  <si>
    <t>VP</t>
  </si>
  <si>
    <t>President</t>
  </si>
  <si>
    <t>Amount       (in 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</si>
  <si>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</si>
  <si>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</si>
  <si>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</si>
  <si>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</si>
  <si>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</si>
  <si>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</si>
  <si>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</si>
  <si>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</si>
  <si>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</si>
  <si>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</si>
  <si>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</si>
  <si>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Based on travel tracker calculate the month wise amount spend by business units on travel</t>
  </si>
  <si>
    <t>Based on travel tracker calculate the monthly amount spent by different designations</t>
  </si>
  <si>
    <t>Amrit Kaur</t>
  </si>
  <si>
    <t>Jail Singh</t>
  </si>
  <si>
    <t>Ocean Green</t>
  </si>
  <si>
    <t>Emp ID</t>
  </si>
  <si>
    <t xml:space="preserve">Amount      </t>
  </si>
  <si>
    <t>Expense Tracker for 2007</t>
  </si>
  <si>
    <t>Shift Start Time</t>
  </si>
  <si>
    <t>Shift End Time</t>
  </si>
  <si>
    <t>Calculate the total quantity so that the it is updated according to the selection in cell number H16 and I16</t>
  </si>
  <si>
    <t>Based on Expense Tracker extract the Amount spent by the person selected in J7 (Cell highlighted in Yellow)</t>
  </si>
  <si>
    <t>Column1</t>
  </si>
  <si>
    <t>uk</t>
  </si>
  <si>
    <t>A. To Close the active Excel Book</t>
  </si>
  <si>
    <t>B. To Select a entire column.</t>
  </si>
  <si>
    <t>C. To select the next sheet.</t>
  </si>
  <si>
    <t>D. To delete a perticular cell.</t>
  </si>
  <si>
    <t>E. To call the Format Cell window.</t>
  </si>
  <si>
    <t>F. To select the last cell contains data of a column.</t>
  </si>
  <si>
    <t>1 Write down the Shortcut Key of the mentioned Action.</t>
  </si>
  <si>
    <t>Answer</t>
  </si>
  <si>
    <t>The sum of the largest seven numbers in the range C3:E11 is:</t>
  </si>
  <si>
    <t>. Count the numbers, which are greater than 95 and less than 99 using Function.</t>
  </si>
  <si>
    <t>Emp Id</t>
  </si>
  <si>
    <t>AHT</t>
  </si>
  <si>
    <t>Weightage</t>
  </si>
  <si>
    <t>Asif Mondal</t>
  </si>
  <si>
    <t>Sandip Ghosh</t>
  </si>
  <si>
    <t>Kiran May Das</t>
  </si>
  <si>
    <t>Sourasish Paul</t>
  </si>
  <si>
    <t>Sabita Gupta</t>
  </si>
  <si>
    <t>Deepak Rajak</t>
  </si>
  <si>
    <t>Sandip Singha</t>
  </si>
  <si>
    <t>Jawed Iqbal</t>
  </si>
  <si>
    <t>Joy Bhattacharjee</t>
  </si>
  <si>
    <t>Abdul Mondal</t>
  </si>
  <si>
    <t>Bijon Sadhukhan</t>
  </si>
  <si>
    <t>AHT Slab</t>
  </si>
  <si>
    <t>Find out the Weightage of the mentioned AHT on the basis of given AHT Slab.</t>
  </si>
  <si>
    <t>Data Table</t>
  </si>
  <si>
    <t>Ecode</t>
  </si>
  <si>
    <t>Ravi</t>
  </si>
  <si>
    <t>Jacob</t>
  </si>
  <si>
    <t>Jane</t>
  </si>
  <si>
    <t>Ali</t>
  </si>
  <si>
    <t>Juniper</t>
  </si>
  <si>
    <t>Denis</t>
  </si>
  <si>
    <t>Dinesh</t>
  </si>
  <si>
    <t>John</t>
  </si>
  <si>
    <t>Rob</t>
  </si>
  <si>
    <t>Use a Fomula on the Ecode dropdown list to get the data for Name &amp; Months</t>
  </si>
  <si>
    <t>HR</t>
  </si>
  <si>
    <t>Vodafone</t>
  </si>
  <si>
    <t xml:space="preserve">O2 </t>
  </si>
  <si>
    <t>Beachbody</t>
  </si>
  <si>
    <t>Amex DRN</t>
  </si>
  <si>
    <t>Chex DE</t>
  </si>
  <si>
    <t>HQ Status</t>
  </si>
  <si>
    <t>A</t>
  </si>
  <si>
    <t>B</t>
  </si>
  <si>
    <t>C</t>
  </si>
  <si>
    <t>D</t>
  </si>
  <si>
    <t>E</t>
  </si>
  <si>
    <t>F</t>
  </si>
  <si>
    <t>G</t>
  </si>
  <si>
    <t>If any 4 processes have achieved 80% Througput or more, then HQ Status should be "Good" otherwise "BAD"</t>
  </si>
  <si>
    <t>code</t>
  </si>
  <si>
    <t>name</t>
  </si>
  <si>
    <t>DOB</t>
  </si>
  <si>
    <t>AGE</t>
  </si>
  <si>
    <t>35 Years 6 Months 24 Days</t>
  </si>
  <si>
    <t>Example for 101:</t>
  </si>
  <si>
    <t>Find the age of Person in cell G9 whose code is given in G5 cell code can be changeable.</t>
  </si>
  <si>
    <t>- Please complete this test only in 1 hours continues.</t>
  </si>
  <si>
    <t>- Anyone using the internet for answers or asking for help will be disqualified</t>
  </si>
  <si>
    <t>- There are no breaks during the test so once you start you can only leave once it is finished</t>
  </si>
  <si>
    <t xml:space="preserve">   so please ensure that you take any restroom breaks before beginning</t>
  </si>
  <si>
    <t>All Questions have guidelines to answer them, so please read carefully</t>
  </si>
  <si>
    <t>Find the interval (difference) between each pair of start and end time given in columns C &amp; D</t>
  </si>
  <si>
    <t>DATA</t>
  </si>
  <si>
    <t>ALL THE BEST</t>
  </si>
  <si>
    <t>There are a total of 11 Questions to answer. Your time limit is 1 Hour. Rules below:</t>
  </si>
  <si>
    <t>Not Complite yet</t>
  </si>
  <si>
    <t xml:space="preserve">EXCEL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</si>
</sst>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\-mmm\-yy;@"/>
    <numFmt numFmtId="165" formatCode="mmm\ \-\ yy"/>
    <numFmt numFmtId="166" formatCode="h:mm;@"/>
    <numFmt numFmtId="167" formatCode="0.0"/>
    <numFmt numFmtId="168" formatCode="0.0%"/>
  </numFmts>
  <fonts count="24" x14ac:knownFonts="1">
    <font>
      <sz val="10"/>
      <name val="Trebuchet MS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9"/>
      <name val="Trebuchet MS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Trebuchet MS"/>
      <family val="2"/>
    </font>
    <font>
      <b/>
      <sz val="10"/>
      <color indexed="9"/>
      <name val="Trebuchet MS"/>
      <family val="2"/>
    </font>
    <font>
      <b/>
      <sz val="8"/>
      <name val="Trebuchet MS"/>
      <family val="2"/>
    </font>
    <font>
      <sz val="20"/>
      <color indexed="15"/>
      <name val="Trebuchet MS"/>
      <family val="2"/>
    </font>
    <font>
      <sz val="10"/>
      <color indexed="8"/>
      <name val="MS Sans Serif"/>
      <family val="2"/>
    </font>
    <font>
      <b/>
      <sz val="2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Trebuchet MS"/>
      <family val="2"/>
    </font>
    <font>
      <b/>
      <sz val="10"/>
      <color indexed="18"/>
      <name val="Trebuchet MS"/>
      <family val="2"/>
    </font>
    <font>
      <b/>
      <sz val="10"/>
      <color indexed="18"/>
      <name val="Trebuchet MS"/>
      <family val="2"/>
    </font>
    <font>
      <sz val="48"/>
      <name val="Trebuchet MS"/>
      <family val="2"/>
    </font>
    <font>
      <sz val="10"/>
      <name val="Trebuchet MS"/>
      <family val="2"/>
    </font>
    <font>
      <sz val="10"/>
      <name val="Trebuchet MS"/>
      <family val="2"/>
    </font>
    <font>
      <b/>
      <sz val="11"/>
      <color theme="0"/>
      <name val="Calibri"/>
      <family val="2"/>
      <scheme val="minor"/>
    </font>
    <font>
      <sz val="10"/>
      <name val="Palatino Linotype"/>
      <family val="1"/>
    </font>
    <font>
      <b/>
      <sz val="11"/>
      <color rgb="FF807F8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Segoe Script"/>
      <family val="4"/>
    </font>
  </fonts>
  <fills count="2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E80"/>
        <bgColor indexed="64"/>
      </patternFill>
    </fill>
    <fill>
      <patternFill patternType="solid">
        <fgColor rgb="FF807F83"/>
        <bgColor indexed="64"/>
      </patternFill>
    </fill>
    <fill>
      <gradientFill degree="90">
        <stop position="0">
          <color rgb="FFB1C400"/>
        </stop>
        <stop position="1">
          <color rgb="FF8DC63F"/>
        </stop>
      </gradientFill>
    </fill>
    <fill>
      <patternFill patternType="solid">
        <fgColor rgb="FF8DC63F"/>
        <bgColor indexed="64"/>
      </patternFill>
    </fill>
    <fill>
      <patternFill patternType="solid">
        <fgColor rgb="FFE2E2E3"/>
        <bgColor indexed="64"/>
      </patternFill>
    </fill>
    <fill>
      <patternFill patternType="solid">
        <fgColor rgb="FFB1C400"/>
        <bgColor indexed="64"/>
      </patternFill>
    </fill>
    <fill>
      <patternFill patternType="solid">
        <fgColor theme="3" tint="0.39997558519241921"/>
        <bgColor auto="1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E2E2E3"/>
      </left>
      <right/>
      <top style="thin">
        <color rgb="FFE2E2E3"/>
      </top>
      <bottom style="thin">
        <color rgb="FFE2E2E3"/>
      </bottom>
      <diagonal/>
    </border>
    <border>
      <left/>
      <right/>
      <top style="thin">
        <color rgb="FFE2E2E3"/>
      </top>
      <bottom style="thin">
        <color rgb="FFE2E2E3"/>
      </bottom>
      <diagonal/>
    </border>
    <border>
      <left/>
      <right style="thin">
        <color rgb="FFE2E2E3"/>
      </right>
      <top style="thin">
        <color rgb="FFE2E2E3"/>
      </top>
      <bottom style="thin">
        <color rgb="FFE2E2E3"/>
      </bottom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  <border>
      <left style="thin">
        <color rgb="FFE2E2E3"/>
      </left>
      <right style="thin">
        <color indexed="64"/>
      </right>
      <top style="thin">
        <color rgb="FFE2E2E3"/>
      </top>
      <bottom style="thin">
        <color rgb="FFE2E2E3"/>
      </bottom>
      <diagonal/>
    </border>
    <border>
      <left style="thin">
        <color indexed="64"/>
      </left>
      <right style="thin">
        <color indexed="64"/>
      </right>
      <top style="thin">
        <color rgb="FFE2E2E3"/>
      </top>
      <bottom style="thin">
        <color rgb="FFE2E2E3"/>
      </bottom>
      <diagonal/>
    </border>
    <border>
      <left style="thin">
        <color indexed="64"/>
      </left>
      <right style="thin">
        <color rgb="FFE2E2E3"/>
      </right>
      <top style="thin">
        <color rgb="FFE2E2E3"/>
      </top>
      <bottom style="thin">
        <color rgb="FFE2E2E3"/>
      </bottom>
      <diagonal/>
    </border>
    <border>
      <left style="thin">
        <color rgb="FFE2E2E3"/>
      </left>
      <right style="thin">
        <color rgb="FFE2E2E3"/>
      </right>
      <top/>
      <bottom/>
      <diagonal/>
    </border>
    <border>
      <left style="thin">
        <color rgb="FFE2E2E3"/>
      </left>
      <right/>
      <top/>
      <bottom/>
      <diagonal/>
    </border>
    <border>
      <left style="thin">
        <color rgb="FFE2E2E3"/>
      </left>
      <right/>
      <top style="thin">
        <color rgb="FFE2E2E3"/>
      </top>
      <bottom style="thin">
        <color indexed="64"/>
      </bottom>
      <diagonal/>
    </border>
  </borders>
  <cellStyleXfs count="6">
    <xf numFmtId="0" fontId="0" fillId="0" borderId="0"/>
    <xf numFmtId="0" fontId="17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22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0" xfId="1" applyFont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20" fontId="6" fillId="0" borderId="1" xfId="1" applyNumberFormat="1" applyFont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0" fillId="7" borderId="1" xfId="1" applyFont="1" applyFill="1" applyBorder="1" applyAlignment="1">
      <alignment horizontal="center"/>
    </xf>
    <xf numFmtId="14" fontId="0" fillId="0" borderId="0" xfId="1" applyNumberFormat="1" applyFont="1"/>
    <xf numFmtId="0" fontId="0" fillId="8" borderId="5" xfId="1" applyFont="1" applyFill="1" applyBorder="1" applyAlignment="1">
      <alignment horizontal="center"/>
    </xf>
    <xf numFmtId="164" fontId="0" fillId="8" borderId="1" xfId="1" applyNumberFormat="1" applyFont="1" applyFill="1" applyBorder="1" applyAlignment="1">
      <alignment horizontal="center"/>
    </xf>
    <xf numFmtId="0" fontId="0" fillId="8" borderId="1" xfId="1" applyFont="1" applyFill="1" applyBorder="1" applyAlignment="1">
      <alignment horizontal="center"/>
    </xf>
    <xf numFmtId="0" fontId="0" fillId="8" borderId="8" xfId="1" applyFont="1" applyFill="1" applyBorder="1" applyAlignment="1">
      <alignment horizontal="center"/>
    </xf>
    <xf numFmtId="164" fontId="0" fillId="8" borderId="9" xfId="1" applyNumberFormat="1" applyFont="1" applyFill="1" applyBorder="1" applyAlignment="1">
      <alignment horizontal="center"/>
    </xf>
    <xf numFmtId="0" fontId="0" fillId="8" borderId="9" xfId="1" applyFont="1" applyFill="1" applyBorder="1" applyAlignment="1">
      <alignment horizontal="center"/>
    </xf>
    <xf numFmtId="4" fontId="0" fillId="8" borderId="10" xfId="1" applyNumberFormat="1" applyFont="1" applyFill="1" applyBorder="1" applyAlignment="1">
      <alignment horizontal="center"/>
    </xf>
    <xf numFmtId="0" fontId="12" fillId="5" borderId="3" xfId="1" applyFont="1" applyFill="1" applyBorder="1" applyAlignment="1">
      <alignment horizontal="center" vertical="center" wrapText="1"/>
    </xf>
    <xf numFmtId="165" fontId="15" fillId="5" borderId="5" xfId="1" applyNumberFormat="1" applyFont="1" applyFill="1" applyBorder="1" applyAlignment="1">
      <alignment horizontal="center"/>
    </xf>
    <xf numFmtId="165" fontId="15" fillId="5" borderId="6" xfId="1" applyNumberFormat="1" applyFont="1" applyFill="1" applyBorder="1" applyAlignment="1">
      <alignment horizontal="center"/>
    </xf>
    <xf numFmtId="0" fontId="14" fillId="5" borderId="3" xfId="1" applyFont="1" applyFill="1" applyBorder="1" applyAlignment="1">
      <alignment horizontal="center"/>
    </xf>
    <xf numFmtId="0" fontId="14" fillId="5" borderId="4" xfId="1" applyFont="1" applyFill="1" applyBorder="1" applyAlignment="1">
      <alignment horizontal="center"/>
    </xf>
    <xf numFmtId="0" fontId="1" fillId="8" borderId="11" xfId="1" applyFont="1" applyFill="1" applyBorder="1" applyAlignment="1">
      <alignment horizontal="center"/>
    </xf>
    <xf numFmtId="164" fontId="1" fillId="8" borderId="12" xfId="1" applyNumberFormat="1" applyFont="1" applyFill="1" applyBorder="1" applyAlignment="1">
      <alignment horizontal="center"/>
    </xf>
    <xf numFmtId="0" fontId="1" fillId="8" borderId="12" xfId="1" applyFont="1" applyFill="1" applyBorder="1" applyAlignment="1">
      <alignment horizontal="center"/>
    </xf>
    <xf numFmtId="4" fontId="1" fillId="8" borderId="13" xfId="1" applyNumberFormat="1" applyFont="1" applyFill="1" applyBorder="1" applyAlignment="1">
      <alignment horizontal="center"/>
    </xf>
    <xf numFmtId="0" fontId="0" fillId="9" borderId="1" xfId="1" applyFont="1" applyFill="1" applyBorder="1" applyAlignment="1">
      <alignment horizontal="center"/>
    </xf>
    <xf numFmtId="20" fontId="0" fillId="0" borderId="0" xfId="1" applyNumberFormat="1" applyFont="1"/>
    <xf numFmtId="0" fontId="16" fillId="0" borderId="0" xfId="1" applyFont="1"/>
    <xf numFmtId="0" fontId="3" fillId="6" borderId="9" xfId="1" applyFont="1" applyFill="1" applyBorder="1" applyAlignment="1">
      <alignment horizontal="center"/>
    </xf>
    <xf numFmtId="1" fontId="1" fillId="8" borderId="12" xfId="1" applyNumberFormat="1" applyFont="1" applyFill="1" applyBorder="1" applyAlignment="1">
      <alignment horizontal="center"/>
    </xf>
    <xf numFmtId="1" fontId="0" fillId="8" borderId="1" xfId="1" applyNumberFormat="1" applyFont="1" applyFill="1" applyBorder="1" applyAlignment="1">
      <alignment horizontal="center"/>
    </xf>
    <xf numFmtId="1" fontId="0" fillId="8" borderId="9" xfId="1" applyNumberFormat="1" applyFont="1" applyFill="1" applyBorder="1" applyAlignment="1">
      <alignment horizontal="center"/>
    </xf>
    <xf numFmtId="165" fontId="15" fillId="2" borderId="5" xfId="1" applyNumberFormat="1" applyFont="1" applyFill="1" applyBorder="1" applyAlignment="1">
      <alignment horizontal="center"/>
    </xf>
    <xf numFmtId="4" fontId="0" fillId="0" borderId="0" xfId="1" applyNumberFormat="1" applyFont="1"/>
    <xf numFmtId="0" fontId="12" fillId="5" borderId="3" xfId="1" applyFont="1" applyFill="1" applyBorder="1" applyAlignment="1">
      <alignment horizontal="center"/>
    </xf>
    <xf numFmtId="0" fontId="12" fillId="10" borderId="6" xfId="1" applyFont="1" applyFill="1" applyBorder="1" applyAlignment="1">
      <alignment horizontal="center" vertical="center" wrapText="1"/>
    </xf>
    <xf numFmtId="0" fontId="12" fillId="10" borderId="14" xfId="1" applyFont="1" applyFill="1" applyBorder="1" applyAlignment="1">
      <alignment horizontal="center" vertical="center" wrapText="1"/>
    </xf>
    <xf numFmtId="0" fontId="12" fillId="10" borderId="15" xfId="1" applyFont="1" applyFill="1" applyBorder="1" applyAlignment="1">
      <alignment horizontal="center" vertical="center" wrapText="1"/>
    </xf>
    <xf numFmtId="2" fontId="2" fillId="10" borderId="15" xfId="1" applyNumberFormat="1" applyFont="1" applyFill="1" applyBorder="1"/>
    <xf numFmtId="0" fontId="13" fillId="5" borderId="2" xfId="1" applyFont="1" applyFill="1" applyBorder="1" applyAlignment="1">
      <alignment horizontal="center"/>
    </xf>
    <xf numFmtId="0" fontId="0" fillId="11" borderId="1" xfId="1" applyFont="1" applyFill="1" applyBorder="1" applyAlignment="1">
      <alignment horizontal="center"/>
    </xf>
    <xf numFmtId="4" fontId="0" fillId="0" borderId="1" xfId="1" applyNumberFormat="1" applyFont="1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4" fontId="0" fillId="11" borderId="1" xfId="1" applyNumberFormat="1" applyFont="1" applyFill="1" applyBorder="1" applyAlignment="1">
      <alignment horizontal="center"/>
    </xf>
    <xf numFmtId="0" fontId="1" fillId="8" borderId="16" xfId="1" applyFont="1" applyFill="1" applyBorder="1" applyAlignment="1">
      <alignment horizontal="center"/>
    </xf>
    <xf numFmtId="0" fontId="0" fillId="8" borderId="17" xfId="1" applyFont="1" applyFill="1" applyBorder="1" applyAlignment="1">
      <alignment horizontal="center"/>
    </xf>
    <xf numFmtId="0" fontId="0" fillId="8" borderId="18" xfId="1" applyFont="1" applyFill="1" applyBorder="1" applyAlignment="1">
      <alignment horizontal="center"/>
    </xf>
    <xf numFmtId="4" fontId="1" fillId="8" borderId="19" xfId="1" applyNumberFormat="1" applyFont="1" applyFill="1" applyBorder="1" applyAlignment="1">
      <alignment horizontal="center"/>
    </xf>
    <xf numFmtId="4" fontId="0" fillId="8" borderId="20" xfId="1" applyNumberFormat="1" applyFont="1" applyFill="1" applyBorder="1" applyAlignment="1">
      <alignment horizontal="center"/>
    </xf>
    <xf numFmtId="4" fontId="18" fillId="8" borderId="20" xfId="1" applyNumberFormat="1" applyFont="1" applyFill="1" applyBorder="1" applyAlignment="1">
      <alignment horizontal="center"/>
    </xf>
    <xf numFmtId="0" fontId="12" fillId="12" borderId="21" xfId="1" applyFont="1" applyFill="1" applyBorder="1" applyAlignment="1">
      <alignment horizontal="center" vertical="center" wrapText="1"/>
    </xf>
    <xf numFmtId="0" fontId="12" fillId="12" borderId="22" xfId="1" applyFont="1" applyFill="1" applyBorder="1" applyAlignment="1">
      <alignment horizontal="center" vertical="center" wrapText="1"/>
    </xf>
    <xf numFmtId="0" fontId="12" fillId="12" borderId="23" xfId="1" applyFont="1" applyFill="1" applyBorder="1" applyAlignment="1">
      <alignment horizontal="center" vertical="center" wrapText="1"/>
    </xf>
    <xf numFmtId="0" fontId="2" fillId="12" borderId="18" xfId="1" applyFont="1" applyFill="1" applyBorder="1" applyAlignment="1">
      <alignment horizontal="center"/>
    </xf>
    <xf numFmtId="0" fontId="2" fillId="12" borderId="9" xfId="1" applyFont="1" applyFill="1" applyBorder="1" applyAlignment="1">
      <alignment horizontal="center"/>
    </xf>
    <xf numFmtId="2" fontId="2" fillId="12" borderId="24" xfId="1" applyNumberFormat="1" applyFont="1" applyFill="1" applyBorder="1"/>
    <xf numFmtId="0" fontId="0" fillId="11" borderId="7" xfId="1" applyFont="1" applyFill="1" applyBorder="1" applyAlignment="1">
      <alignment horizontal="center"/>
    </xf>
    <xf numFmtId="164" fontId="2" fillId="12" borderId="9" xfId="1" applyNumberFormat="1" applyFont="1" applyFill="1" applyBorder="1" applyAlignment="1">
      <alignment horizontal="center"/>
    </xf>
    <xf numFmtId="0" fontId="18" fillId="7" borderId="1" xfId="1" applyFont="1" applyFill="1" applyBorder="1" applyAlignment="1">
      <alignment horizontal="center"/>
    </xf>
    <xf numFmtId="166" fontId="18" fillId="11" borderId="1" xfId="1" applyNumberFormat="1" applyFont="1" applyFill="1" applyBorder="1" applyAlignment="1">
      <alignment horizontal="center"/>
    </xf>
    <xf numFmtId="0" fontId="20" fillId="16" borderId="26" xfId="4" applyFont="1" applyFill="1" applyBorder="1"/>
    <xf numFmtId="0" fontId="20" fillId="17" borderId="37" xfId="4" applyFont="1" applyFill="1" applyBorder="1"/>
    <xf numFmtId="0" fontId="20" fillId="17" borderId="38" xfId="4" applyFont="1" applyFill="1" applyBorder="1"/>
    <xf numFmtId="0" fontId="20" fillId="17" borderId="39" xfId="4" applyFont="1" applyFill="1" applyBorder="1"/>
    <xf numFmtId="0" fontId="0" fillId="0" borderId="1" xfId="0" applyBorder="1"/>
    <xf numFmtId="0" fontId="0" fillId="19" borderId="0" xfId="0" applyFill="1" applyAlignment="1">
      <alignment horizontal="center"/>
    </xf>
    <xf numFmtId="167" fontId="20" fillId="17" borderId="40" xfId="4" applyNumberFormat="1" applyFont="1" applyFill="1" applyBorder="1" applyAlignment="1">
      <alignment horizontal="center"/>
    </xf>
    <xf numFmtId="167" fontId="20" fillId="17" borderId="41" xfId="4" applyNumberFormat="1" applyFont="1" applyFill="1" applyBorder="1" applyAlignment="1">
      <alignment horizontal="center"/>
    </xf>
    <xf numFmtId="167" fontId="20" fillId="17" borderId="42" xfId="4" applyNumberFormat="1" applyFont="1" applyFill="1" applyBorder="1" applyAlignment="1">
      <alignment horizontal="center"/>
    </xf>
    <xf numFmtId="0" fontId="0" fillId="20" borderId="7" xfId="0" applyFill="1" applyBorder="1"/>
    <xf numFmtId="0" fontId="20" fillId="5" borderId="1" xfId="4" applyFont="1" applyFill="1" applyBorder="1" applyAlignment="1">
      <alignment horizontal="center"/>
    </xf>
    <xf numFmtId="167" fontId="20" fillId="5" borderId="1" xfId="4" applyNumberFormat="1" applyFont="1" applyFill="1" applyBorder="1" applyAlignment="1">
      <alignment horizontal="center"/>
    </xf>
    <xf numFmtId="0" fontId="20" fillId="17" borderId="1" xfId="4" applyFont="1" applyFill="1" applyBorder="1" applyAlignment="1">
      <alignment horizontal="center"/>
    </xf>
    <xf numFmtId="167" fontId="20" fillId="17" borderId="1" xfId="4" applyNumberFormat="1" applyFont="1" applyFill="1" applyBorder="1" applyAlignment="1">
      <alignment horizontal="center"/>
    </xf>
    <xf numFmtId="10" fontId="20" fillId="17" borderId="1" xfId="4" applyNumberFormat="1" applyFont="1" applyFill="1" applyBorder="1" applyAlignment="1">
      <alignment horizontal="center"/>
    </xf>
    <xf numFmtId="0" fontId="20" fillId="5" borderId="1" xfId="4" applyFont="1" applyFill="1" applyBorder="1" applyAlignment="1">
      <alignment horizontal="right"/>
    </xf>
    <xf numFmtId="168" fontId="20" fillId="5" borderId="1" xfId="2" applyNumberFormat="1" applyFont="1" applyFill="1" applyBorder="1"/>
    <xf numFmtId="0" fontId="19" fillId="22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46" xfId="2" applyNumberFormat="1" applyFont="1" applyBorder="1" applyAlignment="1">
      <alignment horizontal="center" vertical="center"/>
    </xf>
    <xf numFmtId="0" fontId="19" fillId="21" borderId="46" xfId="0" applyFont="1" applyFill="1" applyBorder="1" applyAlignment="1">
      <alignment horizontal="center" vertical="center"/>
    </xf>
    <xf numFmtId="0" fontId="0" fillId="0" borderId="46" xfId="0" applyBorder="1" applyAlignment="1" applyProtection="1">
      <alignment horizontal="center" vertical="center"/>
      <protection locked="0"/>
    </xf>
    <xf numFmtId="10" fontId="0" fillId="0" borderId="46" xfId="0" applyNumberFormat="1" applyBorder="1" applyAlignment="1" applyProtection="1">
      <alignment horizontal="center" vertical="center"/>
      <protection locked="0"/>
    </xf>
    <xf numFmtId="0" fontId="19" fillId="24" borderId="46" xfId="0" applyFont="1" applyFill="1" applyBorder="1" applyAlignment="1">
      <alignment horizontal="center" vertical="center"/>
    </xf>
    <xf numFmtId="0" fontId="19" fillId="22" borderId="50" xfId="0" applyFont="1" applyFill="1" applyBorder="1" applyAlignment="1">
      <alignment horizontal="center" vertical="center"/>
    </xf>
    <xf numFmtId="0" fontId="19" fillId="21" borderId="50" xfId="0" applyFont="1" applyFill="1" applyBorder="1" applyAlignment="1">
      <alignment horizontal="center" vertical="center"/>
    </xf>
    <xf numFmtId="9" fontId="0" fillId="0" borderId="46" xfId="0" applyNumberFormat="1" applyBorder="1" applyAlignment="1">
      <alignment horizontal="center" vertical="center"/>
    </xf>
    <xf numFmtId="0" fontId="0" fillId="0" borderId="46" xfId="0" applyNumberFormat="1" applyBorder="1" applyAlignment="1" applyProtection="1">
      <alignment horizontal="center" vertical="center"/>
      <protection locked="0"/>
    </xf>
    <xf numFmtId="0" fontId="19" fillId="26" borderId="0" xfId="5" applyFont="1" applyFill="1" applyAlignment="1">
      <alignment horizontal="center" vertical="center"/>
    </xf>
    <xf numFmtId="0" fontId="19" fillId="22" borderId="5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21" fillId="25" borderId="43" xfId="0" quotePrefix="1" applyFont="1" applyFill="1" applyBorder="1" applyAlignment="1">
      <alignment horizontal="left"/>
    </xf>
    <xf numFmtId="0" fontId="21" fillId="25" borderId="44" xfId="0" applyFont="1" applyFill="1" applyBorder="1" applyAlignment="1">
      <alignment horizontal="left"/>
    </xf>
    <xf numFmtId="0" fontId="21" fillId="25" borderId="45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11" borderId="1" xfId="1" applyFont="1" applyFill="1" applyBorder="1" applyAlignment="1">
      <alignment horizontal="center"/>
    </xf>
    <xf numFmtId="14" fontId="0" fillId="0" borderId="0" xfId="0" applyNumberFormat="1"/>
    <xf numFmtId="1" fontId="0" fillId="18" borderId="1" xfId="0" applyNumberFormat="1" applyFill="1" applyBorder="1"/>
    <xf numFmtId="0" fontId="0" fillId="28" borderId="0" xfId="0" applyFill="1"/>
    <xf numFmtId="0" fontId="9" fillId="13" borderId="25" xfId="1" applyFont="1" applyFill="1" applyBorder="1" applyAlignment="1">
      <alignment horizontal="center" vertical="center" wrapText="1"/>
    </xf>
    <xf numFmtId="0" fontId="9" fillId="13" borderId="26" xfId="1" applyFont="1" applyFill="1" applyBorder="1" applyAlignment="1">
      <alignment horizontal="center" vertical="center" wrapText="1"/>
    </xf>
    <xf numFmtId="0" fontId="9" fillId="13" borderId="27" xfId="1" applyFont="1" applyFill="1" applyBorder="1" applyAlignment="1">
      <alignment horizontal="center" vertical="center" wrapText="1"/>
    </xf>
    <xf numFmtId="0" fontId="9" fillId="13" borderId="28" xfId="1" applyFont="1" applyFill="1" applyBorder="1" applyAlignment="1">
      <alignment horizontal="center" vertical="center" wrapText="1"/>
    </xf>
    <xf numFmtId="0" fontId="9" fillId="13" borderId="29" xfId="1" applyFont="1" applyFill="1" applyBorder="1" applyAlignment="1">
      <alignment horizontal="center" vertical="center" wrapText="1"/>
    </xf>
    <xf numFmtId="0" fontId="9" fillId="13" borderId="30" xfId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9" fillId="27" borderId="47" xfId="0" applyFont="1" applyFill="1" applyBorder="1" applyAlignment="1">
      <alignment horizontal="center"/>
    </xf>
    <xf numFmtId="0" fontId="19" fillId="27" borderId="48" xfId="0" applyFont="1" applyFill="1" applyBorder="1" applyAlignment="1">
      <alignment horizontal="center"/>
    </xf>
    <xf numFmtId="0" fontId="19" fillId="27" borderId="49" xfId="0" applyFont="1" applyFill="1" applyBorder="1" applyAlignment="1">
      <alignment horizontal="center"/>
    </xf>
    <xf numFmtId="0" fontId="21" fillId="25" borderId="43" xfId="0" quotePrefix="1" applyFont="1" applyFill="1" applyBorder="1" applyAlignment="1">
      <alignment horizontal="left"/>
    </xf>
    <xf numFmtId="0" fontId="21" fillId="25" borderId="44" xfId="0" applyFont="1" applyFill="1" applyBorder="1" applyAlignment="1">
      <alignment horizontal="left"/>
    </xf>
    <xf numFmtId="0" fontId="21" fillId="25" borderId="45" xfId="0" applyFont="1" applyFill="1" applyBorder="1" applyAlignment="1">
      <alignment horizontal="left"/>
    </xf>
    <xf numFmtId="0" fontId="2" fillId="14" borderId="31" xfId="1" applyFont="1" applyFill="1" applyBorder="1" applyAlignment="1">
      <alignment horizontal="center"/>
    </xf>
    <xf numFmtId="0" fontId="2" fillId="14" borderId="32" xfId="1" applyFont="1" applyFill="1" applyBorder="1" applyAlignment="1">
      <alignment horizontal="center"/>
    </xf>
    <xf numFmtId="0" fontId="2" fillId="14" borderId="33" xfId="1" applyFont="1" applyFill="1" applyBorder="1" applyAlignment="1">
      <alignment horizontal="center"/>
    </xf>
    <xf numFmtId="0" fontId="2" fillId="14" borderId="0" xfId="1" applyFont="1" applyFill="1" applyAlignment="1">
      <alignment horizontal="center"/>
    </xf>
    <xf numFmtId="0" fontId="3" fillId="6" borderId="34" xfId="1" applyFont="1" applyFill="1" applyBorder="1" applyAlignment="1">
      <alignment horizontal="center"/>
    </xf>
    <xf numFmtId="0" fontId="3" fillId="6" borderId="35" xfId="1" applyFont="1" applyFill="1" applyBorder="1" applyAlignment="1">
      <alignment horizontal="center"/>
    </xf>
    <xf numFmtId="0" fontId="0" fillId="11" borderId="1" xfId="1" applyFont="1" applyFill="1" applyBorder="1" applyAlignment="1">
      <alignment horizontal="center"/>
    </xf>
    <xf numFmtId="0" fontId="0" fillId="14" borderId="25" xfId="1" applyFont="1" applyFill="1" applyBorder="1" applyAlignment="1">
      <alignment horizontal="center" wrapText="1"/>
    </xf>
    <xf numFmtId="0" fontId="0" fillId="14" borderId="26" xfId="1" applyFont="1" applyFill="1" applyBorder="1" applyAlignment="1">
      <alignment horizontal="center" wrapText="1"/>
    </xf>
    <xf numFmtId="0" fontId="0" fillId="14" borderId="27" xfId="1" applyFont="1" applyFill="1" applyBorder="1" applyAlignment="1">
      <alignment horizontal="center" wrapText="1"/>
    </xf>
    <xf numFmtId="0" fontId="0" fillId="14" borderId="28" xfId="1" applyFont="1" applyFill="1" applyBorder="1" applyAlignment="1">
      <alignment horizontal="center" wrapText="1"/>
    </xf>
    <xf numFmtId="0" fontId="0" fillId="14" borderId="29" xfId="1" applyFont="1" applyFill="1" applyBorder="1" applyAlignment="1">
      <alignment horizontal="center" wrapText="1"/>
    </xf>
    <xf numFmtId="0" fontId="0" fillId="14" borderId="30" xfId="1" applyFont="1" applyFill="1" applyBorder="1" applyAlignment="1">
      <alignment horizontal="center" wrapText="1"/>
    </xf>
    <xf numFmtId="0" fontId="19" fillId="23" borderId="46" xfId="0" applyFont="1" applyFill="1" applyBorder="1" applyAlignment="1">
      <alignment horizontal="center"/>
    </xf>
    <xf numFmtId="0" fontId="21" fillId="25" borderId="43" xfId="0" applyFont="1" applyFill="1" applyBorder="1" applyAlignment="1" applyProtection="1">
      <alignment horizontal="center" vertical="center"/>
      <protection locked="0"/>
    </xf>
    <xf numFmtId="0" fontId="21" fillId="25" borderId="44" xfId="0" applyFont="1" applyFill="1" applyBorder="1" applyAlignment="1" applyProtection="1">
      <alignment horizontal="center" vertical="center"/>
      <protection locked="0"/>
    </xf>
    <xf numFmtId="0" fontId="21" fillId="25" borderId="45" xfId="0" applyFont="1" applyFill="1" applyBorder="1" applyAlignment="1" applyProtection="1">
      <alignment horizontal="center" vertical="center"/>
      <protection locked="0"/>
    </xf>
    <xf numFmtId="0" fontId="20" fillId="16" borderId="31" xfId="4" applyFont="1" applyFill="1" applyBorder="1" applyAlignment="1">
      <alignment horizontal="center"/>
    </xf>
    <xf numFmtId="0" fontId="20" fillId="16" borderId="32" xfId="4" applyFont="1" applyFill="1" applyBorder="1" applyAlignment="1">
      <alignment horizontal="center"/>
    </xf>
    <xf numFmtId="0" fontId="20" fillId="16" borderId="33" xfId="4" applyFont="1" applyFill="1" applyBorder="1" applyAlignment="1">
      <alignment horizontal="center"/>
    </xf>
    <xf numFmtId="0" fontId="11" fillId="12" borderId="2" xfId="1" applyFont="1" applyFill="1" applyBorder="1" applyAlignment="1">
      <alignment horizontal="center" vertical="center"/>
    </xf>
    <xf numFmtId="0" fontId="11" fillId="12" borderId="3" xfId="1" applyFont="1" applyFill="1" applyBorder="1" applyAlignment="1">
      <alignment horizontal="center" vertical="center"/>
    </xf>
    <xf numFmtId="0" fontId="11" fillId="12" borderId="4" xfId="1" applyFont="1" applyFill="1" applyBorder="1" applyAlignment="1">
      <alignment horizontal="center" vertical="center"/>
    </xf>
    <xf numFmtId="0" fontId="11" fillId="12" borderId="8" xfId="1" applyFont="1" applyFill="1" applyBorder="1" applyAlignment="1">
      <alignment horizontal="center" vertical="center"/>
    </xf>
    <xf numFmtId="0" fontId="11" fillId="12" borderId="9" xfId="1" applyFont="1" applyFill="1" applyBorder="1" applyAlignment="1">
      <alignment horizontal="center" vertical="center"/>
    </xf>
    <xf numFmtId="0" fontId="11" fillId="12" borderId="36" xfId="1" applyFont="1" applyFill="1" applyBorder="1" applyAlignment="1">
      <alignment horizontal="center" vertical="center"/>
    </xf>
    <xf numFmtId="0" fontId="2" fillId="14" borderId="1" xfId="1" applyFont="1" applyFill="1" applyBorder="1" applyAlignment="1">
      <alignment horizontal="center"/>
    </xf>
    <xf numFmtId="0" fontId="7" fillId="15" borderId="1" xfId="1" applyFont="1" applyFill="1" applyBorder="1" applyAlignment="1">
      <alignment horizontal="center" wrapText="1"/>
    </xf>
    <xf numFmtId="0" fontId="11" fillId="10" borderId="2" xfId="1" applyFont="1" applyFill="1" applyBorder="1" applyAlignment="1">
      <alignment horizontal="center" vertical="center"/>
    </xf>
    <xf numFmtId="0" fontId="11" fillId="10" borderId="3" xfId="1" applyFont="1" applyFill="1" applyBorder="1" applyAlignment="1">
      <alignment horizontal="center" vertical="center"/>
    </xf>
    <xf numFmtId="0" fontId="11" fillId="10" borderId="4" xfId="1" applyFont="1" applyFill="1" applyBorder="1" applyAlignment="1">
      <alignment horizontal="center" vertical="center"/>
    </xf>
    <xf numFmtId="0" fontId="11" fillId="10" borderId="5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10" borderId="10" xfId="1" applyFont="1" applyFill="1" applyBorder="1" applyAlignment="1">
      <alignment horizontal="center" vertical="center"/>
    </xf>
    <xf numFmtId="0" fontId="2" fillId="10" borderId="6" xfId="1" applyFont="1" applyFill="1" applyBorder="1" applyAlignment="1">
      <alignment horizontal="center"/>
    </xf>
    <xf numFmtId="0" fontId="2" fillId="10" borderId="14" xfId="1" applyFont="1" applyFill="1" applyBorder="1" applyAlignment="1">
      <alignment horizontal="center"/>
    </xf>
    <xf numFmtId="0" fontId="20" fillId="16" borderId="0" xfId="4" applyFont="1" applyFill="1" applyBorder="1" applyAlignment="1">
      <alignment horizontal="center"/>
    </xf>
    <xf numFmtId="0" fontId="19" fillId="23" borderId="51" xfId="0" applyFont="1" applyFill="1" applyBorder="1" applyAlignment="1">
      <alignment horizontal="center"/>
    </xf>
    <xf numFmtId="0" fontId="19" fillId="23" borderId="0" xfId="0" applyFont="1" applyFill="1" applyBorder="1" applyAlignment="1">
      <alignment horizontal="center"/>
    </xf>
    <xf numFmtId="0" fontId="19" fillId="21" borderId="43" xfId="0" applyFont="1" applyFill="1" applyBorder="1" applyAlignment="1">
      <alignment horizontal="center"/>
    </xf>
    <xf numFmtId="0" fontId="19" fillId="21" borderId="44" xfId="0" applyFont="1" applyFill="1" applyBorder="1" applyAlignment="1">
      <alignment horizontal="center"/>
    </xf>
    <xf numFmtId="0" fontId="19" fillId="21" borderId="45" xfId="0" applyFont="1" applyFill="1" applyBorder="1" applyAlignment="1">
      <alignment horizontal="center"/>
    </xf>
    <xf numFmtId="0" fontId="19" fillId="23" borderId="47" xfId="0" applyFont="1" applyFill="1" applyBorder="1" applyAlignment="1">
      <alignment horizontal="center"/>
    </xf>
    <xf numFmtId="0" fontId="19" fillId="23" borderId="48" xfId="0" applyFont="1" applyFill="1" applyBorder="1" applyAlignment="1">
      <alignment horizontal="center"/>
    </xf>
    <xf numFmtId="0" fontId="19" fillId="23" borderId="49" xfId="0" applyFont="1" applyFill="1" applyBorder="1" applyAlignment="1">
      <alignment horizontal="center"/>
    </xf>
  </cellXfs>
  <cellStyles count="6">
    <cellStyle name="Hyperlink" xfId="5" builtinId="8"/>
    <cellStyle name="Norm੎੎" xfId="1"/>
    <cellStyle name="Normal" xfId="0" builtinId="0"/>
    <cellStyle name="Normal_Excel Test  Ver 2" xfId="4"/>
    <cellStyle name="Percent" xfId="2" builtinId="5"/>
    <cellStyle name="Style 1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164" formatCode="[$-409]d\-mmm\-yy;@"/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164" formatCode="[$-409]d\-mmm\-yy;@"/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solid">
          <fgColor indexed="64"/>
          <bgColor indexed="9"/>
        </patternFill>
      </fill>
      <alignment horizontal="center" vertical="bottom" textRotation="0" wrapText="0" relative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fill>
        <patternFill patternType="solid">
          <fgColor indexed="64"/>
          <bgColor indexed="5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5:H36" totalsRowShown="0" headerRowDxfId="10" dataDxfId="8" headerRowBorderDxfId="9" tableBorderDxfId="7" headerRowCellStyle="Norm੎੎" dataCellStyle="Norm੎੎">
  <tableColumns count="7">
    <tableColumn id="1" name="S No" dataDxfId="6" dataCellStyle="Norm੎੎"/>
    <tableColumn id="2" name="Date of Travel" dataDxfId="5" dataCellStyle="Norm੎੎"/>
    <tableColumn id="7" name="Column1" dataDxfId="4" dataCellStyle="Norm੎੎">
      <calculatedColumnFormula>TEXT(Question7!$C6,"mmm")</calculatedColumnFormula>
    </tableColumn>
    <tableColumn id="3" name="Name of Traveller" dataDxfId="3" dataCellStyle="Norm੎੎"/>
    <tableColumn id="4" name="Designation" dataDxfId="2" dataCellStyle="Norm੎੎"/>
    <tableColumn id="5" name="Business Unit" dataDxfId="1" dataCellStyle="Norm੎੎"/>
    <tableColumn id="6" name="Amount       (in $)" dataDxfId="0" dataCellStyle="Norm੎੎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L17"/>
  <sheetViews>
    <sheetView showGridLines="0" showRowColHeaders="0" tabSelected="1" workbookViewId="0">
      <selection activeCell="B4" sqref="B4"/>
    </sheetView>
  </sheetViews>
  <sheetFormatPr defaultRowHeight="15" zeroHeight="1" x14ac:dyDescent="0.3"/>
  <cols>
    <col min="2" max="2" width="11.7109375" customWidth="1"/>
    <col min="8" max="8" width="18.85546875" bestFit="1" customWidth="1"/>
    <col min="12" max="12" width="18.85546875" hidden="1" customWidth="1"/>
    <col min="13" max="256" width="0" hidden="1" customWidth="1"/>
  </cols>
  <sheetData>
    <row r="1" spans="2:10" ht="15.75" thickBot="1" x14ac:dyDescent="0.35"/>
    <row r="2" spans="2:10" ht="15" customHeight="1" x14ac:dyDescent="0.3">
      <c r="B2" s="106" t="s">
        <v>166</v>
      </c>
      <c r="C2" s="107"/>
      <c r="D2" s="107"/>
      <c r="E2" s="107"/>
      <c r="F2" s="107"/>
      <c r="G2" s="107"/>
      <c r="H2" s="107"/>
      <c r="I2" s="107"/>
      <c r="J2" s="108"/>
    </row>
    <row r="3" spans="2:10" ht="15.75" customHeight="1" thickBot="1" x14ac:dyDescent="0.35">
      <c r="B3" s="109"/>
      <c r="C3" s="110"/>
      <c r="D3" s="110"/>
      <c r="E3" s="110"/>
      <c r="F3" s="110"/>
      <c r="G3" s="110"/>
      <c r="H3" s="110"/>
      <c r="I3" s="110"/>
      <c r="J3" s="111"/>
    </row>
    <row r="4" spans="2:10" x14ac:dyDescent="0.3"/>
    <row r="5" spans="2:10" ht="15.75" x14ac:dyDescent="0.3">
      <c r="B5" s="113" t="s">
        <v>164</v>
      </c>
      <c r="C5" s="114"/>
      <c r="D5" s="114"/>
      <c r="E5" s="114"/>
      <c r="F5" s="114"/>
      <c r="G5" s="114"/>
      <c r="H5" s="114"/>
      <c r="I5" s="114"/>
      <c r="J5" s="115"/>
    </row>
    <row r="6" spans="2:10" ht="15.75" x14ac:dyDescent="0.3">
      <c r="B6" s="116" t="s">
        <v>156</v>
      </c>
      <c r="C6" s="117"/>
      <c r="D6" s="117"/>
      <c r="E6" s="117"/>
      <c r="F6" s="117"/>
      <c r="G6" s="117"/>
      <c r="H6" s="117"/>
      <c r="I6" s="117"/>
      <c r="J6" s="118"/>
    </row>
    <row r="7" spans="2:10" ht="15.75" x14ac:dyDescent="0.3">
      <c r="B7" s="116" t="s">
        <v>157</v>
      </c>
      <c r="C7" s="117"/>
      <c r="D7" s="117"/>
      <c r="E7" s="117"/>
      <c r="F7" s="117"/>
      <c r="G7" s="117"/>
      <c r="H7" s="117"/>
      <c r="I7" s="117"/>
      <c r="J7" s="118"/>
    </row>
    <row r="8" spans="2:10" ht="15.75" x14ac:dyDescent="0.3">
      <c r="B8" s="98" t="s">
        <v>158</v>
      </c>
      <c r="C8" s="99"/>
      <c r="D8" s="99"/>
      <c r="E8" s="99"/>
      <c r="F8" s="99"/>
      <c r="G8" s="99"/>
      <c r="H8" s="99"/>
      <c r="I8" s="99"/>
      <c r="J8" s="100"/>
    </row>
    <row r="9" spans="2:10" ht="15.75" x14ac:dyDescent="0.3">
      <c r="B9" s="98" t="s">
        <v>159</v>
      </c>
      <c r="C9" s="99"/>
      <c r="D9" s="99"/>
      <c r="E9" s="99"/>
      <c r="F9" s="99"/>
      <c r="G9" s="99"/>
      <c r="H9" s="99"/>
      <c r="I9" s="99"/>
      <c r="J9" s="100"/>
    </row>
    <row r="10" spans="2:10" ht="15.75" x14ac:dyDescent="0.3">
      <c r="B10" s="98"/>
      <c r="C10" s="99"/>
      <c r="D10" s="99"/>
      <c r="E10" s="99"/>
      <c r="F10" s="99"/>
      <c r="G10" s="99"/>
      <c r="H10" s="99"/>
      <c r="I10" s="99"/>
      <c r="J10" s="100"/>
    </row>
    <row r="11" spans="2:10" ht="15.75" x14ac:dyDescent="0.3">
      <c r="B11" s="113" t="s">
        <v>160</v>
      </c>
      <c r="C11" s="114"/>
      <c r="D11" s="114"/>
      <c r="E11" s="114"/>
      <c r="F11" s="114"/>
      <c r="G11" s="114"/>
      <c r="H11" s="114"/>
      <c r="I11" s="114"/>
      <c r="J11" s="115"/>
    </row>
    <row r="12" spans="2:10" x14ac:dyDescent="0.3"/>
    <row r="13" spans="2:10" x14ac:dyDescent="0.3">
      <c r="E13" s="112" t="s">
        <v>163</v>
      </c>
      <c r="F13" s="112"/>
      <c r="G13" s="112"/>
    </row>
    <row r="14" spans="2:10" x14ac:dyDescent="0.3">
      <c r="E14" s="112"/>
      <c r="F14" s="112"/>
      <c r="G14" s="112"/>
    </row>
    <row r="15" spans="2:10" x14ac:dyDescent="0.3"/>
    <row r="16" spans="2:10" x14ac:dyDescent="0.3">
      <c r="H16" s="11"/>
    </row>
    <row r="17" x14ac:dyDescent="0.3"/>
  </sheetData>
  <mergeCells count="6">
    <mergeCell ref="B2:J3"/>
    <mergeCell ref="E13:G14"/>
    <mergeCell ref="B5:J5"/>
    <mergeCell ref="B6:J6"/>
    <mergeCell ref="B7:J7"/>
    <mergeCell ref="B11:J11"/>
  </mergeCells>
  <phoneticPr fontId="6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"/>
  <sheetViews>
    <sheetView showGridLines="0" workbookViewId="0"/>
  </sheetViews>
  <sheetFormatPr defaultRowHeight="15" x14ac:dyDescent="0.3"/>
  <cols>
    <col min="3" max="3" width="51.7109375" bestFit="1" customWidth="1"/>
    <col min="4" max="4" width="17.28515625" customWidth="1"/>
    <col min="8" max="8" width="12.28515625" bestFit="1" customWidth="1"/>
  </cols>
  <sheetData>
    <row r="2" spans="3:9" x14ac:dyDescent="0.3">
      <c r="H2" s="2" t="s">
        <v>0</v>
      </c>
      <c r="I2" s="3">
        <v>1</v>
      </c>
    </row>
    <row r="3" spans="3:9" ht="15.75" thickBot="1" x14ac:dyDescent="0.35">
      <c r="H3" s="2" t="s">
        <v>1</v>
      </c>
      <c r="I3" s="3">
        <v>5</v>
      </c>
    </row>
    <row r="4" spans="3:9" ht="15.75" thickBot="1" x14ac:dyDescent="0.35">
      <c r="C4" s="63" t="s">
        <v>102</v>
      </c>
      <c r="D4" s="68" t="s">
        <v>103</v>
      </c>
    </row>
    <row r="5" spans="3:9" x14ac:dyDescent="0.3">
      <c r="C5" s="64" t="s">
        <v>96</v>
      </c>
      <c r="D5" s="67"/>
    </row>
    <row r="6" spans="3:9" x14ac:dyDescent="0.3">
      <c r="C6" s="65" t="s">
        <v>97</v>
      </c>
      <c r="D6" s="67"/>
    </row>
    <row r="7" spans="3:9" x14ac:dyDescent="0.3">
      <c r="C7" s="65" t="s">
        <v>98</v>
      </c>
      <c r="D7" s="67"/>
    </row>
    <row r="8" spans="3:9" x14ac:dyDescent="0.3">
      <c r="C8" s="65" t="s">
        <v>99</v>
      </c>
      <c r="D8" s="67"/>
    </row>
    <row r="9" spans="3:9" x14ac:dyDescent="0.3">
      <c r="C9" s="65" t="s">
        <v>100</v>
      </c>
      <c r="D9" s="67"/>
    </row>
    <row r="10" spans="3:9" ht="15.75" thickBot="1" x14ac:dyDescent="0.35">
      <c r="C10" s="66" t="s">
        <v>101</v>
      </c>
      <c r="D10" s="67"/>
    </row>
  </sheetData>
  <protectedRanges>
    <protectedRange sqref="C4:F10" name="Range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B050"/>
  </sheetPr>
  <dimension ref="B2:I13"/>
  <sheetViews>
    <sheetView showGridLines="0" workbookViewId="0"/>
  </sheetViews>
  <sheetFormatPr defaultRowHeight="15" x14ac:dyDescent="0.3"/>
  <cols>
    <col min="3" max="3" width="10.5703125" customWidth="1"/>
    <col min="4" max="4" width="19" customWidth="1"/>
    <col min="5" max="5" width="17.85546875" customWidth="1"/>
    <col min="7" max="7" width="16.85546875" bestFit="1" customWidth="1"/>
    <col min="8" max="8" width="11.85546875" bestFit="1" customWidth="1"/>
  </cols>
  <sheetData>
    <row r="2" spans="2:9" x14ac:dyDescent="0.3">
      <c r="H2" s="2" t="s">
        <v>0</v>
      </c>
      <c r="I2" s="3">
        <v>2</v>
      </c>
    </row>
    <row r="3" spans="2:9" x14ac:dyDescent="0.3">
      <c r="C3" s="4">
        <v>151</v>
      </c>
      <c r="D3" s="4">
        <v>12</v>
      </c>
      <c r="E3" s="4">
        <v>158</v>
      </c>
      <c r="H3" s="2" t="s">
        <v>1</v>
      </c>
      <c r="I3" s="3">
        <v>5</v>
      </c>
    </row>
    <row r="4" spans="2:9" x14ac:dyDescent="0.3">
      <c r="C4" s="4">
        <v>119</v>
      </c>
      <c r="D4" s="4">
        <v>165</v>
      </c>
      <c r="E4" s="4">
        <v>182</v>
      </c>
    </row>
    <row r="5" spans="2:9" x14ac:dyDescent="0.3">
      <c r="C5" s="4">
        <v>126</v>
      </c>
      <c r="D5" s="4">
        <v>129</v>
      </c>
      <c r="E5" s="4">
        <v>169</v>
      </c>
    </row>
    <row r="6" spans="2:9" x14ac:dyDescent="0.3">
      <c r="C6" s="4">
        <v>53</v>
      </c>
      <c r="D6" s="4">
        <v>113</v>
      </c>
      <c r="E6" s="4">
        <v>64</v>
      </c>
    </row>
    <row r="7" spans="2:9" x14ac:dyDescent="0.3">
      <c r="C7" s="4">
        <v>48</v>
      </c>
      <c r="D7" s="4">
        <v>193</v>
      </c>
      <c r="E7" s="4">
        <v>11</v>
      </c>
    </row>
    <row r="8" spans="2:9" x14ac:dyDescent="0.3">
      <c r="C8" s="4">
        <v>145</v>
      </c>
      <c r="D8" s="4">
        <v>138</v>
      </c>
      <c r="E8" s="4">
        <v>94</v>
      </c>
    </row>
    <row r="9" spans="2:9" x14ac:dyDescent="0.3">
      <c r="C9" s="4">
        <v>193</v>
      </c>
      <c r="D9" s="4">
        <v>162</v>
      </c>
      <c r="E9" s="4">
        <v>125</v>
      </c>
    </row>
    <row r="10" spans="2:9" x14ac:dyDescent="0.3">
      <c r="C10" s="4">
        <v>23</v>
      </c>
      <c r="D10" s="4">
        <v>68</v>
      </c>
      <c r="E10" s="4">
        <v>43</v>
      </c>
    </row>
    <row r="11" spans="2:9" x14ac:dyDescent="0.3">
      <c r="C11" s="4">
        <v>96</v>
      </c>
      <c r="D11" s="4">
        <v>59</v>
      </c>
      <c r="E11" s="4">
        <v>51</v>
      </c>
    </row>
    <row r="12" spans="2:9" ht="15.75" thickBot="1" x14ac:dyDescent="0.35"/>
    <row r="13" spans="2:9" ht="15.75" thickBot="1" x14ac:dyDescent="0.35">
      <c r="B13" s="119" t="s">
        <v>104</v>
      </c>
      <c r="C13" s="120"/>
      <c r="D13" s="120"/>
      <c r="E13" s="121"/>
      <c r="F13" s="59"/>
    </row>
  </sheetData>
  <mergeCells count="1">
    <mergeCell ref="B13:E1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K19"/>
  <sheetViews>
    <sheetView showGridLines="0" workbookViewId="0"/>
  </sheetViews>
  <sheetFormatPr defaultRowHeight="15" x14ac:dyDescent="0.3"/>
  <cols>
    <col min="3" max="3" width="14.7109375" customWidth="1"/>
    <col min="4" max="4" width="14" bestFit="1" customWidth="1"/>
    <col min="5" max="5" width="12.28515625" customWidth="1"/>
    <col min="10" max="10" width="13.7109375" customWidth="1"/>
    <col min="12" max="12" width="11.85546875" bestFit="1" customWidth="1"/>
  </cols>
  <sheetData>
    <row r="2" spans="2:11" x14ac:dyDescent="0.3">
      <c r="J2" s="2" t="s">
        <v>0</v>
      </c>
      <c r="K2" s="3">
        <v>3</v>
      </c>
    </row>
    <row r="3" spans="2:11" x14ac:dyDescent="0.3">
      <c r="B3" s="5" t="s">
        <v>20</v>
      </c>
      <c r="C3" s="5" t="s">
        <v>90</v>
      </c>
      <c r="D3" s="5" t="s">
        <v>91</v>
      </c>
      <c r="E3" s="5" t="s">
        <v>4</v>
      </c>
      <c r="J3" s="2" t="s">
        <v>1</v>
      </c>
      <c r="K3" s="3">
        <v>10</v>
      </c>
    </row>
    <row r="4" spans="2:11" x14ac:dyDescent="0.3">
      <c r="B4" s="28">
        <v>1</v>
      </c>
      <c r="C4" s="45">
        <v>0.41666666666666669</v>
      </c>
      <c r="D4" s="45">
        <v>0.8125</v>
      </c>
      <c r="E4" s="62">
        <f>IF(D4&gt;C4,(D4-C4),(C4-D4))</f>
        <v>0.39583333333333331</v>
      </c>
      <c r="F4" s="29"/>
      <c r="G4" s="105" t="s">
        <v>165</v>
      </c>
    </row>
    <row r="5" spans="2:11" x14ac:dyDescent="0.3">
      <c r="B5" s="28">
        <v>2</v>
      </c>
      <c r="C5" s="45">
        <v>0.8125</v>
      </c>
      <c r="D5" s="45">
        <v>0.1875</v>
      </c>
      <c r="E5" s="62">
        <f>IF(D5&gt;C5,(D5-C5),(_xlfn.NUMBERVALUE(C5)-_xlfn.NUMBERVALUE(D5)))</f>
        <v>0.625</v>
      </c>
      <c r="F5" s="29"/>
    </row>
    <row r="6" spans="2:11" x14ac:dyDescent="0.3">
      <c r="B6" s="28">
        <v>3</v>
      </c>
      <c r="C6" s="45">
        <v>0.5</v>
      </c>
      <c r="D6" s="45">
        <v>0.9375</v>
      </c>
      <c r="E6" s="62">
        <f t="shared" ref="E6:E8" si="0">IF(D6&gt;C6,(D6-C6),(C6-D6))</f>
        <v>0.4375</v>
      </c>
      <c r="F6" s="29"/>
    </row>
    <row r="7" spans="2:11" x14ac:dyDescent="0.3">
      <c r="B7" s="28">
        <v>4</v>
      </c>
      <c r="C7" s="45">
        <v>0.125</v>
      </c>
      <c r="D7" s="45">
        <v>4.1666666666666664E-2</v>
      </c>
      <c r="E7" s="62">
        <f t="shared" si="0"/>
        <v>8.3333333333333343E-2</v>
      </c>
      <c r="F7" s="29"/>
    </row>
    <row r="8" spans="2:11" x14ac:dyDescent="0.3">
      <c r="B8" s="28">
        <v>5</v>
      </c>
      <c r="C8" s="45">
        <v>0.91666666666666663</v>
      </c>
      <c r="D8" s="45">
        <v>0.33333333333333331</v>
      </c>
      <c r="E8" s="62">
        <f t="shared" si="0"/>
        <v>0.58333333333333326</v>
      </c>
      <c r="F8" s="29"/>
    </row>
    <row r="10" spans="2:11" x14ac:dyDescent="0.3">
      <c r="C10" s="122" t="s">
        <v>161</v>
      </c>
      <c r="D10" s="122"/>
      <c r="E10" s="122"/>
      <c r="F10" s="122"/>
      <c r="G10" s="122"/>
      <c r="H10" s="122"/>
      <c r="I10" s="122"/>
      <c r="J10" s="122"/>
    </row>
    <row r="13" spans="2:11" x14ac:dyDescent="0.3">
      <c r="C13" s="8" t="s">
        <v>5</v>
      </c>
    </row>
    <row r="14" spans="2:11" x14ac:dyDescent="0.3">
      <c r="C14" s="7" t="s">
        <v>2</v>
      </c>
      <c r="D14" s="7" t="s">
        <v>3</v>
      </c>
      <c r="E14" s="7" t="s">
        <v>4</v>
      </c>
    </row>
    <row r="15" spans="2:11" x14ac:dyDescent="0.3">
      <c r="C15" s="6">
        <v>0.41666666666666669</v>
      </c>
      <c r="D15" s="6">
        <v>0.5</v>
      </c>
      <c r="E15" s="6">
        <v>8.3333333333333329E-2</v>
      </c>
    </row>
    <row r="19" spans="7:8" ht="61.5" x14ac:dyDescent="0.9">
      <c r="G19" s="30"/>
      <c r="H19" s="30"/>
    </row>
  </sheetData>
  <mergeCells count="1">
    <mergeCell ref="C10:J1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00B050"/>
  </sheetPr>
  <dimension ref="B2:M16"/>
  <sheetViews>
    <sheetView showGridLines="0" workbookViewId="0"/>
  </sheetViews>
  <sheetFormatPr defaultRowHeight="15" x14ac:dyDescent="0.3"/>
  <cols>
    <col min="2" max="2" width="14" bestFit="1" customWidth="1"/>
    <col min="3" max="3" width="11.85546875" customWidth="1"/>
    <col min="4" max="4" width="12.28515625" customWidth="1"/>
    <col min="12" max="12" width="11.85546875" bestFit="1" customWidth="1"/>
  </cols>
  <sheetData>
    <row r="2" spans="2:13" x14ac:dyDescent="0.3"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L2" s="2" t="s">
        <v>0</v>
      </c>
      <c r="M2" s="3">
        <v>4</v>
      </c>
    </row>
    <row r="3" spans="2:13" x14ac:dyDescent="0.3">
      <c r="B3" s="10">
        <v>101</v>
      </c>
      <c r="C3" s="4" t="s">
        <v>11</v>
      </c>
      <c r="D3" s="10" t="s">
        <v>15</v>
      </c>
      <c r="E3" s="4">
        <v>125</v>
      </c>
      <c r="F3" s="10">
        <v>15600</v>
      </c>
      <c r="L3" s="2" t="s">
        <v>1</v>
      </c>
      <c r="M3" s="3">
        <v>10</v>
      </c>
    </row>
    <row r="4" spans="2:13" x14ac:dyDescent="0.3">
      <c r="B4" s="10">
        <v>102</v>
      </c>
      <c r="C4" s="4" t="s">
        <v>12</v>
      </c>
      <c r="D4" s="10" t="s">
        <v>16</v>
      </c>
      <c r="E4" s="4">
        <v>135</v>
      </c>
      <c r="F4" s="10">
        <v>13200</v>
      </c>
    </row>
    <row r="5" spans="2:13" x14ac:dyDescent="0.3">
      <c r="B5" s="10">
        <v>103</v>
      </c>
      <c r="C5" s="4" t="s">
        <v>13</v>
      </c>
      <c r="D5" s="10" t="s">
        <v>17</v>
      </c>
      <c r="E5" s="4">
        <v>140</v>
      </c>
      <c r="F5" s="10">
        <v>14300</v>
      </c>
    </row>
    <row r="6" spans="2:13" x14ac:dyDescent="0.3">
      <c r="B6" s="10">
        <v>104</v>
      </c>
      <c r="C6" s="4" t="s">
        <v>11</v>
      </c>
      <c r="D6" s="10" t="s">
        <v>18</v>
      </c>
      <c r="E6" s="4">
        <v>132</v>
      </c>
      <c r="F6" s="10">
        <v>15600</v>
      </c>
    </row>
    <row r="7" spans="2:13" x14ac:dyDescent="0.3">
      <c r="B7" s="10">
        <v>105</v>
      </c>
      <c r="C7" s="4" t="s">
        <v>12</v>
      </c>
      <c r="D7" s="61" t="s">
        <v>95</v>
      </c>
      <c r="E7" s="4">
        <v>134</v>
      </c>
      <c r="F7" s="10">
        <v>17800</v>
      </c>
    </row>
    <row r="8" spans="2:13" x14ac:dyDescent="0.3">
      <c r="B8" s="10">
        <v>106</v>
      </c>
      <c r="C8" s="4" t="s">
        <v>14</v>
      </c>
      <c r="D8" s="10" t="s">
        <v>19</v>
      </c>
      <c r="E8" s="4">
        <v>156</v>
      </c>
      <c r="F8" s="10">
        <v>11979</v>
      </c>
    </row>
    <row r="9" spans="2:13" x14ac:dyDescent="0.3">
      <c r="B9" s="10">
        <v>107</v>
      </c>
      <c r="C9" s="4" t="s">
        <v>11</v>
      </c>
      <c r="D9" s="10" t="s">
        <v>16</v>
      </c>
      <c r="E9" s="4">
        <v>178</v>
      </c>
      <c r="F9" s="10">
        <v>13456</v>
      </c>
    </row>
    <row r="10" spans="2:13" x14ac:dyDescent="0.3">
      <c r="B10" s="10">
        <v>108</v>
      </c>
      <c r="C10" s="4" t="s">
        <v>11</v>
      </c>
      <c r="D10" s="10" t="s">
        <v>15</v>
      </c>
      <c r="E10" s="4">
        <v>166</v>
      </c>
      <c r="F10" s="10">
        <v>13452</v>
      </c>
    </row>
    <row r="11" spans="2:13" x14ac:dyDescent="0.3">
      <c r="B11" s="10">
        <v>109</v>
      </c>
      <c r="C11" s="4" t="s">
        <v>14</v>
      </c>
      <c r="D11" s="10" t="s">
        <v>16</v>
      </c>
      <c r="E11" s="4">
        <v>122</v>
      </c>
      <c r="F11" s="10">
        <v>16666</v>
      </c>
    </row>
    <row r="12" spans="2:13" x14ac:dyDescent="0.3">
      <c r="B12" s="10">
        <v>110</v>
      </c>
      <c r="C12" s="4" t="s">
        <v>13</v>
      </c>
      <c r="D12" s="10" t="s">
        <v>17</v>
      </c>
      <c r="E12" s="4">
        <v>155</v>
      </c>
      <c r="F12" s="10">
        <v>14323</v>
      </c>
    </row>
    <row r="13" spans="2:13" x14ac:dyDescent="0.3">
      <c r="B13" s="1"/>
    </row>
    <row r="14" spans="2:13" ht="15.75" thickBot="1" x14ac:dyDescent="0.35">
      <c r="B14" s="1"/>
    </row>
    <row r="15" spans="2:13" x14ac:dyDescent="0.3">
      <c r="B15" s="126" t="s">
        <v>92</v>
      </c>
      <c r="C15" s="127"/>
      <c r="D15" s="127"/>
      <c r="E15" s="127"/>
      <c r="F15" s="128"/>
      <c r="H15" s="31" t="s">
        <v>7</v>
      </c>
      <c r="I15" s="31" t="s">
        <v>8</v>
      </c>
      <c r="J15" s="123" t="s">
        <v>9</v>
      </c>
      <c r="K15" s="124"/>
    </row>
    <row r="16" spans="2:13" ht="15.75" thickBot="1" x14ac:dyDescent="0.35">
      <c r="B16" s="129"/>
      <c r="C16" s="130"/>
      <c r="D16" s="130"/>
      <c r="E16" s="130"/>
      <c r="F16" s="131"/>
      <c r="H16" s="4" t="s">
        <v>13</v>
      </c>
      <c r="I16" s="4" t="s">
        <v>17</v>
      </c>
      <c r="J16" s="125">
        <f>SUMIFS($E$3:$E$12,$C$3:$C$12,$H$16,$D$3:$D$12,$I$16)</f>
        <v>295</v>
      </c>
      <c r="K16" s="125"/>
    </row>
  </sheetData>
  <mergeCells count="3">
    <mergeCell ref="J15:K15"/>
    <mergeCell ref="J16:K16"/>
    <mergeCell ref="B15:F16"/>
  </mergeCells>
  <phoneticPr fontId="0" type="noConversion"/>
  <dataValidations count="2">
    <dataValidation type="list" allowBlank="1" showInputMessage="1" showErrorMessage="1" sqref="H16">
      <formula1>$C$3:$C$12</formula1>
    </dataValidation>
    <dataValidation type="list" allowBlank="1" showInputMessage="1" showErrorMessage="1" sqref="I16">
      <formula1>$D$3:$D$12</formula1>
    </dataValidation>
  </dataValidations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N10"/>
  <sheetViews>
    <sheetView showGridLines="0" workbookViewId="0"/>
  </sheetViews>
  <sheetFormatPr defaultRowHeight="15" x14ac:dyDescent="0.3"/>
  <cols>
    <col min="2" max="2" width="10" customWidth="1"/>
    <col min="3" max="3" width="12.42578125" customWidth="1"/>
    <col min="4" max="4" width="12.140625" customWidth="1"/>
    <col min="5" max="5" width="15.28515625" customWidth="1"/>
    <col min="7" max="7" width="11" bestFit="1" customWidth="1"/>
    <col min="9" max="9" width="15.42578125" bestFit="1" customWidth="1"/>
    <col min="11" max="11" width="12.28515625" bestFit="1" customWidth="1"/>
    <col min="13" max="13" width="12.28515625" bestFit="1" customWidth="1"/>
  </cols>
  <sheetData>
    <row r="2" spans="2:14" ht="15.75" x14ac:dyDescent="0.3">
      <c r="B2" s="132" t="s">
        <v>155</v>
      </c>
      <c r="C2" s="132"/>
      <c r="D2" s="132"/>
      <c r="E2" s="132"/>
      <c r="F2" s="132"/>
      <c r="G2" s="132"/>
      <c r="H2" s="132"/>
      <c r="I2" s="132"/>
      <c r="J2" s="132"/>
      <c r="M2" s="2" t="s">
        <v>0</v>
      </c>
      <c r="N2" s="3">
        <v>5</v>
      </c>
    </row>
    <row r="3" spans="2:14" x14ac:dyDescent="0.3">
      <c r="B3" s="133"/>
      <c r="C3" s="134"/>
      <c r="D3" s="134"/>
      <c r="E3" s="134"/>
      <c r="F3" s="134"/>
      <c r="G3" s="134"/>
      <c r="H3" s="134"/>
      <c r="I3" s="134"/>
      <c r="J3" s="135"/>
      <c r="M3" s="2" t="s">
        <v>1</v>
      </c>
      <c r="N3" s="3">
        <v>10</v>
      </c>
    </row>
    <row r="5" spans="2:14" x14ac:dyDescent="0.3">
      <c r="B5" s="91" t="s">
        <v>149</v>
      </c>
      <c r="C5" s="91" t="s">
        <v>150</v>
      </c>
      <c r="D5" s="91" t="s">
        <v>151</v>
      </c>
      <c r="G5" s="92">
        <v>101</v>
      </c>
    </row>
    <row r="6" spans="2:14" x14ac:dyDescent="0.3">
      <c r="B6" s="93">
        <v>101</v>
      </c>
      <c r="C6" s="93" t="s">
        <v>141</v>
      </c>
      <c r="D6" s="94">
        <v>30173</v>
      </c>
      <c r="E6" s="103"/>
      <c r="F6" s="67" t="s">
        <v>152</v>
      </c>
      <c r="G6" s="104">
        <f>VLOOKUP($G$5,$B$6:$D$10,3,0)</f>
        <v>30173</v>
      </c>
      <c r="I6" s="97" t="s">
        <v>154</v>
      </c>
      <c r="J6" s="96" t="s">
        <v>153</v>
      </c>
    </row>
    <row r="7" spans="2:14" x14ac:dyDescent="0.3">
      <c r="B7" s="93">
        <v>102</v>
      </c>
      <c r="C7" s="93" t="s">
        <v>142</v>
      </c>
      <c r="D7" s="94">
        <v>32411</v>
      </c>
      <c r="F7" s="95"/>
      <c r="G7" s="95" t="str">
        <f ca="1">DATEDIF(G6,TODAY(),"Y")&amp;" Years " &amp;DATEDIF(G6,TODAY(),"YM")&amp;" Months " &amp;DATEDIF(G6,TODAY(),"MD")&amp; " Days"</f>
        <v>36 Years 5 Months 12 Days</v>
      </c>
    </row>
    <row r="8" spans="2:14" x14ac:dyDescent="0.3">
      <c r="B8" s="93">
        <v>103</v>
      </c>
      <c r="C8" s="93" t="s">
        <v>143</v>
      </c>
      <c r="D8" s="94">
        <v>31641</v>
      </c>
    </row>
    <row r="9" spans="2:14" x14ac:dyDescent="0.3">
      <c r="B9" s="93">
        <v>104</v>
      </c>
      <c r="C9" s="93" t="s">
        <v>144</v>
      </c>
      <c r="D9" s="94">
        <v>32929</v>
      </c>
    </row>
    <row r="10" spans="2:14" x14ac:dyDescent="0.3">
      <c r="B10" s="93">
        <v>105</v>
      </c>
      <c r="C10" s="93" t="s">
        <v>145</v>
      </c>
      <c r="D10" s="94">
        <v>31795</v>
      </c>
    </row>
  </sheetData>
  <mergeCells count="2">
    <mergeCell ref="B2:J2"/>
    <mergeCell ref="B3:J3"/>
  </mergeCells>
  <phoneticPr fontId="6" type="noConversion"/>
  <dataValidations count="1">
    <dataValidation type="list" allowBlank="1" showInputMessage="1" showErrorMessage="1" sqref="G5">
      <formula1>$B$6:$B$10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D2:M16"/>
  <sheetViews>
    <sheetView showGridLines="0" workbookViewId="0"/>
  </sheetViews>
  <sheetFormatPr defaultRowHeight="15" x14ac:dyDescent="0.3"/>
  <cols>
    <col min="12" max="12" width="12.28515625" bestFit="1" customWidth="1"/>
  </cols>
  <sheetData>
    <row r="2" spans="4:13" x14ac:dyDescent="0.3">
      <c r="F2" s="101" t="s">
        <v>162</v>
      </c>
      <c r="L2" s="2" t="s">
        <v>0</v>
      </c>
      <c r="M2" s="3">
        <v>6</v>
      </c>
    </row>
    <row r="3" spans="4:13" x14ac:dyDescent="0.3">
      <c r="F3" s="69">
        <v>91</v>
      </c>
      <c r="L3" s="2" t="s">
        <v>1</v>
      </c>
      <c r="M3" s="3">
        <v>5</v>
      </c>
    </row>
    <row r="4" spans="4:13" x14ac:dyDescent="0.3">
      <c r="F4" s="70">
        <v>98</v>
      </c>
    </row>
    <row r="5" spans="4:13" x14ac:dyDescent="0.3">
      <c r="F5" s="70">
        <v>95.1</v>
      </c>
    </row>
    <row r="6" spans="4:13" x14ac:dyDescent="0.3">
      <c r="F6" s="70">
        <v>97.5</v>
      </c>
    </row>
    <row r="7" spans="4:13" x14ac:dyDescent="0.3">
      <c r="F7" s="70">
        <v>95.4</v>
      </c>
    </row>
    <row r="8" spans="4:13" x14ac:dyDescent="0.3">
      <c r="F8" s="70">
        <v>94.5</v>
      </c>
    </row>
    <row r="9" spans="4:13" x14ac:dyDescent="0.3">
      <c r="F9" s="70">
        <v>93.5</v>
      </c>
    </row>
    <row r="10" spans="4:13" x14ac:dyDescent="0.3">
      <c r="F10" s="70">
        <v>96</v>
      </c>
    </row>
    <row r="11" spans="4:13" x14ac:dyDescent="0.3">
      <c r="F11" s="70">
        <v>95</v>
      </c>
    </row>
    <row r="12" spans="4:13" x14ac:dyDescent="0.3">
      <c r="F12" s="70">
        <v>99</v>
      </c>
    </row>
    <row r="13" spans="4:13" x14ac:dyDescent="0.3">
      <c r="F13" s="70">
        <v>99.5</v>
      </c>
    </row>
    <row r="14" spans="4:13" x14ac:dyDescent="0.3">
      <c r="F14" s="71">
        <v>92</v>
      </c>
    </row>
    <row r="15" spans="4:13" ht="15.75" thickBot="1" x14ac:dyDescent="0.35"/>
    <row r="16" spans="4:13" ht="15.75" thickBot="1" x14ac:dyDescent="0.35">
      <c r="D16" s="136" t="s">
        <v>105</v>
      </c>
      <c r="E16" s="137"/>
      <c r="F16" s="137"/>
      <c r="G16" s="137"/>
      <c r="H16" s="137"/>
      <c r="I16" s="137"/>
      <c r="J16" s="137"/>
      <c r="K16" s="138"/>
      <c r="L16" s="72">
        <f>COUNTIFS(F3:F14,"&gt;95",F3:F14,"&lt;99")</f>
        <v>5</v>
      </c>
    </row>
  </sheetData>
  <protectedRanges>
    <protectedRange sqref="D16" name="Range1_1"/>
    <protectedRange sqref="F3:F14" name="Range1_1_1"/>
  </protectedRanges>
  <mergeCells count="1">
    <mergeCell ref="D16:K1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B1:R36"/>
  <sheetViews>
    <sheetView showGridLines="0" zoomScale="90" workbookViewId="0"/>
  </sheetViews>
  <sheetFormatPr defaultRowHeight="15" x14ac:dyDescent="0.3"/>
  <cols>
    <col min="1" max="1" width="1.42578125" customWidth="1"/>
    <col min="2" max="2" width="7.28515625" customWidth="1"/>
    <col min="3" max="4" width="15.5703125" customWidth="1"/>
    <col min="5" max="5" width="19.85546875" bestFit="1" customWidth="1"/>
    <col min="6" max="6" width="13.85546875" customWidth="1"/>
    <col min="7" max="7" width="15.5703125" customWidth="1"/>
    <col min="8" max="8" width="18" customWidth="1"/>
    <col min="9" max="9" width="3.85546875" customWidth="1"/>
    <col min="10" max="10" width="9.42578125" customWidth="1"/>
    <col min="11" max="14" width="10.7109375" customWidth="1"/>
    <col min="15" max="15" width="12.85546875" customWidth="1"/>
    <col min="16" max="17" width="10.7109375" customWidth="1"/>
    <col min="19" max="19" width="13" bestFit="1" customWidth="1"/>
  </cols>
  <sheetData>
    <row r="1" spans="2:18" x14ac:dyDescent="0.3">
      <c r="O1" s="2" t="s">
        <v>0</v>
      </c>
      <c r="P1" s="3">
        <v>7</v>
      </c>
    </row>
    <row r="2" spans="2:18" ht="15.75" thickBot="1" x14ac:dyDescent="0.35">
      <c r="O2" s="2" t="s">
        <v>1</v>
      </c>
      <c r="P2" s="3">
        <v>15</v>
      </c>
    </row>
    <row r="3" spans="2:18" ht="15" customHeight="1" x14ac:dyDescent="0.3">
      <c r="B3" s="139" t="s">
        <v>30</v>
      </c>
      <c r="C3" s="140"/>
      <c r="D3" s="140"/>
      <c r="E3" s="140"/>
      <c r="F3" s="140"/>
      <c r="G3" s="140"/>
      <c r="H3" s="141"/>
    </row>
    <row r="4" spans="2:18" ht="15" customHeight="1" x14ac:dyDescent="0.3">
      <c r="B4" s="142"/>
      <c r="C4" s="143"/>
      <c r="D4" s="143"/>
      <c r="E4" s="143"/>
      <c r="F4" s="143"/>
      <c r="G4" s="143"/>
      <c r="H4" s="144"/>
      <c r="J4" s="145" t="s">
        <v>82</v>
      </c>
      <c r="K4" s="145"/>
      <c r="L4" s="145"/>
      <c r="M4" s="145"/>
      <c r="N4" s="145"/>
      <c r="O4" s="145"/>
      <c r="P4" s="145"/>
      <c r="Q4" s="145"/>
      <c r="R4" s="145"/>
    </row>
    <row r="5" spans="2:18" ht="30.75" customHeight="1" thickBot="1" x14ac:dyDescent="0.35">
      <c r="B5" s="53" t="s">
        <v>28</v>
      </c>
      <c r="C5" s="54" t="s">
        <v>29</v>
      </c>
      <c r="D5" s="54" t="s">
        <v>94</v>
      </c>
      <c r="E5" s="54" t="s">
        <v>25</v>
      </c>
      <c r="F5" s="54" t="s">
        <v>26</v>
      </c>
      <c r="G5" s="54" t="s">
        <v>27</v>
      </c>
      <c r="H5" s="55" t="s">
        <v>70</v>
      </c>
    </row>
    <row r="6" spans="2:18" x14ac:dyDescent="0.3">
      <c r="B6" s="47">
        <v>1</v>
      </c>
      <c r="C6" s="25">
        <v>39096</v>
      </c>
      <c r="D6" s="25" t="str">
        <f>TEXT(Question7!$C6,"mmm")</f>
        <v>Jan</v>
      </c>
      <c r="E6" s="26" t="s">
        <v>31</v>
      </c>
      <c r="F6" s="26" t="s">
        <v>34</v>
      </c>
      <c r="G6" s="26" t="s">
        <v>37</v>
      </c>
      <c r="H6" s="50">
        <v>5684</v>
      </c>
      <c r="J6" s="42" t="s">
        <v>21</v>
      </c>
      <c r="K6" s="19" t="s">
        <v>67</v>
      </c>
      <c r="L6" s="19" t="s">
        <v>38</v>
      </c>
      <c r="M6" s="19" t="s">
        <v>42</v>
      </c>
      <c r="N6" s="22" t="s">
        <v>66</v>
      </c>
      <c r="O6" s="22" t="s">
        <v>37</v>
      </c>
      <c r="P6" s="22" t="s">
        <v>43</v>
      </c>
      <c r="Q6" s="23" t="s">
        <v>65</v>
      </c>
    </row>
    <row r="7" spans="2:18" x14ac:dyDescent="0.3">
      <c r="B7" s="48">
        <v>2</v>
      </c>
      <c r="C7" s="13">
        <v>39101</v>
      </c>
      <c r="D7" s="13" t="str">
        <f>TEXT(Question7!$C7,"mmm")</f>
        <v>Jan</v>
      </c>
      <c r="E7" s="14" t="s">
        <v>32</v>
      </c>
      <c r="F7" s="14" t="s">
        <v>35</v>
      </c>
      <c r="G7" s="14" t="s">
        <v>37</v>
      </c>
      <c r="H7" s="51">
        <v>9875</v>
      </c>
      <c r="J7" s="20" t="s">
        <v>71</v>
      </c>
      <c r="K7" s="46">
        <f>SUMIFS($H$6:$H$35,$D$6:$D$35,$J7,$G$6:$G$35,K$6)</f>
        <v>0</v>
      </c>
      <c r="L7" s="46">
        <f t="shared" ref="L7:Q18" si="0">SUMIFS($H$6:$H$35,$D$6:$D$35,$J7,$G$6:$G$35,L$6)</f>
        <v>0</v>
      </c>
      <c r="M7" s="46">
        <f t="shared" si="0"/>
        <v>0</v>
      </c>
      <c r="N7" s="46">
        <f t="shared" si="0"/>
        <v>0</v>
      </c>
      <c r="O7" s="46">
        <f t="shared" si="0"/>
        <v>22107</v>
      </c>
      <c r="P7" s="46">
        <f t="shared" si="0"/>
        <v>0</v>
      </c>
      <c r="Q7" s="46">
        <f t="shared" si="0"/>
        <v>0</v>
      </c>
    </row>
    <row r="8" spans="2:18" x14ac:dyDescent="0.3">
      <c r="B8" s="48">
        <v>3</v>
      </c>
      <c r="C8" s="13">
        <v>39106</v>
      </c>
      <c r="D8" s="13" t="str">
        <f>TEXT(Question7!$C8,"mmm")</f>
        <v>Jan</v>
      </c>
      <c r="E8" s="14" t="s">
        <v>33</v>
      </c>
      <c r="F8" s="14" t="s">
        <v>36</v>
      </c>
      <c r="G8" s="14" t="s">
        <v>37</v>
      </c>
      <c r="H8" s="51">
        <v>6548</v>
      </c>
      <c r="J8" s="20" t="s">
        <v>72</v>
      </c>
      <c r="K8" s="46">
        <f t="shared" ref="K8:K18" si="1">SUMIFS($H$6:$H$35,$D$6:$D$35,$J8,$G$6:$G$35,K$6)</f>
        <v>0</v>
      </c>
      <c r="L8" s="46">
        <f t="shared" si="0"/>
        <v>5264</v>
      </c>
      <c r="M8" s="46">
        <f t="shared" si="0"/>
        <v>6548</v>
      </c>
      <c r="N8" s="46">
        <f t="shared" si="0"/>
        <v>0</v>
      </c>
      <c r="O8" s="46">
        <f t="shared" si="0"/>
        <v>0</v>
      </c>
      <c r="P8" s="46">
        <f t="shared" si="0"/>
        <v>5264</v>
      </c>
      <c r="Q8" s="46">
        <f t="shared" si="0"/>
        <v>0</v>
      </c>
    </row>
    <row r="9" spans="2:18" x14ac:dyDescent="0.3">
      <c r="B9" s="48">
        <v>4</v>
      </c>
      <c r="C9" s="13">
        <v>39116</v>
      </c>
      <c r="D9" s="13" t="str">
        <f>TEXT(Question7!$C9,"mmm")</f>
        <v>Feb</v>
      </c>
      <c r="E9" s="14" t="s">
        <v>39</v>
      </c>
      <c r="F9" s="14" t="s">
        <v>35</v>
      </c>
      <c r="G9" s="14" t="s">
        <v>38</v>
      </c>
      <c r="H9" s="51">
        <v>5264</v>
      </c>
      <c r="J9" s="20" t="s">
        <v>73</v>
      </c>
      <c r="K9" s="46">
        <f t="shared" si="1"/>
        <v>0</v>
      </c>
      <c r="L9" s="46">
        <f t="shared" si="0"/>
        <v>5648</v>
      </c>
      <c r="M9" s="46">
        <f t="shared" si="0"/>
        <v>0</v>
      </c>
      <c r="N9" s="46">
        <f t="shared" si="0"/>
        <v>6589</v>
      </c>
      <c r="O9" s="46">
        <f t="shared" si="0"/>
        <v>0</v>
      </c>
      <c r="P9" s="46">
        <f t="shared" si="0"/>
        <v>0</v>
      </c>
      <c r="Q9" s="46">
        <f t="shared" si="0"/>
        <v>5746</v>
      </c>
    </row>
    <row r="10" spans="2:18" x14ac:dyDescent="0.3">
      <c r="B10" s="48">
        <v>5</v>
      </c>
      <c r="C10" s="13">
        <v>39126</v>
      </c>
      <c r="D10" s="13" t="str">
        <f>TEXT(Question7!$C10,"mmm")</f>
        <v>Feb</v>
      </c>
      <c r="E10" s="14" t="s">
        <v>40</v>
      </c>
      <c r="F10" s="14" t="s">
        <v>35</v>
      </c>
      <c r="G10" s="14" t="s">
        <v>42</v>
      </c>
      <c r="H10" s="51">
        <v>6548</v>
      </c>
      <c r="J10" s="20" t="s">
        <v>74</v>
      </c>
      <c r="K10" s="46">
        <f t="shared" si="1"/>
        <v>0</v>
      </c>
      <c r="L10" s="46">
        <f t="shared" si="0"/>
        <v>2351</v>
      </c>
      <c r="M10" s="46">
        <f t="shared" si="0"/>
        <v>0</v>
      </c>
      <c r="N10" s="46">
        <f t="shared" si="0"/>
        <v>0</v>
      </c>
      <c r="O10" s="46">
        <f t="shared" si="0"/>
        <v>12358</v>
      </c>
      <c r="P10" s="46">
        <f t="shared" si="0"/>
        <v>0</v>
      </c>
      <c r="Q10" s="46">
        <f t="shared" si="0"/>
        <v>5486</v>
      </c>
    </row>
    <row r="11" spans="2:18" x14ac:dyDescent="0.3">
      <c r="B11" s="48">
        <v>6</v>
      </c>
      <c r="C11" s="13">
        <v>39128</v>
      </c>
      <c r="D11" s="13" t="str">
        <f>TEXT(Question7!$C11,"mmm")</f>
        <v>Feb</v>
      </c>
      <c r="E11" s="14" t="s">
        <v>41</v>
      </c>
      <c r="F11" s="14" t="s">
        <v>36</v>
      </c>
      <c r="G11" s="14" t="s">
        <v>43</v>
      </c>
      <c r="H11" s="51">
        <v>5264</v>
      </c>
      <c r="J11" s="20" t="s">
        <v>75</v>
      </c>
      <c r="K11" s="46">
        <f t="shared" si="1"/>
        <v>0</v>
      </c>
      <c r="L11" s="46">
        <f t="shared" si="0"/>
        <v>0</v>
      </c>
      <c r="M11" s="46">
        <f t="shared" si="0"/>
        <v>1254</v>
      </c>
      <c r="N11" s="46">
        <f t="shared" si="0"/>
        <v>0</v>
      </c>
      <c r="O11" s="46">
        <f t="shared" si="0"/>
        <v>0</v>
      </c>
      <c r="P11" s="46">
        <f t="shared" si="0"/>
        <v>0</v>
      </c>
      <c r="Q11" s="46">
        <f t="shared" si="0"/>
        <v>6548</v>
      </c>
    </row>
    <row r="12" spans="2:18" x14ac:dyDescent="0.3">
      <c r="B12" s="48">
        <v>7</v>
      </c>
      <c r="C12" s="13">
        <v>39145</v>
      </c>
      <c r="D12" s="13" t="str">
        <f>TEXT(Question7!$C12,"mmm")</f>
        <v>Mar</v>
      </c>
      <c r="E12" s="14" t="s">
        <v>84</v>
      </c>
      <c r="F12" s="14" t="s">
        <v>35</v>
      </c>
      <c r="G12" s="14" t="s">
        <v>38</v>
      </c>
      <c r="H12" s="51">
        <v>5648</v>
      </c>
      <c r="J12" s="20" t="s">
        <v>76</v>
      </c>
      <c r="K12" s="46">
        <f t="shared" si="1"/>
        <v>13115</v>
      </c>
      <c r="L12" s="46">
        <f t="shared" si="0"/>
        <v>0</v>
      </c>
      <c r="M12" s="46">
        <f t="shared" si="0"/>
        <v>0</v>
      </c>
      <c r="N12" s="46">
        <f t="shared" si="0"/>
        <v>0</v>
      </c>
      <c r="O12" s="46">
        <f t="shared" si="0"/>
        <v>0</v>
      </c>
      <c r="P12" s="46">
        <f t="shared" si="0"/>
        <v>0</v>
      </c>
      <c r="Q12" s="46">
        <f t="shared" si="0"/>
        <v>0</v>
      </c>
    </row>
    <row r="13" spans="2:18" x14ac:dyDescent="0.3">
      <c r="B13" s="48">
        <v>8</v>
      </c>
      <c r="C13" s="13">
        <v>39160</v>
      </c>
      <c r="D13" s="13" t="str">
        <f>TEXT(Question7!$C13,"mmm")</f>
        <v>Mar</v>
      </c>
      <c r="E13" s="14" t="s">
        <v>44</v>
      </c>
      <c r="F13" s="14" t="s">
        <v>35</v>
      </c>
      <c r="G13" s="14" t="s">
        <v>65</v>
      </c>
      <c r="H13" s="51">
        <v>5746</v>
      </c>
      <c r="J13" s="20" t="s">
        <v>77</v>
      </c>
      <c r="K13" s="46">
        <f t="shared" si="1"/>
        <v>0</v>
      </c>
      <c r="L13" s="46">
        <f t="shared" si="0"/>
        <v>9658</v>
      </c>
      <c r="M13" s="46">
        <f t="shared" si="0"/>
        <v>0</v>
      </c>
      <c r="N13" s="46">
        <f t="shared" si="0"/>
        <v>4859</v>
      </c>
      <c r="O13" s="46">
        <f t="shared" si="0"/>
        <v>0</v>
      </c>
      <c r="P13" s="46">
        <f t="shared" si="0"/>
        <v>0</v>
      </c>
      <c r="Q13" s="46">
        <f t="shared" si="0"/>
        <v>0</v>
      </c>
    </row>
    <row r="14" spans="2:18" x14ac:dyDescent="0.3">
      <c r="B14" s="48">
        <v>9</v>
      </c>
      <c r="C14" s="13">
        <v>39167</v>
      </c>
      <c r="D14" s="13" t="str">
        <f>TEXT(Question7!$C14,"mmm")</f>
        <v>Mar</v>
      </c>
      <c r="E14" s="14" t="s">
        <v>45</v>
      </c>
      <c r="F14" s="14" t="s">
        <v>36</v>
      </c>
      <c r="G14" s="14" t="s">
        <v>66</v>
      </c>
      <c r="H14" s="51">
        <v>6589</v>
      </c>
      <c r="J14" s="20" t="s">
        <v>78</v>
      </c>
      <c r="K14" s="46">
        <f t="shared" si="1"/>
        <v>0</v>
      </c>
      <c r="L14" s="46">
        <f t="shared" si="0"/>
        <v>8892</v>
      </c>
      <c r="M14" s="46">
        <f t="shared" si="0"/>
        <v>1468</v>
      </c>
      <c r="N14" s="46">
        <f t="shared" si="0"/>
        <v>0</v>
      </c>
      <c r="O14" s="46">
        <f t="shared" si="0"/>
        <v>0</v>
      </c>
      <c r="P14" s="46">
        <f t="shared" si="0"/>
        <v>0</v>
      </c>
      <c r="Q14" s="46">
        <f t="shared" si="0"/>
        <v>0</v>
      </c>
    </row>
    <row r="15" spans="2:18" x14ac:dyDescent="0.3">
      <c r="B15" s="48">
        <v>10</v>
      </c>
      <c r="C15" s="13">
        <v>39180</v>
      </c>
      <c r="D15" s="13" t="str">
        <f>TEXT(Question7!$C15,"mmm")</f>
        <v>Apr</v>
      </c>
      <c r="E15" s="14" t="s">
        <v>46</v>
      </c>
      <c r="F15" s="14" t="s">
        <v>68</v>
      </c>
      <c r="G15" s="14" t="s">
        <v>65</v>
      </c>
      <c r="H15" s="51">
        <v>5486</v>
      </c>
      <c r="J15" s="20" t="s">
        <v>79</v>
      </c>
      <c r="K15" s="46">
        <f t="shared" si="1"/>
        <v>0</v>
      </c>
      <c r="L15" s="46">
        <f t="shared" si="0"/>
        <v>0</v>
      </c>
      <c r="M15" s="46">
        <f t="shared" si="0"/>
        <v>0</v>
      </c>
      <c r="N15" s="46">
        <f t="shared" si="0"/>
        <v>0</v>
      </c>
      <c r="O15" s="46">
        <f t="shared" si="0"/>
        <v>0</v>
      </c>
      <c r="P15" s="46">
        <f t="shared" si="0"/>
        <v>0</v>
      </c>
      <c r="Q15" s="46">
        <f t="shared" si="0"/>
        <v>3064</v>
      </c>
    </row>
    <row r="16" spans="2:18" x14ac:dyDescent="0.3">
      <c r="B16" s="48">
        <v>11</v>
      </c>
      <c r="C16" s="13">
        <v>39186</v>
      </c>
      <c r="D16" s="13" t="str">
        <f>TEXT(Question7!$C16,"mmm")</f>
        <v>Apr</v>
      </c>
      <c r="E16" s="14" t="s">
        <v>47</v>
      </c>
      <c r="F16" s="14" t="s">
        <v>68</v>
      </c>
      <c r="G16" s="14" t="s">
        <v>38</v>
      </c>
      <c r="H16" s="51">
        <v>2351</v>
      </c>
      <c r="J16" s="20" t="s">
        <v>22</v>
      </c>
      <c r="K16" s="46">
        <f t="shared" si="1"/>
        <v>0</v>
      </c>
      <c r="L16" s="46">
        <f t="shared" si="0"/>
        <v>0</v>
      </c>
      <c r="M16" s="46">
        <f t="shared" si="0"/>
        <v>0</v>
      </c>
      <c r="N16" s="46">
        <f t="shared" si="0"/>
        <v>8095</v>
      </c>
      <c r="O16" s="46">
        <f t="shared" si="0"/>
        <v>0</v>
      </c>
      <c r="P16" s="46">
        <f t="shared" si="0"/>
        <v>0</v>
      </c>
      <c r="Q16" s="46">
        <f t="shared" si="0"/>
        <v>0</v>
      </c>
    </row>
    <row r="17" spans="2:18" x14ac:dyDescent="0.3">
      <c r="B17" s="48">
        <v>12</v>
      </c>
      <c r="C17" s="13">
        <v>39187</v>
      </c>
      <c r="D17" s="13" t="str">
        <f>TEXT(Question7!$C17,"mmm")</f>
        <v>Apr</v>
      </c>
      <c r="E17" s="14" t="s">
        <v>48</v>
      </c>
      <c r="F17" s="14" t="s">
        <v>68</v>
      </c>
      <c r="G17" s="14" t="s">
        <v>37</v>
      </c>
      <c r="H17" s="51">
        <v>12358</v>
      </c>
      <c r="J17" s="20" t="s">
        <v>80</v>
      </c>
      <c r="K17" s="46">
        <f t="shared" si="1"/>
        <v>0</v>
      </c>
      <c r="L17" s="46">
        <f t="shared" si="0"/>
        <v>0</v>
      </c>
      <c r="M17" s="46">
        <f t="shared" si="0"/>
        <v>1523</v>
      </c>
      <c r="N17" s="46">
        <f t="shared" si="0"/>
        <v>0</v>
      </c>
      <c r="O17" s="46">
        <f t="shared" si="0"/>
        <v>0</v>
      </c>
      <c r="P17" s="46">
        <f t="shared" si="0"/>
        <v>0</v>
      </c>
      <c r="Q17" s="46">
        <f t="shared" si="0"/>
        <v>2135</v>
      </c>
    </row>
    <row r="18" spans="2:18" ht="15.75" thickBot="1" x14ac:dyDescent="0.35">
      <c r="B18" s="48">
        <v>13</v>
      </c>
      <c r="C18" s="13">
        <v>39205</v>
      </c>
      <c r="D18" s="13" t="str">
        <f>TEXT(Question7!$C18,"mmm")</f>
        <v>May</v>
      </c>
      <c r="E18" s="14" t="s">
        <v>49</v>
      </c>
      <c r="F18" s="14" t="s">
        <v>35</v>
      </c>
      <c r="G18" s="14" t="s">
        <v>42</v>
      </c>
      <c r="H18" s="51">
        <v>1254</v>
      </c>
      <c r="J18" s="21" t="s">
        <v>81</v>
      </c>
      <c r="K18" s="46">
        <f t="shared" si="1"/>
        <v>0</v>
      </c>
      <c r="L18" s="46">
        <f t="shared" si="0"/>
        <v>0</v>
      </c>
      <c r="M18" s="46">
        <f t="shared" si="0"/>
        <v>0</v>
      </c>
      <c r="N18" s="46">
        <f t="shared" si="0"/>
        <v>1487</v>
      </c>
      <c r="O18" s="46">
        <f t="shared" si="0"/>
        <v>1658</v>
      </c>
      <c r="P18" s="46">
        <f t="shared" si="0"/>
        <v>1457</v>
      </c>
      <c r="Q18" s="46">
        <f t="shared" si="0"/>
        <v>0</v>
      </c>
    </row>
    <row r="19" spans="2:18" x14ac:dyDescent="0.3">
      <c r="B19" s="48">
        <v>14</v>
      </c>
      <c r="C19" s="13">
        <v>39225</v>
      </c>
      <c r="D19" s="13" t="str">
        <f>TEXT(Question7!$C19,"mmm")</f>
        <v>May</v>
      </c>
      <c r="E19" s="14" t="s">
        <v>50</v>
      </c>
      <c r="F19" s="14" t="s">
        <v>34</v>
      </c>
      <c r="G19" s="14" t="s">
        <v>65</v>
      </c>
      <c r="H19" s="51">
        <v>6548</v>
      </c>
    </row>
    <row r="20" spans="2:18" x14ac:dyDescent="0.3">
      <c r="B20" s="48">
        <v>15</v>
      </c>
      <c r="C20" s="13">
        <v>39235</v>
      </c>
      <c r="D20" s="13" t="str">
        <f>TEXT(Question7!$C20,"mmm")</f>
        <v>Jun</v>
      </c>
      <c r="E20" s="14" t="s">
        <v>51</v>
      </c>
      <c r="F20" s="14" t="s">
        <v>35</v>
      </c>
      <c r="G20" s="14" t="s">
        <v>67</v>
      </c>
      <c r="H20" s="52">
        <v>8547</v>
      </c>
      <c r="J20" s="145" t="s">
        <v>83</v>
      </c>
      <c r="K20" s="145"/>
      <c r="L20" s="145"/>
      <c r="M20" s="145"/>
      <c r="N20" s="145"/>
      <c r="O20" s="145"/>
      <c r="P20" s="145"/>
      <c r="Q20" s="145"/>
      <c r="R20" s="145"/>
    </row>
    <row r="21" spans="2:18" ht="15.75" thickBot="1" x14ac:dyDescent="0.35">
      <c r="B21" s="48">
        <v>16</v>
      </c>
      <c r="C21" s="13">
        <v>39250</v>
      </c>
      <c r="D21" s="13" t="str">
        <f>TEXT(Question7!$C21,"mmm")</f>
        <v>Jun</v>
      </c>
      <c r="E21" s="14" t="s">
        <v>52</v>
      </c>
      <c r="F21" s="14" t="s">
        <v>34</v>
      </c>
      <c r="G21" s="14" t="s">
        <v>67</v>
      </c>
      <c r="H21" s="51">
        <v>4568</v>
      </c>
    </row>
    <row r="22" spans="2:18" x14ac:dyDescent="0.3">
      <c r="B22" s="48">
        <v>17</v>
      </c>
      <c r="C22" s="13">
        <v>39265</v>
      </c>
      <c r="D22" s="13" t="str">
        <f>TEXT(Question7!$C22,"mmm")</f>
        <v>Jul</v>
      </c>
      <c r="E22" s="14" t="s">
        <v>53</v>
      </c>
      <c r="F22" s="14" t="s">
        <v>69</v>
      </c>
      <c r="G22" s="14" t="s">
        <v>66</v>
      </c>
      <c r="H22" s="51">
        <v>4859</v>
      </c>
      <c r="J22" s="42" t="s">
        <v>21</v>
      </c>
      <c r="K22" s="37" t="s">
        <v>34</v>
      </c>
      <c r="L22" s="37" t="s">
        <v>35</v>
      </c>
      <c r="M22" s="37" t="s">
        <v>36</v>
      </c>
      <c r="N22" s="22" t="s">
        <v>68</v>
      </c>
      <c r="O22" s="23" t="s">
        <v>69</v>
      </c>
    </row>
    <row r="23" spans="2:18" x14ac:dyDescent="0.3">
      <c r="B23" s="48">
        <v>18</v>
      </c>
      <c r="C23" s="13">
        <v>39280</v>
      </c>
      <c r="D23" s="13" t="str">
        <f>TEXT(Question7!$C23,"mmm")</f>
        <v>Jul</v>
      </c>
      <c r="E23" s="14" t="s">
        <v>54</v>
      </c>
      <c r="F23" s="14" t="s">
        <v>36</v>
      </c>
      <c r="G23" s="14" t="s">
        <v>38</v>
      </c>
      <c r="H23" s="51">
        <v>9658</v>
      </c>
      <c r="J23" s="20" t="s">
        <v>71</v>
      </c>
      <c r="K23" s="43">
        <f>SUMIFS($H$6:$H$35,$D$6:$D$35,$J23,$F$6:$F$35,K$22)</f>
        <v>5684</v>
      </c>
      <c r="L23" s="102">
        <f t="shared" ref="L23:O34" si="2">SUMIFS($H$6:$H$35,$D$6:$D$35,$J23,$F$6:$F$35,L$22)</f>
        <v>9875</v>
      </c>
      <c r="M23" s="102">
        <f t="shared" si="2"/>
        <v>6548</v>
      </c>
      <c r="N23" s="102">
        <f t="shared" si="2"/>
        <v>0</v>
      </c>
      <c r="O23" s="102">
        <f t="shared" si="2"/>
        <v>0</v>
      </c>
    </row>
    <row r="24" spans="2:18" x14ac:dyDescent="0.3">
      <c r="B24" s="48">
        <v>19</v>
      </c>
      <c r="C24" s="13">
        <v>39295</v>
      </c>
      <c r="D24" s="13" t="str">
        <f>TEXT(Question7!$C24,"mmm")</f>
        <v>Aug</v>
      </c>
      <c r="E24" s="14" t="s">
        <v>55</v>
      </c>
      <c r="F24" s="14" t="s">
        <v>34</v>
      </c>
      <c r="G24" s="14" t="s">
        <v>38</v>
      </c>
      <c r="H24" s="51">
        <v>7325</v>
      </c>
      <c r="J24" s="20" t="s">
        <v>72</v>
      </c>
      <c r="K24" s="102">
        <f t="shared" ref="K24:K34" si="3">SUMIFS($H$6:$H$35,$D$6:$D$35,$J24,$F$6:$F$35,K$22)</f>
        <v>0</v>
      </c>
      <c r="L24" s="102">
        <f t="shared" si="2"/>
        <v>11812</v>
      </c>
      <c r="M24" s="102">
        <f t="shared" si="2"/>
        <v>5264</v>
      </c>
      <c r="N24" s="102">
        <f t="shared" si="2"/>
        <v>0</v>
      </c>
      <c r="O24" s="102">
        <f t="shared" si="2"/>
        <v>0</v>
      </c>
    </row>
    <row r="25" spans="2:18" x14ac:dyDescent="0.3">
      <c r="B25" s="48">
        <v>20</v>
      </c>
      <c r="C25" s="13">
        <v>39305</v>
      </c>
      <c r="D25" s="13" t="str">
        <f>TEXT(Question7!$C25,"mmm")</f>
        <v>Aug</v>
      </c>
      <c r="E25" s="14" t="s">
        <v>56</v>
      </c>
      <c r="F25" s="14" t="s">
        <v>68</v>
      </c>
      <c r="G25" s="14" t="s">
        <v>38</v>
      </c>
      <c r="H25" s="51">
        <v>1567</v>
      </c>
      <c r="J25" s="20" t="s">
        <v>73</v>
      </c>
      <c r="K25" s="102">
        <f t="shared" si="3"/>
        <v>0</v>
      </c>
      <c r="L25" s="102">
        <f t="shared" si="2"/>
        <v>11394</v>
      </c>
      <c r="M25" s="102">
        <f t="shared" si="2"/>
        <v>6589</v>
      </c>
      <c r="N25" s="102">
        <f t="shared" si="2"/>
        <v>0</v>
      </c>
      <c r="O25" s="102">
        <f t="shared" si="2"/>
        <v>0</v>
      </c>
    </row>
    <row r="26" spans="2:18" x14ac:dyDescent="0.3">
      <c r="B26" s="48">
        <v>21</v>
      </c>
      <c r="C26" s="13">
        <v>39315</v>
      </c>
      <c r="D26" s="13" t="str">
        <f>TEXT(Question7!$C26,"mmm")</f>
        <v>Aug</v>
      </c>
      <c r="E26" s="14" t="s">
        <v>57</v>
      </c>
      <c r="F26" s="14" t="s">
        <v>69</v>
      </c>
      <c r="G26" s="14" t="s">
        <v>42</v>
      </c>
      <c r="H26" s="51">
        <v>1468</v>
      </c>
      <c r="J26" s="20" t="s">
        <v>74</v>
      </c>
      <c r="K26" s="102">
        <f t="shared" si="3"/>
        <v>0</v>
      </c>
      <c r="L26" s="102">
        <f t="shared" si="2"/>
        <v>0</v>
      </c>
      <c r="M26" s="102">
        <f t="shared" si="2"/>
        <v>0</v>
      </c>
      <c r="N26" s="102">
        <f t="shared" si="2"/>
        <v>20195</v>
      </c>
      <c r="O26" s="102">
        <f t="shared" si="2"/>
        <v>0</v>
      </c>
    </row>
    <row r="27" spans="2:18" x14ac:dyDescent="0.3">
      <c r="B27" s="48">
        <v>22</v>
      </c>
      <c r="C27" s="13">
        <v>39335</v>
      </c>
      <c r="D27" s="13" t="str">
        <f>TEXT(Question7!$C27,"mmm")</f>
        <v>Sep</v>
      </c>
      <c r="E27" s="14" t="s">
        <v>58</v>
      </c>
      <c r="F27" s="14" t="s">
        <v>35</v>
      </c>
      <c r="G27" s="14" t="s">
        <v>65</v>
      </c>
      <c r="H27" s="51">
        <v>1486</v>
      </c>
      <c r="J27" s="20" t="s">
        <v>75</v>
      </c>
      <c r="K27" s="102">
        <f t="shared" si="3"/>
        <v>6548</v>
      </c>
      <c r="L27" s="102">
        <f t="shared" si="2"/>
        <v>1254</v>
      </c>
      <c r="M27" s="102">
        <f t="shared" si="2"/>
        <v>0</v>
      </c>
      <c r="N27" s="102">
        <f t="shared" si="2"/>
        <v>0</v>
      </c>
      <c r="O27" s="102">
        <f t="shared" si="2"/>
        <v>0</v>
      </c>
    </row>
    <row r="28" spans="2:18" x14ac:dyDescent="0.3">
      <c r="B28" s="48">
        <v>23</v>
      </c>
      <c r="C28" s="13">
        <v>39350</v>
      </c>
      <c r="D28" s="13" t="str">
        <f>TEXT(Question7!$C28,"mmm")</f>
        <v>Sep</v>
      </c>
      <c r="E28" s="14" t="s">
        <v>59</v>
      </c>
      <c r="F28" s="14" t="s">
        <v>35</v>
      </c>
      <c r="G28" s="14" t="s">
        <v>65</v>
      </c>
      <c r="H28" s="51">
        <v>1578</v>
      </c>
      <c r="J28" s="20" t="s">
        <v>76</v>
      </c>
      <c r="K28" s="102">
        <f t="shared" si="3"/>
        <v>4568</v>
      </c>
      <c r="L28" s="102">
        <f t="shared" si="2"/>
        <v>8547</v>
      </c>
      <c r="M28" s="102">
        <f t="shared" si="2"/>
        <v>0</v>
      </c>
      <c r="N28" s="102">
        <f t="shared" si="2"/>
        <v>0</v>
      </c>
      <c r="O28" s="102">
        <f t="shared" si="2"/>
        <v>0</v>
      </c>
    </row>
    <row r="29" spans="2:18" x14ac:dyDescent="0.3">
      <c r="B29" s="48">
        <v>24</v>
      </c>
      <c r="C29" s="13">
        <v>39365</v>
      </c>
      <c r="D29" s="13" t="str">
        <f>TEXT(Question7!$C29,"mmm")</f>
        <v>Oct</v>
      </c>
      <c r="E29" s="14" t="s">
        <v>60</v>
      </c>
      <c r="F29" s="14" t="s">
        <v>68</v>
      </c>
      <c r="G29" s="14" t="s">
        <v>66</v>
      </c>
      <c r="H29" s="51">
        <v>4528</v>
      </c>
      <c r="J29" s="20" t="s">
        <v>77</v>
      </c>
      <c r="K29" s="102">
        <f t="shared" si="3"/>
        <v>0</v>
      </c>
      <c r="L29" s="102">
        <f t="shared" si="2"/>
        <v>0</v>
      </c>
      <c r="M29" s="102">
        <f t="shared" si="2"/>
        <v>9658</v>
      </c>
      <c r="N29" s="102">
        <f t="shared" si="2"/>
        <v>0</v>
      </c>
      <c r="O29" s="102">
        <f t="shared" si="2"/>
        <v>4859</v>
      </c>
    </row>
    <row r="30" spans="2:18" x14ac:dyDescent="0.3">
      <c r="B30" s="48">
        <v>25</v>
      </c>
      <c r="C30" s="13">
        <v>39382</v>
      </c>
      <c r="D30" s="13" t="str">
        <f>TEXT(Question7!$C30,"mmm")</f>
        <v>Oct</v>
      </c>
      <c r="E30" s="14" t="s">
        <v>61</v>
      </c>
      <c r="F30" s="14" t="s">
        <v>34</v>
      </c>
      <c r="G30" s="14" t="s">
        <v>66</v>
      </c>
      <c r="H30" s="51">
        <v>3567</v>
      </c>
      <c r="J30" s="20" t="s">
        <v>78</v>
      </c>
      <c r="K30" s="102">
        <f t="shared" si="3"/>
        <v>7325</v>
      </c>
      <c r="L30" s="102">
        <f t="shared" si="2"/>
        <v>0</v>
      </c>
      <c r="M30" s="102">
        <f t="shared" si="2"/>
        <v>0</v>
      </c>
      <c r="N30" s="102">
        <f t="shared" si="2"/>
        <v>1567</v>
      </c>
      <c r="O30" s="102">
        <f t="shared" si="2"/>
        <v>1468</v>
      </c>
    </row>
    <row r="31" spans="2:18" x14ac:dyDescent="0.3">
      <c r="B31" s="48">
        <v>26</v>
      </c>
      <c r="C31" s="13">
        <v>39395</v>
      </c>
      <c r="D31" s="13" t="str">
        <f>TEXT(Question7!$C31,"mmm")</f>
        <v>Nov</v>
      </c>
      <c r="E31" s="14" t="s">
        <v>62</v>
      </c>
      <c r="F31" s="14" t="s">
        <v>36</v>
      </c>
      <c r="G31" s="14" t="s">
        <v>42</v>
      </c>
      <c r="H31" s="51">
        <v>1523</v>
      </c>
      <c r="J31" s="20" t="s">
        <v>79</v>
      </c>
      <c r="K31" s="102">
        <f t="shared" si="3"/>
        <v>0</v>
      </c>
      <c r="L31" s="102">
        <f t="shared" si="2"/>
        <v>3064</v>
      </c>
      <c r="M31" s="102">
        <f t="shared" si="2"/>
        <v>0</v>
      </c>
      <c r="N31" s="102">
        <f t="shared" si="2"/>
        <v>0</v>
      </c>
      <c r="O31" s="102">
        <f t="shared" si="2"/>
        <v>0</v>
      </c>
    </row>
    <row r="32" spans="2:18" x14ac:dyDescent="0.3">
      <c r="B32" s="48">
        <v>27</v>
      </c>
      <c r="C32" s="13">
        <v>39405</v>
      </c>
      <c r="D32" s="13" t="str">
        <f>TEXT(Question7!$C32,"mmm")</f>
        <v>Nov</v>
      </c>
      <c r="E32" s="14" t="s">
        <v>63</v>
      </c>
      <c r="F32" s="14" t="s">
        <v>35</v>
      </c>
      <c r="G32" s="14" t="s">
        <v>65</v>
      </c>
      <c r="H32" s="51">
        <v>2135</v>
      </c>
      <c r="J32" s="20" t="s">
        <v>22</v>
      </c>
      <c r="K32" s="102">
        <f t="shared" si="3"/>
        <v>3567</v>
      </c>
      <c r="L32" s="102">
        <f t="shared" si="2"/>
        <v>0</v>
      </c>
      <c r="M32" s="102">
        <f t="shared" si="2"/>
        <v>0</v>
      </c>
      <c r="N32" s="102">
        <f t="shared" si="2"/>
        <v>4528</v>
      </c>
      <c r="O32" s="102">
        <f t="shared" si="2"/>
        <v>0</v>
      </c>
    </row>
    <row r="33" spans="2:15" x14ac:dyDescent="0.3">
      <c r="B33" s="48">
        <v>28</v>
      </c>
      <c r="C33" s="13">
        <v>39420</v>
      </c>
      <c r="D33" s="13" t="str">
        <f>TEXT(Question7!$C33,"mmm")</f>
        <v>Dec</v>
      </c>
      <c r="E33" s="14" t="s">
        <v>64</v>
      </c>
      <c r="F33" s="14" t="s">
        <v>68</v>
      </c>
      <c r="G33" s="14" t="s">
        <v>43</v>
      </c>
      <c r="H33" s="51">
        <v>1457</v>
      </c>
      <c r="J33" s="20" t="s">
        <v>80</v>
      </c>
      <c r="K33" s="102">
        <f t="shared" si="3"/>
        <v>0</v>
      </c>
      <c r="L33" s="102">
        <f t="shared" si="2"/>
        <v>2135</v>
      </c>
      <c r="M33" s="102">
        <f t="shared" si="2"/>
        <v>1523</v>
      </c>
      <c r="N33" s="102">
        <f t="shared" si="2"/>
        <v>0</v>
      </c>
      <c r="O33" s="102">
        <f t="shared" si="2"/>
        <v>0</v>
      </c>
    </row>
    <row r="34" spans="2:15" ht="15.75" thickBot="1" x14ac:dyDescent="0.35">
      <c r="B34" s="48">
        <v>29</v>
      </c>
      <c r="C34" s="13">
        <v>39440</v>
      </c>
      <c r="D34" s="13" t="str">
        <f>TEXT(Question7!$C34,"mmm")</f>
        <v>Dec</v>
      </c>
      <c r="E34" s="14" t="s">
        <v>86</v>
      </c>
      <c r="F34" s="14" t="s">
        <v>69</v>
      </c>
      <c r="G34" s="14" t="s">
        <v>66</v>
      </c>
      <c r="H34" s="51">
        <v>1487</v>
      </c>
      <c r="J34" s="21" t="s">
        <v>81</v>
      </c>
      <c r="K34" s="102">
        <f t="shared" si="3"/>
        <v>1658</v>
      </c>
      <c r="L34" s="102">
        <f t="shared" si="2"/>
        <v>0</v>
      </c>
      <c r="M34" s="102">
        <f t="shared" si="2"/>
        <v>0</v>
      </c>
      <c r="N34" s="102">
        <f t="shared" si="2"/>
        <v>1457</v>
      </c>
      <c r="O34" s="102">
        <f t="shared" si="2"/>
        <v>1487</v>
      </c>
    </row>
    <row r="35" spans="2:15" x14ac:dyDescent="0.3">
      <c r="B35" s="49">
        <v>30</v>
      </c>
      <c r="C35" s="16">
        <v>39442</v>
      </c>
      <c r="D35" s="16" t="str">
        <f>TEXT(Question7!$C35,"mmm")</f>
        <v>Dec</v>
      </c>
      <c r="E35" s="17" t="s">
        <v>85</v>
      </c>
      <c r="F35" s="17" t="s">
        <v>34</v>
      </c>
      <c r="G35" s="17" t="s">
        <v>37</v>
      </c>
      <c r="H35" s="51">
        <v>1658</v>
      </c>
    </row>
    <row r="36" spans="2:15" x14ac:dyDescent="0.3">
      <c r="B36" s="56" t="s">
        <v>24</v>
      </c>
      <c r="C36" s="57"/>
      <c r="D36" s="60" t="str">
        <f>TEXT(Question7!$C36,"mmm")</f>
        <v>Jan</v>
      </c>
      <c r="E36" s="57"/>
      <c r="F36" s="57"/>
      <c r="G36" s="57"/>
      <c r="H36" s="58">
        <f>SUM(H6:H35)</f>
        <v>142574</v>
      </c>
    </row>
  </sheetData>
  <mergeCells count="3">
    <mergeCell ref="B3:H4"/>
    <mergeCell ref="J4:R4"/>
    <mergeCell ref="J20:R20"/>
  </mergeCells>
  <phoneticPr fontId="6" type="noConversion"/>
  <dataValidations count="2">
    <dataValidation type="list" allowBlank="1" showInputMessage="1" showErrorMessage="1" sqref="F6:F35">
      <formula1>"AM,Manager,AVP,VP,President"</formula1>
    </dataValidation>
    <dataValidation type="list" allowBlank="1" showInputMessage="1" showErrorMessage="1" sqref="G6:G35">
      <formula1>"Aviva,Metlife,British Gas,Sunshine,Aviara,STA,Indimag"</formula1>
    </dataValidation>
  </dataValidations>
  <pageMargins left="0.75" right="0.75" top="1" bottom="1" header="0.5" footer="0.5"/>
  <headerFooter alignWithMargins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00B050"/>
  </sheetPr>
  <dimension ref="B1:O35"/>
  <sheetViews>
    <sheetView showGridLines="0" zoomScale="90" workbookViewId="0"/>
  </sheetViews>
  <sheetFormatPr defaultRowHeight="15" x14ac:dyDescent="0.3"/>
  <cols>
    <col min="1" max="1" width="1.42578125" customWidth="1"/>
    <col min="2" max="2" width="5.28515625" bestFit="1" customWidth="1"/>
    <col min="3" max="3" width="9.7109375" bestFit="1" customWidth="1"/>
    <col min="4" max="4" width="19.85546875" bestFit="1" customWidth="1"/>
    <col min="5" max="5" width="9.7109375" customWidth="1"/>
    <col min="6" max="6" width="12.140625" customWidth="1"/>
    <col min="7" max="7" width="11" customWidth="1"/>
    <col min="8" max="8" width="11.42578125" customWidth="1"/>
    <col min="9" max="9" width="8.28515625" customWidth="1"/>
    <col min="10" max="10" width="27.5703125" customWidth="1"/>
    <col min="11" max="11" width="10.7109375" customWidth="1"/>
    <col min="13" max="13" width="13" bestFit="1" customWidth="1"/>
  </cols>
  <sheetData>
    <row r="1" spans="2:15" ht="15.75" thickBot="1" x14ac:dyDescent="0.35"/>
    <row r="2" spans="2:15" ht="15" customHeight="1" x14ac:dyDescent="0.3">
      <c r="B2" s="147" t="s">
        <v>89</v>
      </c>
      <c r="C2" s="148"/>
      <c r="D2" s="148"/>
      <c r="E2" s="148"/>
      <c r="F2" s="148"/>
      <c r="G2" s="148"/>
      <c r="H2" s="149"/>
      <c r="N2" s="2" t="s">
        <v>0</v>
      </c>
      <c r="O2" s="3">
        <v>8</v>
      </c>
    </row>
    <row r="3" spans="2:15" ht="15" customHeight="1" x14ac:dyDescent="0.3">
      <c r="B3" s="150"/>
      <c r="C3" s="151"/>
      <c r="D3" s="151"/>
      <c r="E3" s="151"/>
      <c r="F3" s="151"/>
      <c r="G3" s="151"/>
      <c r="H3" s="152"/>
      <c r="J3" s="146" t="s">
        <v>93</v>
      </c>
      <c r="K3" s="146"/>
      <c r="N3" s="2" t="s">
        <v>1</v>
      </c>
      <c r="O3" s="3">
        <v>10</v>
      </c>
    </row>
    <row r="4" spans="2:15" ht="30.75" customHeight="1" thickBot="1" x14ac:dyDescent="0.35">
      <c r="B4" s="38" t="s">
        <v>28</v>
      </c>
      <c r="C4" s="39" t="s">
        <v>29</v>
      </c>
      <c r="D4" s="39" t="s">
        <v>25</v>
      </c>
      <c r="E4" s="39" t="s">
        <v>87</v>
      </c>
      <c r="F4" s="39" t="s">
        <v>26</v>
      </c>
      <c r="G4" s="39" t="s">
        <v>27</v>
      </c>
      <c r="H4" s="40" t="s">
        <v>70</v>
      </c>
      <c r="J4" s="146"/>
      <c r="K4" s="146"/>
    </row>
    <row r="5" spans="2:15" x14ac:dyDescent="0.3">
      <c r="B5" s="24">
        <v>1</v>
      </c>
      <c r="C5" s="25">
        <v>39096</v>
      </c>
      <c r="D5" s="26" t="s">
        <v>31</v>
      </c>
      <c r="E5" s="32">
        <v>1934</v>
      </c>
      <c r="F5" s="26" t="s">
        <v>34</v>
      </c>
      <c r="G5" s="26" t="s">
        <v>37</v>
      </c>
      <c r="H5" s="27">
        <v>5684</v>
      </c>
    </row>
    <row r="6" spans="2:15" ht="15.75" thickBot="1" x14ac:dyDescent="0.35">
      <c r="B6" s="12">
        <v>2</v>
      </c>
      <c r="C6" s="13">
        <v>39101</v>
      </c>
      <c r="D6" s="14" t="s">
        <v>32</v>
      </c>
      <c r="E6" s="33">
        <v>2203</v>
      </c>
      <c r="F6" s="14" t="s">
        <v>35</v>
      </c>
      <c r="G6" s="14" t="s">
        <v>37</v>
      </c>
      <c r="H6" s="18">
        <v>9875</v>
      </c>
      <c r="J6" s="39" t="s">
        <v>25</v>
      </c>
      <c r="K6" s="39" t="s">
        <v>88</v>
      </c>
    </row>
    <row r="7" spans="2:15" x14ac:dyDescent="0.3">
      <c r="B7" s="12">
        <v>3</v>
      </c>
      <c r="C7" s="13">
        <v>39106</v>
      </c>
      <c r="D7" s="14" t="s">
        <v>33</v>
      </c>
      <c r="E7" s="33">
        <v>2350</v>
      </c>
      <c r="F7" s="14" t="s">
        <v>36</v>
      </c>
      <c r="G7" s="14" t="s">
        <v>37</v>
      </c>
      <c r="H7" s="18">
        <v>6548</v>
      </c>
      <c r="J7" s="35" t="s">
        <v>41</v>
      </c>
      <c r="K7" s="44">
        <f>SUMIF($D$5:$D$34,$J$7,$H$5:$H$34)</f>
        <v>5264</v>
      </c>
    </row>
    <row r="8" spans="2:15" x14ac:dyDescent="0.3">
      <c r="B8" s="12">
        <v>4</v>
      </c>
      <c r="C8" s="13">
        <v>39116</v>
      </c>
      <c r="D8" s="14" t="s">
        <v>39</v>
      </c>
      <c r="E8" s="33">
        <v>2391</v>
      </c>
      <c r="F8" s="14" t="s">
        <v>35</v>
      </c>
      <c r="G8" s="14" t="s">
        <v>38</v>
      </c>
      <c r="H8" s="18">
        <v>5264</v>
      </c>
    </row>
    <row r="9" spans="2:15" x14ac:dyDescent="0.3">
      <c r="B9" s="12">
        <v>5</v>
      </c>
      <c r="C9" s="13">
        <v>39126</v>
      </c>
      <c r="D9" s="14" t="s">
        <v>40</v>
      </c>
      <c r="E9" s="33">
        <v>2586</v>
      </c>
      <c r="F9" s="14" t="s">
        <v>35</v>
      </c>
      <c r="G9" s="14" t="s">
        <v>42</v>
      </c>
      <c r="H9" s="18">
        <v>6548</v>
      </c>
    </row>
    <row r="10" spans="2:15" x14ac:dyDescent="0.3">
      <c r="B10" s="12">
        <v>6</v>
      </c>
      <c r="C10" s="13">
        <v>39128</v>
      </c>
      <c r="D10" s="14" t="s">
        <v>41</v>
      </c>
      <c r="E10" s="33">
        <v>2714</v>
      </c>
      <c r="F10" s="14" t="s">
        <v>36</v>
      </c>
      <c r="G10" s="14" t="s">
        <v>43</v>
      </c>
      <c r="H10" s="18">
        <v>5264</v>
      </c>
    </row>
    <row r="11" spans="2:15" ht="15" customHeight="1" x14ac:dyDescent="0.3">
      <c r="B11" s="12">
        <v>7</v>
      </c>
      <c r="C11" s="13">
        <v>39145</v>
      </c>
      <c r="D11" s="14" t="s">
        <v>84</v>
      </c>
      <c r="E11" s="33">
        <v>2752</v>
      </c>
      <c r="F11" s="14" t="s">
        <v>35</v>
      </c>
      <c r="G11" s="14" t="s">
        <v>38</v>
      </c>
      <c r="H11" s="18">
        <v>5648</v>
      </c>
    </row>
    <row r="12" spans="2:15" x14ac:dyDescent="0.3">
      <c r="B12" s="12">
        <v>8</v>
      </c>
      <c r="C12" s="13">
        <v>39160</v>
      </c>
      <c r="D12" s="14" t="s">
        <v>44</v>
      </c>
      <c r="E12" s="33">
        <v>2931</v>
      </c>
      <c r="F12" s="14" t="s">
        <v>35</v>
      </c>
      <c r="G12" s="14" t="s">
        <v>65</v>
      </c>
      <c r="H12" s="18">
        <v>5746</v>
      </c>
    </row>
    <row r="13" spans="2:15" x14ac:dyDescent="0.3">
      <c r="B13" s="12">
        <v>9</v>
      </c>
      <c r="C13" s="13">
        <v>39167</v>
      </c>
      <c r="D13" s="14" t="s">
        <v>45</v>
      </c>
      <c r="E13" s="33">
        <v>3081</v>
      </c>
      <c r="F13" s="14" t="s">
        <v>36</v>
      </c>
      <c r="G13" s="14" t="s">
        <v>66</v>
      </c>
      <c r="H13" s="18">
        <v>6589</v>
      </c>
    </row>
    <row r="14" spans="2:15" x14ac:dyDescent="0.3">
      <c r="B14" s="12">
        <v>10</v>
      </c>
      <c r="C14" s="13">
        <v>39180</v>
      </c>
      <c r="D14" s="14" t="s">
        <v>46</v>
      </c>
      <c r="E14" s="33">
        <v>3130</v>
      </c>
      <c r="F14" s="14" t="s">
        <v>68</v>
      </c>
      <c r="G14" s="14" t="s">
        <v>65</v>
      </c>
      <c r="H14" s="18">
        <v>5486</v>
      </c>
      <c r="K14" s="36"/>
    </row>
    <row r="15" spans="2:15" x14ac:dyDescent="0.3">
      <c r="B15" s="12">
        <v>11</v>
      </c>
      <c r="C15" s="13">
        <v>39186</v>
      </c>
      <c r="D15" s="14" t="s">
        <v>47</v>
      </c>
      <c r="E15" s="33">
        <v>3294</v>
      </c>
      <c r="F15" s="14" t="s">
        <v>68</v>
      </c>
      <c r="G15" s="14" t="s">
        <v>38</v>
      </c>
      <c r="H15" s="18">
        <v>2351</v>
      </c>
    </row>
    <row r="16" spans="2:15" x14ac:dyDescent="0.3">
      <c r="B16" s="12">
        <v>12</v>
      </c>
      <c r="C16" s="13">
        <v>39187</v>
      </c>
      <c r="D16" s="14" t="s">
        <v>48</v>
      </c>
      <c r="E16" s="33">
        <v>3295</v>
      </c>
      <c r="F16" s="14" t="s">
        <v>68</v>
      </c>
      <c r="G16" s="14" t="s">
        <v>37</v>
      </c>
      <c r="H16" s="18">
        <v>12358</v>
      </c>
    </row>
    <row r="17" spans="2:8" x14ac:dyDescent="0.3">
      <c r="B17" s="12">
        <v>13</v>
      </c>
      <c r="C17" s="13">
        <v>39205</v>
      </c>
      <c r="D17" s="14" t="s">
        <v>49</v>
      </c>
      <c r="E17" s="33">
        <v>3308</v>
      </c>
      <c r="F17" s="14" t="s">
        <v>35</v>
      </c>
      <c r="G17" s="14" t="s">
        <v>42</v>
      </c>
      <c r="H17" s="18">
        <v>1254</v>
      </c>
    </row>
    <row r="18" spans="2:8" x14ac:dyDescent="0.3">
      <c r="B18" s="12">
        <v>14</v>
      </c>
      <c r="C18" s="13">
        <v>39225</v>
      </c>
      <c r="D18" s="14" t="s">
        <v>50</v>
      </c>
      <c r="E18" s="33">
        <v>3324</v>
      </c>
      <c r="F18" s="14" t="s">
        <v>34</v>
      </c>
      <c r="G18" s="14" t="s">
        <v>65</v>
      </c>
      <c r="H18" s="18">
        <v>6548</v>
      </c>
    </row>
    <row r="19" spans="2:8" x14ac:dyDescent="0.3">
      <c r="B19" s="12">
        <v>15</v>
      </c>
      <c r="C19" s="13">
        <v>39235</v>
      </c>
      <c r="D19" s="14" t="s">
        <v>51</v>
      </c>
      <c r="E19" s="33">
        <v>3402</v>
      </c>
      <c r="F19" s="14" t="s">
        <v>35</v>
      </c>
      <c r="G19" s="14" t="s">
        <v>67</v>
      </c>
      <c r="H19" s="18">
        <v>8547</v>
      </c>
    </row>
    <row r="20" spans="2:8" x14ac:dyDescent="0.3">
      <c r="B20" s="12">
        <v>16</v>
      </c>
      <c r="C20" s="13">
        <v>39250</v>
      </c>
      <c r="D20" s="14" t="s">
        <v>52</v>
      </c>
      <c r="E20" s="33">
        <v>3429</v>
      </c>
      <c r="F20" s="14" t="s">
        <v>34</v>
      </c>
      <c r="G20" s="14" t="s">
        <v>43</v>
      </c>
      <c r="H20" s="18">
        <v>4568</v>
      </c>
    </row>
    <row r="21" spans="2:8" x14ac:dyDescent="0.3">
      <c r="B21" s="12">
        <v>17</v>
      </c>
      <c r="C21" s="13">
        <v>39265</v>
      </c>
      <c r="D21" s="14" t="s">
        <v>53</v>
      </c>
      <c r="E21" s="33">
        <v>3432</v>
      </c>
      <c r="F21" s="14" t="s">
        <v>69</v>
      </c>
      <c r="G21" s="14" t="s">
        <v>66</v>
      </c>
      <c r="H21" s="18">
        <v>4859</v>
      </c>
    </row>
    <row r="22" spans="2:8" x14ac:dyDescent="0.3">
      <c r="B22" s="12">
        <v>18</v>
      </c>
      <c r="C22" s="13">
        <v>39280</v>
      </c>
      <c r="D22" s="14" t="s">
        <v>54</v>
      </c>
      <c r="E22" s="33">
        <v>3438</v>
      </c>
      <c r="F22" s="14" t="s">
        <v>36</v>
      </c>
      <c r="G22" s="14" t="s">
        <v>38</v>
      </c>
      <c r="H22" s="18">
        <v>9658</v>
      </c>
    </row>
    <row r="23" spans="2:8" x14ac:dyDescent="0.3">
      <c r="B23" s="12">
        <v>19</v>
      </c>
      <c r="C23" s="13">
        <v>39295</v>
      </c>
      <c r="D23" s="14" t="s">
        <v>55</v>
      </c>
      <c r="E23" s="33">
        <v>3446</v>
      </c>
      <c r="F23" s="14" t="s">
        <v>34</v>
      </c>
      <c r="G23" s="14" t="s">
        <v>38</v>
      </c>
      <c r="H23" s="18">
        <v>7325</v>
      </c>
    </row>
    <row r="24" spans="2:8" x14ac:dyDescent="0.3">
      <c r="B24" s="12">
        <v>20</v>
      </c>
      <c r="C24" s="13">
        <v>39305</v>
      </c>
      <c r="D24" s="14" t="s">
        <v>56</v>
      </c>
      <c r="E24" s="33">
        <v>3617</v>
      </c>
      <c r="F24" s="14" t="s">
        <v>68</v>
      </c>
      <c r="G24" s="14" t="s">
        <v>38</v>
      </c>
      <c r="H24" s="18">
        <v>1567</v>
      </c>
    </row>
    <row r="25" spans="2:8" x14ac:dyDescent="0.3">
      <c r="B25" s="12">
        <v>21</v>
      </c>
      <c r="C25" s="13">
        <v>39315</v>
      </c>
      <c r="D25" s="14" t="s">
        <v>57</v>
      </c>
      <c r="E25" s="33">
        <v>3676</v>
      </c>
      <c r="F25" s="14" t="s">
        <v>69</v>
      </c>
      <c r="G25" s="14" t="s">
        <v>42</v>
      </c>
      <c r="H25" s="18">
        <v>1468</v>
      </c>
    </row>
    <row r="26" spans="2:8" x14ac:dyDescent="0.3">
      <c r="B26" s="12">
        <v>22</v>
      </c>
      <c r="C26" s="13">
        <v>39335</v>
      </c>
      <c r="D26" s="14" t="s">
        <v>58</v>
      </c>
      <c r="E26" s="33">
        <v>3739</v>
      </c>
      <c r="F26" s="14" t="s">
        <v>35</v>
      </c>
      <c r="G26" s="14" t="s">
        <v>65</v>
      </c>
      <c r="H26" s="18">
        <v>1486</v>
      </c>
    </row>
    <row r="27" spans="2:8" x14ac:dyDescent="0.3">
      <c r="B27" s="12">
        <v>23</v>
      </c>
      <c r="C27" s="13">
        <v>39350</v>
      </c>
      <c r="D27" s="14" t="s">
        <v>59</v>
      </c>
      <c r="E27" s="33">
        <v>3778</v>
      </c>
      <c r="F27" s="14" t="s">
        <v>35</v>
      </c>
      <c r="G27" s="14" t="s">
        <v>65</v>
      </c>
      <c r="H27" s="18">
        <v>1578</v>
      </c>
    </row>
    <row r="28" spans="2:8" x14ac:dyDescent="0.3">
      <c r="B28" s="12">
        <v>24</v>
      </c>
      <c r="C28" s="13">
        <v>39365</v>
      </c>
      <c r="D28" s="14" t="s">
        <v>60</v>
      </c>
      <c r="E28" s="33">
        <v>3822</v>
      </c>
      <c r="F28" s="14" t="s">
        <v>68</v>
      </c>
      <c r="G28" s="14" t="s">
        <v>66</v>
      </c>
      <c r="H28" s="18">
        <v>4528</v>
      </c>
    </row>
    <row r="29" spans="2:8" x14ac:dyDescent="0.3">
      <c r="B29" s="12">
        <v>25</v>
      </c>
      <c r="C29" s="13">
        <v>39382</v>
      </c>
      <c r="D29" s="14" t="s">
        <v>61</v>
      </c>
      <c r="E29" s="33">
        <v>3835</v>
      </c>
      <c r="F29" s="14" t="s">
        <v>34</v>
      </c>
      <c r="G29" s="14" t="s">
        <v>66</v>
      </c>
      <c r="H29" s="18">
        <v>3567</v>
      </c>
    </row>
    <row r="30" spans="2:8" x14ac:dyDescent="0.3">
      <c r="B30" s="12">
        <v>26</v>
      </c>
      <c r="C30" s="13">
        <v>39395</v>
      </c>
      <c r="D30" s="14" t="s">
        <v>62</v>
      </c>
      <c r="E30" s="33">
        <v>3853</v>
      </c>
      <c r="F30" s="14" t="s">
        <v>36</v>
      </c>
      <c r="G30" s="14" t="s">
        <v>42</v>
      </c>
      <c r="H30" s="18">
        <v>1523</v>
      </c>
    </row>
    <row r="31" spans="2:8" x14ac:dyDescent="0.3">
      <c r="B31" s="12">
        <v>27</v>
      </c>
      <c r="C31" s="13">
        <v>39405</v>
      </c>
      <c r="D31" s="14" t="s">
        <v>63</v>
      </c>
      <c r="E31" s="33">
        <v>3864</v>
      </c>
      <c r="F31" s="14" t="s">
        <v>35</v>
      </c>
      <c r="G31" s="14" t="s">
        <v>65</v>
      </c>
      <c r="H31" s="18">
        <v>2135</v>
      </c>
    </row>
    <row r="32" spans="2:8" x14ac:dyDescent="0.3">
      <c r="B32" s="12">
        <v>28</v>
      </c>
      <c r="C32" s="13">
        <v>39420</v>
      </c>
      <c r="D32" s="14" t="s">
        <v>64</v>
      </c>
      <c r="E32" s="33">
        <v>4013</v>
      </c>
      <c r="F32" s="14" t="s">
        <v>68</v>
      </c>
      <c r="G32" s="14" t="s">
        <v>43</v>
      </c>
      <c r="H32" s="18">
        <v>1457</v>
      </c>
    </row>
    <row r="33" spans="2:8" x14ac:dyDescent="0.3">
      <c r="B33" s="12">
        <v>29</v>
      </c>
      <c r="C33" s="13">
        <v>39440</v>
      </c>
      <c r="D33" s="14" t="s">
        <v>86</v>
      </c>
      <c r="E33" s="33">
        <v>4226</v>
      </c>
      <c r="F33" s="14" t="s">
        <v>69</v>
      </c>
      <c r="G33" s="14" t="s">
        <v>66</v>
      </c>
      <c r="H33" s="18">
        <v>1487</v>
      </c>
    </row>
    <row r="34" spans="2:8" x14ac:dyDescent="0.3">
      <c r="B34" s="15">
        <v>30</v>
      </c>
      <c r="C34" s="16">
        <v>39442</v>
      </c>
      <c r="D34" s="17" t="s">
        <v>85</v>
      </c>
      <c r="E34" s="34">
        <v>4400</v>
      </c>
      <c r="F34" s="17" t="s">
        <v>34</v>
      </c>
      <c r="G34" s="17" t="s">
        <v>37</v>
      </c>
      <c r="H34" s="18">
        <v>1658</v>
      </c>
    </row>
    <row r="35" spans="2:8" ht="15.75" thickBot="1" x14ac:dyDescent="0.35">
      <c r="B35" s="153" t="s">
        <v>24</v>
      </c>
      <c r="C35" s="154"/>
      <c r="D35" s="154"/>
      <c r="E35" s="154"/>
      <c r="F35" s="154"/>
      <c r="G35" s="154"/>
      <c r="H35" s="41">
        <f>SUM(H5:H34)</f>
        <v>142574</v>
      </c>
    </row>
  </sheetData>
  <mergeCells count="3">
    <mergeCell ref="J3:K4"/>
    <mergeCell ref="B2:H3"/>
    <mergeCell ref="B35:G35"/>
  </mergeCells>
  <phoneticPr fontId="6" type="noConversion"/>
  <dataValidations count="3">
    <dataValidation type="list" allowBlank="1" showInputMessage="1" showErrorMessage="1" sqref="J7">
      <formula1>$D$5:$D$34</formula1>
    </dataValidation>
    <dataValidation type="list" allowBlank="1" showInputMessage="1" showErrorMessage="1" sqref="F5:F34">
      <formula1>"AM,Manager,AVP,VP,President"</formula1>
    </dataValidation>
    <dataValidation type="list" allowBlank="1" showInputMessage="1" showErrorMessage="1" sqref="G5:G34">
      <formula1>"Aviva,Metlife,British Gas,Sunshine,Aviara,STA,Indimag"</formula1>
    </dataValidation>
  </dataValidations>
  <pageMargins left="0.75" right="0.75" top="1" bottom="1" header="0.5" footer="0.5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L21"/>
  <sheetViews>
    <sheetView showGridLines="0" workbookViewId="0"/>
  </sheetViews>
  <sheetFormatPr defaultRowHeight="15" x14ac:dyDescent="0.3"/>
  <cols>
    <col min="3" max="3" width="20.28515625" customWidth="1"/>
    <col min="4" max="4" width="20" customWidth="1"/>
    <col min="5" max="5" width="19.42578125" customWidth="1"/>
    <col min="6" max="6" width="23.5703125" bestFit="1" customWidth="1"/>
    <col min="10" max="10" width="10.140625" bestFit="1" customWidth="1"/>
    <col min="11" max="11" width="12.28515625" bestFit="1" customWidth="1"/>
  </cols>
  <sheetData>
    <row r="1" spans="3:12" x14ac:dyDescent="0.3">
      <c r="K1" s="2" t="s">
        <v>0</v>
      </c>
      <c r="L1" s="3">
        <v>9</v>
      </c>
    </row>
    <row r="2" spans="3:12" x14ac:dyDescent="0.3">
      <c r="K2" s="2" t="s">
        <v>1</v>
      </c>
      <c r="L2" s="3">
        <v>10</v>
      </c>
    </row>
    <row r="5" spans="3:12" x14ac:dyDescent="0.3">
      <c r="C5" s="73" t="s">
        <v>106</v>
      </c>
      <c r="D5" s="74" t="s">
        <v>23</v>
      </c>
      <c r="E5" s="73" t="s">
        <v>107</v>
      </c>
      <c r="F5" s="73" t="s">
        <v>108</v>
      </c>
    </row>
    <row r="6" spans="3:12" x14ac:dyDescent="0.3">
      <c r="C6" s="75">
        <v>46901</v>
      </c>
      <c r="D6" s="76" t="s">
        <v>109</v>
      </c>
      <c r="E6" s="75">
        <v>127</v>
      </c>
      <c r="F6" s="77">
        <f>IF($E6&gt;=$I$11,$J$11,IF($E6&gt;=$I$10,$J$10,IF($E6&gt;=$I$9,$J$9,IF($E6&gt;=$I$8,$J$8,IF($E6&gt;=$I$7,$J$7,0)))))</f>
        <v>1</v>
      </c>
      <c r="I6" s="73" t="s">
        <v>120</v>
      </c>
      <c r="J6" s="78" t="s">
        <v>108</v>
      </c>
    </row>
    <row r="7" spans="3:12" x14ac:dyDescent="0.3">
      <c r="C7" s="75">
        <v>45768</v>
      </c>
      <c r="D7" s="76" t="s">
        <v>110</v>
      </c>
      <c r="E7" s="75">
        <v>105</v>
      </c>
      <c r="F7" s="77">
        <f t="shared" ref="F7:F16" si="0">IF($E7&gt;=$I$11,$J$11,IF($E7&gt;=$I$10,$J$10,IF($E7&gt;=$I$9,$J$9,IF($E7&gt;=$I$8,$J$8,IF($E7&gt;=$I$7,$J$7,0)))))</f>
        <v>0.8</v>
      </c>
      <c r="I7" s="73">
        <v>100</v>
      </c>
      <c r="J7" s="79">
        <v>0.8</v>
      </c>
    </row>
    <row r="8" spans="3:12" x14ac:dyDescent="0.3">
      <c r="C8" s="75">
        <v>46524</v>
      </c>
      <c r="D8" s="76" t="s">
        <v>111</v>
      </c>
      <c r="E8" s="75">
        <v>140</v>
      </c>
      <c r="F8" s="77">
        <f t="shared" si="0"/>
        <v>1.25</v>
      </c>
      <c r="I8" s="73">
        <v>120</v>
      </c>
      <c r="J8" s="79">
        <v>1</v>
      </c>
    </row>
    <row r="9" spans="3:12" x14ac:dyDescent="0.3">
      <c r="C9" s="75">
        <v>46622</v>
      </c>
      <c r="D9" s="76" t="s">
        <v>112</v>
      </c>
      <c r="E9" s="75">
        <v>134</v>
      </c>
      <c r="F9" s="77">
        <f t="shared" si="0"/>
        <v>1.1000000000000001</v>
      </c>
      <c r="I9" s="73">
        <v>130</v>
      </c>
      <c r="J9" s="79">
        <v>1.1000000000000001</v>
      </c>
    </row>
    <row r="10" spans="3:12" x14ac:dyDescent="0.3">
      <c r="C10" s="75">
        <v>46617</v>
      </c>
      <c r="D10" s="76" t="s">
        <v>113</v>
      </c>
      <c r="E10" s="75">
        <v>136</v>
      </c>
      <c r="F10" s="77">
        <f t="shared" si="0"/>
        <v>1.1000000000000001</v>
      </c>
      <c r="I10" s="73">
        <v>140</v>
      </c>
      <c r="J10" s="79">
        <v>1.25</v>
      </c>
    </row>
    <row r="11" spans="3:12" x14ac:dyDescent="0.3">
      <c r="C11" s="75">
        <v>47791</v>
      </c>
      <c r="D11" s="76" t="s">
        <v>114</v>
      </c>
      <c r="E11" s="75">
        <v>126</v>
      </c>
      <c r="F11" s="77">
        <f t="shared" si="0"/>
        <v>1</v>
      </c>
      <c r="I11" s="73">
        <v>150</v>
      </c>
      <c r="J11" s="79">
        <v>1.5</v>
      </c>
    </row>
    <row r="12" spans="3:12" x14ac:dyDescent="0.3">
      <c r="C12" s="75">
        <v>46722</v>
      </c>
      <c r="D12" s="76" t="s">
        <v>115</v>
      </c>
      <c r="E12" s="75">
        <v>136</v>
      </c>
      <c r="F12" s="77">
        <f t="shared" si="0"/>
        <v>1.1000000000000001</v>
      </c>
    </row>
    <row r="13" spans="3:12" x14ac:dyDescent="0.3">
      <c r="C13" s="75">
        <v>48060</v>
      </c>
      <c r="D13" s="76" t="s">
        <v>116</v>
      </c>
      <c r="E13" s="75">
        <v>150</v>
      </c>
      <c r="F13" s="77">
        <f t="shared" si="0"/>
        <v>1.5</v>
      </c>
    </row>
    <row r="14" spans="3:12" x14ac:dyDescent="0.3">
      <c r="C14" s="75">
        <v>48049</v>
      </c>
      <c r="D14" s="76" t="s">
        <v>117</v>
      </c>
      <c r="E14" s="75">
        <v>131</v>
      </c>
      <c r="F14" s="77">
        <f t="shared" si="0"/>
        <v>1.1000000000000001</v>
      </c>
    </row>
    <row r="15" spans="3:12" x14ac:dyDescent="0.3">
      <c r="C15" s="75">
        <v>46944</v>
      </c>
      <c r="D15" s="76" t="s">
        <v>118</v>
      </c>
      <c r="E15" s="75">
        <v>141</v>
      </c>
      <c r="F15" s="77">
        <f t="shared" si="0"/>
        <v>1.25</v>
      </c>
    </row>
    <row r="16" spans="3:12" x14ac:dyDescent="0.3">
      <c r="C16" s="75">
        <v>46485</v>
      </c>
      <c r="D16" s="76" t="s">
        <v>119</v>
      </c>
      <c r="E16" s="75">
        <v>128</v>
      </c>
      <c r="F16" s="77">
        <f t="shared" si="0"/>
        <v>1</v>
      </c>
    </row>
    <row r="21" spans="2:6" x14ac:dyDescent="0.3">
      <c r="B21" s="155" t="s">
        <v>121</v>
      </c>
      <c r="C21" s="155"/>
      <c r="D21" s="155"/>
      <c r="E21" s="155"/>
      <c r="F21" s="155"/>
    </row>
  </sheetData>
  <protectedRanges>
    <protectedRange sqref="C5:F16" name="Range1_1"/>
    <protectedRange sqref="B21" name="Range1_1_1"/>
  </protectedRanges>
  <mergeCells count="1">
    <mergeCell ref="B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D2:Q14"/>
  <sheetViews>
    <sheetView showGridLines="0" zoomScale="80" zoomScaleNormal="80" workbookViewId="0"/>
  </sheetViews>
  <sheetFormatPr defaultRowHeight="15" x14ac:dyDescent="0.3"/>
  <cols>
    <col min="6" max="6" width="9.7109375" bestFit="1" customWidth="1"/>
    <col min="7" max="7" width="9.7109375" customWidth="1"/>
    <col min="8" max="8" width="10.7109375" bestFit="1" customWidth="1"/>
    <col min="9" max="9" width="10.42578125" bestFit="1" customWidth="1"/>
    <col min="10" max="10" width="8.140625" customWidth="1"/>
    <col min="11" max="11" width="9.5703125" bestFit="1" customWidth="1"/>
    <col min="16" max="16" width="12.28515625" bestFit="1" customWidth="1"/>
  </cols>
  <sheetData>
    <row r="2" spans="4:17" x14ac:dyDescent="0.3">
      <c r="P2" s="2" t="s">
        <v>0</v>
      </c>
      <c r="Q2" s="3">
        <v>11</v>
      </c>
    </row>
    <row r="3" spans="4:17" x14ac:dyDescent="0.3">
      <c r="P3" s="2" t="s">
        <v>1</v>
      </c>
      <c r="Q3" s="3">
        <v>10</v>
      </c>
    </row>
    <row r="4" spans="4:17" ht="15.75" x14ac:dyDescent="0.3">
      <c r="D4" s="156" t="s">
        <v>148</v>
      </c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7" spans="4:17" x14ac:dyDescent="0.3">
      <c r="E7" s="86" t="s">
        <v>134</v>
      </c>
      <c r="F7" s="80" t="s">
        <v>135</v>
      </c>
      <c r="G7" s="80" t="s">
        <v>136</v>
      </c>
      <c r="H7" s="80" t="s">
        <v>137</v>
      </c>
      <c r="I7" s="80" t="s">
        <v>138</v>
      </c>
      <c r="J7" s="87" t="s">
        <v>139</v>
      </c>
      <c r="K7" s="88" t="s">
        <v>140</v>
      </c>
    </row>
    <row r="8" spans="4:17" x14ac:dyDescent="0.3">
      <c r="E8" s="81" t="s">
        <v>141</v>
      </c>
      <c r="F8" s="89">
        <v>0.71119253903609925</v>
      </c>
      <c r="G8" s="89">
        <v>0.97879056673919629</v>
      </c>
      <c r="H8" s="89">
        <v>0.84864422648523274</v>
      </c>
      <c r="I8" s="89">
        <v>0.89</v>
      </c>
      <c r="J8" s="89">
        <v>0.98005920346816822</v>
      </c>
      <c r="K8" s="90" t="str">
        <f>IF(AND(F8&gt;=80%,G8&gt;=80%,H8&gt;=80%,I8&gt;=80%),"Good",IF(AND(G8&gt;=80%,H8&gt;=80%,I8&gt;=80%,J8&gt;=80%),"Good",IF(AND(H8&gt;=80%,I8&gt;=80%,J8&gt;=80%,F8&gt;=80%),"Good",IF(AND(I8&gt;=80%,J8&gt;=80%,F8&gt;=80%,G8&gt;=80%),"Good",IF(AND(J8&gt;=80%,F8&gt;=80%,G8&gt;=80%,H8&gt;=80%),"Good","Bad")))))</f>
        <v>Good</v>
      </c>
    </row>
    <row r="9" spans="4:17" x14ac:dyDescent="0.3">
      <c r="E9" s="81" t="s">
        <v>142</v>
      </c>
      <c r="F9" s="89">
        <v>0.68284645026027702</v>
      </c>
      <c r="G9" s="89">
        <v>0.84353216105314099</v>
      </c>
      <c r="H9" s="89">
        <v>0.33327487567699288</v>
      </c>
      <c r="I9" s="89">
        <v>0.47587810125335628</v>
      </c>
      <c r="J9" s="89">
        <v>0.3106181187996282</v>
      </c>
      <c r="K9" s="90" t="str">
        <f t="shared" ref="K9:K14" si="0">IF(AND(F9&gt;=80%,G9&gt;=80%,H9&gt;=80%,I9&gt;=80%),"Good",IF(AND(G9&gt;=80%,H9&gt;=80%,I9&gt;=80%,J9&gt;=80%),"Good",IF(AND(H9&gt;=80%,I9&gt;=80%,J9&gt;=80%,F9&gt;=80%),"Good",IF(AND(I9&gt;=80%,J9&gt;=80%,F9&gt;=80%,G9&gt;=80%),"Good",IF(AND(J9&gt;=80%,F9&gt;=80%,G9&gt;=80%,H9&gt;=80%),"Good","Bad")))))</f>
        <v>Bad</v>
      </c>
    </row>
    <row r="10" spans="4:17" x14ac:dyDescent="0.3">
      <c r="E10" s="81" t="s">
        <v>143</v>
      </c>
      <c r="F10" s="89">
        <v>0.87</v>
      </c>
      <c r="G10" s="89">
        <v>0.92</v>
      </c>
      <c r="H10" s="89">
        <v>0.85</v>
      </c>
      <c r="I10" s="89">
        <v>0.20449109034792123</v>
      </c>
      <c r="J10" s="89">
        <v>0.8</v>
      </c>
      <c r="K10" s="90" t="str">
        <f t="shared" si="0"/>
        <v>Good</v>
      </c>
    </row>
    <row r="11" spans="4:17" x14ac:dyDescent="0.3">
      <c r="E11" s="81" t="s">
        <v>144</v>
      </c>
      <c r="F11" s="89">
        <v>0.8449712289287078</v>
      </c>
      <c r="G11" s="89">
        <v>0.90585795640760314</v>
      </c>
      <c r="H11" s="89">
        <v>0.81</v>
      </c>
      <c r="I11" s="89">
        <v>0.46359310020733868</v>
      </c>
      <c r="J11" s="89">
        <v>0.56000000000000005</v>
      </c>
      <c r="K11" s="90" t="str">
        <f t="shared" si="0"/>
        <v>Bad</v>
      </c>
    </row>
    <row r="12" spans="4:17" x14ac:dyDescent="0.3">
      <c r="E12" s="81" t="s">
        <v>145</v>
      </c>
      <c r="F12" s="89">
        <v>0.93890949653340372</v>
      </c>
      <c r="G12" s="89">
        <v>0.56000000000000005</v>
      </c>
      <c r="H12" s="89">
        <v>0.98243098218864067</v>
      </c>
      <c r="I12" s="89">
        <v>0.81</v>
      </c>
      <c r="J12" s="89">
        <v>0.98</v>
      </c>
      <c r="K12" s="90" t="str">
        <f t="shared" si="0"/>
        <v>Good</v>
      </c>
    </row>
    <row r="13" spans="4:17" x14ac:dyDescent="0.3">
      <c r="E13" s="81" t="s">
        <v>146</v>
      </c>
      <c r="F13" s="89">
        <v>0.57206287695947455</v>
      </c>
      <c r="G13" s="89">
        <v>0.12896262610855103</v>
      </c>
      <c r="H13" s="89">
        <v>0.211554480022624</v>
      </c>
      <c r="I13" s="89">
        <v>0.82922648477536587</v>
      </c>
      <c r="J13" s="89">
        <v>0.16584968664921196</v>
      </c>
      <c r="K13" s="90" t="str">
        <f t="shared" si="0"/>
        <v>Bad</v>
      </c>
    </row>
    <row r="14" spans="4:17" x14ac:dyDescent="0.3">
      <c r="E14" s="81" t="s">
        <v>147</v>
      </c>
      <c r="F14" s="89">
        <v>0.59014759710559395</v>
      </c>
      <c r="G14" s="89">
        <v>0.85</v>
      </c>
      <c r="H14" s="89">
        <v>0.86430394623935713</v>
      </c>
      <c r="I14" s="89">
        <v>0.8997057925053783</v>
      </c>
      <c r="J14" s="89">
        <v>0.99</v>
      </c>
      <c r="K14" s="90" t="str">
        <f t="shared" si="0"/>
        <v>Good</v>
      </c>
    </row>
  </sheetData>
  <mergeCells count="1">
    <mergeCell ref="D4:N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D2:Q17"/>
  <sheetViews>
    <sheetView showGridLines="0" workbookViewId="0">
      <selection activeCell="N29" sqref="N29"/>
    </sheetView>
  </sheetViews>
  <sheetFormatPr defaultRowHeight="15" x14ac:dyDescent="0.3"/>
  <cols>
    <col min="16" max="16" width="12.28515625" bestFit="1" customWidth="1"/>
  </cols>
  <sheetData>
    <row r="2" spans="4:17" ht="15.75" x14ac:dyDescent="0.3">
      <c r="D2" s="161" t="s">
        <v>133</v>
      </c>
      <c r="E2" s="162"/>
      <c r="F2" s="162"/>
      <c r="G2" s="162"/>
      <c r="H2" s="162"/>
      <c r="I2" s="162"/>
      <c r="J2" s="162"/>
      <c r="K2" s="162"/>
      <c r="L2" s="163"/>
      <c r="P2" s="2" t="s">
        <v>0</v>
      </c>
      <c r="Q2" s="3">
        <v>10</v>
      </c>
    </row>
    <row r="3" spans="4:17" x14ac:dyDescent="0.3">
      <c r="P3" s="2" t="s">
        <v>1</v>
      </c>
      <c r="Q3" s="3">
        <v>10</v>
      </c>
    </row>
    <row r="4" spans="4:17" x14ac:dyDescent="0.3">
      <c r="D4" s="83" t="s">
        <v>123</v>
      </c>
      <c r="E4" s="83" t="s">
        <v>23</v>
      </c>
      <c r="F4" s="83" t="s">
        <v>71</v>
      </c>
      <c r="G4" s="83" t="s">
        <v>76</v>
      </c>
      <c r="H4" s="83" t="s">
        <v>75</v>
      </c>
      <c r="I4" s="83" t="s">
        <v>74</v>
      </c>
      <c r="J4" s="83" t="s">
        <v>73</v>
      </c>
      <c r="K4" s="83" t="s">
        <v>72</v>
      </c>
      <c r="L4" s="83" t="s">
        <v>77</v>
      </c>
    </row>
    <row r="5" spans="4:17" x14ac:dyDescent="0.3">
      <c r="D5" s="84">
        <v>3001111</v>
      </c>
      <c r="E5" s="85" t="str">
        <f>INDEX($D$8:$L$17,MATCH($D$5,$L$8:$L$17,0),MATCH(E$4,$D$8:$K$8,0))</f>
        <v>Ravi</v>
      </c>
      <c r="F5" s="85">
        <f t="shared" ref="F5:L5" si="0">INDEX($D$8:$L$17,MATCH($D$5,$L$8:$L$17,0),MATCH(F$4,$D$8:$K$8,0))</f>
        <v>0.38879720619332181</v>
      </c>
      <c r="G5" s="85">
        <f t="shared" si="0"/>
        <v>0.39764108896033112</v>
      </c>
      <c r="H5" s="85">
        <f t="shared" si="0"/>
        <v>0.4128422738471732</v>
      </c>
      <c r="I5" s="85">
        <f t="shared" si="0"/>
        <v>0.73215677914786037</v>
      </c>
      <c r="J5" s="85">
        <f t="shared" si="0"/>
        <v>0.27593576935288289</v>
      </c>
      <c r="K5" s="85">
        <f t="shared" si="0"/>
        <v>0.67807012346490947</v>
      </c>
      <c r="L5" s="85">
        <f t="shared" si="0"/>
        <v>0.33442563721273333</v>
      </c>
    </row>
    <row r="7" spans="4:17" ht="15.75" x14ac:dyDescent="0.3">
      <c r="D7" s="158" t="s">
        <v>122</v>
      </c>
      <c r="E7" s="159"/>
      <c r="F7" s="159"/>
      <c r="G7" s="159"/>
      <c r="H7" s="159"/>
      <c r="I7" s="159"/>
      <c r="J7" s="159"/>
      <c r="K7" s="159"/>
      <c r="L7" s="160"/>
    </row>
    <row r="8" spans="4:17" x14ac:dyDescent="0.3">
      <c r="D8" s="80" t="s">
        <v>23</v>
      </c>
      <c r="E8" s="80" t="s">
        <v>71</v>
      </c>
      <c r="F8" s="80" t="s">
        <v>72</v>
      </c>
      <c r="G8" s="80" t="s">
        <v>73</v>
      </c>
      <c r="H8" s="80" t="s">
        <v>74</v>
      </c>
      <c r="I8" s="80" t="s">
        <v>75</v>
      </c>
      <c r="J8" s="80" t="s">
        <v>76</v>
      </c>
      <c r="K8" s="80" t="s">
        <v>77</v>
      </c>
      <c r="L8" s="80" t="s">
        <v>123</v>
      </c>
    </row>
    <row r="9" spans="4:17" x14ac:dyDescent="0.3">
      <c r="D9" s="81" t="s">
        <v>124</v>
      </c>
      <c r="E9" s="82">
        <v>0.38879720619332181</v>
      </c>
      <c r="F9" s="82">
        <v>0.67807012346490947</v>
      </c>
      <c r="G9" s="82">
        <v>0.27593576935288289</v>
      </c>
      <c r="H9" s="82">
        <v>0.73215677914786037</v>
      </c>
      <c r="I9" s="82">
        <v>0.4128422738471732</v>
      </c>
      <c r="J9" s="82">
        <v>0.39764108896033112</v>
      </c>
      <c r="K9" s="82">
        <v>0.33442563721273333</v>
      </c>
      <c r="L9" s="81">
        <v>3001111</v>
      </c>
    </row>
    <row r="10" spans="4:17" x14ac:dyDescent="0.3">
      <c r="D10" s="81" t="s">
        <v>125</v>
      </c>
      <c r="E10" s="82">
        <v>9.3472880014588422E-2</v>
      </c>
      <c r="F10" s="82">
        <v>0.51696497324257584</v>
      </c>
      <c r="G10" s="82">
        <v>0.34958283090546649</v>
      </c>
      <c r="H10" s="82">
        <v>0.63009905066882776</v>
      </c>
      <c r="I10" s="82">
        <v>0.85230528309506137</v>
      </c>
      <c r="J10" s="82">
        <v>0.24753764456448946</v>
      </c>
      <c r="K10" s="82">
        <v>0.6985858084336648</v>
      </c>
      <c r="L10" s="81">
        <v>3001859</v>
      </c>
    </row>
    <row r="11" spans="4:17" x14ac:dyDescent="0.3">
      <c r="D11" s="81" t="s">
        <v>126</v>
      </c>
      <c r="E11" s="82">
        <v>0.14690960173635559</v>
      </c>
      <c r="F11" s="82">
        <v>0.1280500092554171</v>
      </c>
      <c r="G11" s="82">
        <v>0.45094468838183821</v>
      </c>
      <c r="H11" s="82">
        <v>0.23405387089990903</v>
      </c>
      <c r="I11" s="82">
        <v>0.62501866787929927</v>
      </c>
      <c r="J11" s="82">
        <v>0.96114743260132962</v>
      </c>
      <c r="K11" s="82">
        <v>0.58272632506125033</v>
      </c>
      <c r="L11" s="81">
        <v>3002777</v>
      </c>
    </row>
    <row r="12" spans="4:17" x14ac:dyDescent="0.3">
      <c r="D12" s="81" t="s">
        <v>127</v>
      </c>
      <c r="E12" s="82">
        <v>0.59536018869829777</v>
      </c>
      <c r="F12" s="82">
        <v>2.8078257501197745E-2</v>
      </c>
      <c r="G12" s="82">
        <v>0.98713768864736318</v>
      </c>
      <c r="H12" s="82">
        <v>0.98937015300584386</v>
      </c>
      <c r="I12" s="82">
        <v>0.43336630176737279</v>
      </c>
      <c r="J12" s="82">
        <v>0.74577458094544291</v>
      </c>
      <c r="K12" s="82">
        <v>0.1622268636596681</v>
      </c>
      <c r="L12" s="81">
        <v>3003890</v>
      </c>
    </row>
    <row r="13" spans="4:17" x14ac:dyDescent="0.3">
      <c r="D13" s="81" t="s">
        <v>128</v>
      </c>
      <c r="E13" s="82">
        <v>0.51731660458933371</v>
      </c>
      <c r="F13" s="82">
        <v>0.27385484903241197</v>
      </c>
      <c r="G13" s="82">
        <v>0.33321878767075186</v>
      </c>
      <c r="H13" s="82">
        <v>0.14484985323310406</v>
      </c>
      <c r="I13" s="82">
        <v>0.17462768985920996</v>
      </c>
      <c r="J13" s="82">
        <v>0.52780824368333901</v>
      </c>
      <c r="K13" s="82">
        <v>0.3265906454358638</v>
      </c>
      <c r="L13" s="81">
        <v>3005187</v>
      </c>
    </row>
    <row r="14" spans="4:17" x14ac:dyDescent="0.3">
      <c r="D14" s="81" t="s">
        <v>129</v>
      </c>
      <c r="E14" s="82">
        <v>0.19902000018906074</v>
      </c>
      <c r="F14" s="82">
        <v>0.21312087012332648</v>
      </c>
      <c r="G14" s="82">
        <v>0.72451874767935143</v>
      </c>
      <c r="H14" s="82">
        <v>0.48043885593162072</v>
      </c>
      <c r="I14" s="82">
        <v>0.57239089616803818</v>
      </c>
      <c r="J14" s="82">
        <v>0.38082359664547882</v>
      </c>
      <c r="K14" s="82">
        <v>0.35308986283513322</v>
      </c>
      <c r="L14" s="81">
        <v>3006669</v>
      </c>
    </row>
    <row r="15" spans="4:17" x14ac:dyDescent="0.3">
      <c r="D15" s="81" t="s">
        <v>130</v>
      </c>
      <c r="E15" s="82">
        <v>6.0452751335090205E-2</v>
      </c>
      <c r="F15" s="82">
        <v>0.40165180211528817</v>
      </c>
      <c r="G15" s="82">
        <v>0.58665397815622788</v>
      </c>
      <c r="H15" s="82">
        <v>0.5004615918067491</v>
      </c>
      <c r="I15" s="82">
        <v>0.69853900070441366</v>
      </c>
      <c r="J15" s="82">
        <v>0.69202814001992508</v>
      </c>
      <c r="K15" s="82">
        <v>3.4373356707035119E-2</v>
      </c>
      <c r="L15" s="81">
        <v>3008334</v>
      </c>
    </row>
    <row r="16" spans="4:17" x14ac:dyDescent="0.3">
      <c r="D16" s="81" t="s">
        <v>131</v>
      </c>
      <c r="E16" s="82">
        <v>0.75923995153663226</v>
      </c>
      <c r="F16" s="82">
        <v>0.39925905441888188</v>
      </c>
      <c r="G16" s="82">
        <v>0.71147766906505794</v>
      </c>
      <c r="H16" s="82">
        <v>0.10608254503221626</v>
      </c>
      <c r="I16" s="82">
        <v>0.99013638158992667</v>
      </c>
      <c r="J16" s="82">
        <v>0.59607193204525211</v>
      </c>
      <c r="K16" s="82">
        <v>0.75172622096267783</v>
      </c>
      <c r="L16" s="81">
        <v>3009318</v>
      </c>
    </row>
    <row r="17" spans="4:12" x14ac:dyDescent="0.3">
      <c r="D17" s="81" t="s">
        <v>132</v>
      </c>
      <c r="E17" s="82">
        <v>0.78638030027139494</v>
      </c>
      <c r="F17" s="82">
        <v>0.96556650643090203</v>
      </c>
      <c r="G17" s="82">
        <v>0.75519070724021975</v>
      </c>
      <c r="H17" s="82">
        <v>2.1764319274920729E-2</v>
      </c>
      <c r="I17" s="82">
        <v>0.366730391448152</v>
      </c>
      <c r="J17" s="82">
        <v>0.54867965403065033</v>
      </c>
      <c r="K17" s="82">
        <v>0.35260538372190686</v>
      </c>
      <c r="L17" s="81">
        <v>3009664</v>
      </c>
    </row>
  </sheetData>
  <mergeCells count="2">
    <mergeCell ref="D7:L7"/>
    <mergeCell ref="D2:L2"/>
  </mergeCells>
  <dataValidations count="1">
    <dataValidation type="list" allowBlank="1" showInputMessage="1" showErrorMessage="1" sqref="D5">
      <formula1>$L$9:$L$17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Preface</vt:lpstr>
      <vt:lpstr>Question1</vt:lpstr>
      <vt:lpstr>Question2</vt:lpstr>
      <vt:lpstr>Question3</vt:lpstr>
      <vt:lpstr>Question4</vt:lpstr>
      <vt:lpstr>Question5</vt:lpstr>
      <vt:lpstr>Question6</vt:lpstr>
      <vt:lpstr>Question7</vt:lpstr>
      <vt:lpstr>Question 8</vt:lpstr>
      <vt:lpstr>Question9</vt:lpstr>
      <vt:lpstr>Question11</vt:lpstr>
      <vt:lpstr>Question 10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Sidhu</dc:creator>
  <cp:lastModifiedBy>SauravG</cp:lastModifiedBy>
  <dcterms:created xsi:type="dcterms:W3CDTF">2008-06-03T09:55:49Z</dcterms:created>
  <dcterms:modified xsi:type="dcterms:W3CDTF">2019-01-22T17:46:33Z</dcterms:modified>
</cp:coreProperties>
</file>