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northeastern-my.sharepoint.com/personal/khot_s_northeastern_edu/Documents/ALY6050 Enterprise Analytics/Evaluations/Module4/"/>
    </mc:Choice>
  </mc:AlternateContent>
  <xr:revisionPtr revIDLastSave="5560" documentId="8_{CD68D5B9-D6EA-4E9F-BC74-D317389BCB4E}" xr6:coauthVersionLast="47" xr6:coauthVersionMax="47" xr10:uidLastSave="{02C10685-64E4-4EB6-AF19-401911EB3B2D}"/>
  <bookViews>
    <workbookView xWindow="-93" yWindow="-93" windowWidth="21520" windowHeight="11586" xr2:uid="{2FE449F8-D26D-4EB4-981A-AB4E9EB4DBD3}"/>
  </bookViews>
  <sheets>
    <sheet name="Part I" sheetId="1" r:id="rId1"/>
    <sheet name="CB_DATA_" sheetId="5" state="veryHidden" r:id="rId2"/>
    <sheet name="Part II" sheetId="2" r:id="rId3"/>
  </sheets>
  <definedNames>
    <definedName name="AnnualDemand">'Part I'!$J$6</definedName>
    <definedName name="AnnualOrders">'Part I'!$J$11</definedName>
    <definedName name="AvgInventory">'Part I'!$J$18</definedName>
    <definedName name="CB_00b822fd867343229a4d4ac8991b1533" localSheetId="2" hidden="1">#N/A</definedName>
    <definedName name="CB_0cae6a97d74f4cb38a517894fe4ddd8e" localSheetId="1" hidden="1">#N/A</definedName>
    <definedName name="CB_20161a175b04426ba0458ded3c5f2ed2" localSheetId="2" hidden="1">'Part II'!$H$10</definedName>
    <definedName name="CB_29dc4387b6fe4df1a05c89ad87310a27" localSheetId="2" hidden="1">'Part II'!$H$6</definedName>
    <definedName name="CB_441f88fb8cae4723b343ae9068decae4" localSheetId="2" hidden="1">'Part II'!$H$21</definedName>
    <definedName name="CB_5fa76ddd476247898c4164604bb2d693" localSheetId="2" hidden="1">'Part II'!$H$5</definedName>
    <definedName name="CB_Block_00000000000000000000000000000000" localSheetId="1" hidden="1">"'7.0.0.0"</definedName>
    <definedName name="CB_Block_00000000000000000000000000000000" localSheetId="2" hidden="1">"'7.0.0.0"</definedName>
    <definedName name="CB_Block_00000000000000000000000000000001" localSheetId="1" hidden="1">"'637913017817353782"</definedName>
    <definedName name="CB_Block_00000000000000000000000000000001" localSheetId="2" hidden="1">"'637913017817822439"</definedName>
    <definedName name="CB_Block_00000000000000000000000000000003" localSheetId="1" hidden="1">"'11.1.5072.0"</definedName>
    <definedName name="CB_Block_00000000000000000000000000000003" localSheetId="2" hidden="1">"'11.1.5072.0"</definedName>
    <definedName name="CB_BlockExt_00000000000000000000000000000003" localSheetId="1" hidden="1">"'11.1.3.0.000"</definedName>
    <definedName name="CB_BlockExt_00000000000000000000000000000003" localSheetId="2" hidden="1">"'11.1.3.0.000"</definedName>
    <definedName name="CB_e9b8f37b4aa94751bc840205f72f6a4e" localSheetId="1" hidden="1">#N/A</definedName>
    <definedName name="CBCR_885b84b1012e4529a0b49445c9b89cf8" localSheetId="1" hidden="1">CB_DATA_!$A$10002</definedName>
    <definedName name="CBCR_dfac60eb037d44e48c8cacf693af7289" localSheetId="2" hidden="1">'Part II'!$G$5:$H$6</definedName>
    <definedName name="CBWorkbookPriority" localSheetId="1" hidden="1">-2416635394310680</definedName>
    <definedName name="CBx_34c320a5ce8846dda9d15251c2118237" localSheetId="1" hidden="1">"'CB_DATA_'!$A$1"</definedName>
    <definedName name="CBx_fb0042773dd74b5498ab54e668fb6ee0" localSheetId="1" hidden="1">"'Part II'!$A$1"</definedName>
    <definedName name="CBx_Sheet_Guid" localSheetId="1" hidden="1">"'34c320a5-ce88-46dd-a9d1-5251c2118237"</definedName>
    <definedName name="CBx_Sheet_Guid" localSheetId="2" hidden="1">"'fb004277-3dd7-4b54-98ab-54e668fb6ee0"</definedName>
    <definedName name="CBx_SheetRef" localSheetId="1" hidden="1">CB_DATA_!$A$14</definedName>
    <definedName name="CBx_SheetRef" localSheetId="2" hidden="1">CB_DATA_!$B$14</definedName>
    <definedName name="CBx_StorageType" localSheetId="1" hidden="1">2</definedName>
    <definedName name="CBx_StorageType" localSheetId="2" hidden="1">2</definedName>
    <definedName name="CostPerOrder">'Part I'!$J$10</definedName>
    <definedName name="HoldingCost">'Part I'!$J$19</definedName>
    <definedName name="HoldingCostPerUnit">'Part I'!$J$17</definedName>
    <definedName name="OrderingCost">'Part I'!$J$12</definedName>
    <definedName name="OrderQty">'Part I'!$J$7</definedName>
    <definedName name="PercentHoldingCost">'Part I'!$J$16</definedName>
    <definedName name="solver_adj" localSheetId="0" hidden="1">'Part I'!$X$7</definedName>
    <definedName name="solver_adj" localSheetId="2" hidden="1">'Part II'!$H$6</definedName>
    <definedName name="solver_cvg" localSheetId="0" hidden="1">0.0001</definedName>
    <definedName name="solver_cvg" localSheetId="2" hidden="1">0.0001</definedName>
    <definedName name="solver_drv" localSheetId="0" hidden="1">1</definedName>
    <definedName name="solver_drv" localSheetId="2" hidden="1">2</definedName>
    <definedName name="solver_eng" localSheetId="0" hidden="1">1</definedName>
    <definedName name="solver_eng" localSheetId="2" hidden="1">1</definedName>
    <definedName name="solver_est" localSheetId="0" hidden="1">1</definedName>
    <definedName name="solver_est" localSheetId="2" hidden="1">1</definedName>
    <definedName name="solver_itr" localSheetId="0" hidden="1">2147483647</definedName>
    <definedName name="solver_itr" localSheetId="2" hidden="1">2147483647</definedName>
    <definedName name="solver_lhs1" localSheetId="0" hidden="1">'Part I'!$X$7</definedName>
    <definedName name="solver_lhs1" localSheetId="2" hidden="1">'Part II'!$H$6</definedName>
    <definedName name="solver_mip" localSheetId="0" hidden="1">2147483647</definedName>
    <definedName name="solver_mip" localSheetId="2" hidden="1">2147483647</definedName>
    <definedName name="solver_mni" localSheetId="0" hidden="1">30</definedName>
    <definedName name="solver_mni" localSheetId="2" hidden="1">30</definedName>
    <definedName name="solver_mrt" localSheetId="0" hidden="1">0.075</definedName>
    <definedName name="solver_mrt" localSheetId="2" hidden="1">0.075</definedName>
    <definedName name="solver_msl" localSheetId="0" hidden="1">2</definedName>
    <definedName name="solver_msl" localSheetId="2" hidden="1">2</definedName>
    <definedName name="solver_neg" localSheetId="0" hidden="1">1</definedName>
    <definedName name="solver_neg" localSheetId="2" hidden="1">1</definedName>
    <definedName name="solver_nod" localSheetId="0" hidden="1">2147483647</definedName>
    <definedName name="solver_nod" localSheetId="2" hidden="1">2147483647</definedName>
    <definedName name="solver_num" localSheetId="0" hidden="1">1</definedName>
    <definedName name="solver_num" localSheetId="2" hidden="1">1</definedName>
    <definedName name="solver_nwt" localSheetId="0" hidden="1">1</definedName>
    <definedName name="solver_nwt" localSheetId="2" hidden="1">1</definedName>
    <definedName name="solver_opt" localSheetId="0" hidden="1">'Part I'!$X$22</definedName>
    <definedName name="solver_opt" localSheetId="2" hidden="1">'Part II'!$H$21</definedName>
    <definedName name="solver_pre" localSheetId="0" hidden="1">0.000001</definedName>
    <definedName name="solver_pre" localSheetId="2" hidden="1">0.000001</definedName>
    <definedName name="solver_rbv" localSheetId="0" hidden="1">1</definedName>
    <definedName name="solver_rbv" localSheetId="2" hidden="1">2</definedName>
    <definedName name="solver_rel1" localSheetId="0" hidden="1">4</definedName>
    <definedName name="solver_rel1" localSheetId="2" hidden="1">4</definedName>
    <definedName name="solver_rhs1" localSheetId="0" hidden="1">"integer"</definedName>
    <definedName name="solver_rhs1" localSheetId="2" hidden="1">"integer"</definedName>
    <definedName name="solver_rlx" localSheetId="0" hidden="1">2</definedName>
    <definedName name="solver_rlx" localSheetId="2" hidden="1">2</definedName>
    <definedName name="solver_rsd" localSheetId="0" hidden="1">0</definedName>
    <definedName name="solver_rsd" localSheetId="2" hidden="1">0</definedName>
    <definedName name="solver_scl" localSheetId="0" hidden="1">1</definedName>
    <definedName name="solver_scl" localSheetId="2" hidden="1">2</definedName>
    <definedName name="solver_sho" localSheetId="0" hidden="1">2</definedName>
    <definedName name="solver_sho" localSheetId="2" hidden="1">2</definedName>
    <definedName name="solver_ssz" localSheetId="0" hidden="1">100</definedName>
    <definedName name="solver_ssz" localSheetId="2" hidden="1">100</definedName>
    <definedName name="solver_tim" localSheetId="0" hidden="1">2147483647</definedName>
    <definedName name="solver_tim" localSheetId="2" hidden="1">2147483647</definedName>
    <definedName name="solver_tol" localSheetId="0" hidden="1">0.01</definedName>
    <definedName name="solver_tol" localSheetId="2" hidden="1">0.01</definedName>
    <definedName name="solver_typ" localSheetId="0" hidden="1">2</definedName>
    <definedName name="solver_typ" localSheetId="2" hidden="1">2</definedName>
    <definedName name="solver_val" localSheetId="0" hidden="1">0</definedName>
    <definedName name="solver_val" localSheetId="2" hidden="1">0</definedName>
    <definedName name="solver_ver" localSheetId="0" hidden="1">3</definedName>
    <definedName name="solver_ver" localSheetId="2" hidden="1">3</definedName>
    <definedName name="UnitCost">'Part I'!$J$15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V7" i="2" l="1"/>
  <c r="Q7" i="2"/>
  <c r="L7" i="2"/>
  <c r="A10002" i="5" l="1"/>
  <c r="B11" i="5"/>
  <c r="A11" i="5"/>
  <c r="H16" i="2"/>
  <c r="D24"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X18" i="1"/>
  <c r="X17" i="1"/>
  <c r="X11" i="1"/>
  <c r="X12" i="1" s="1"/>
  <c r="H6" i="2" l="1"/>
  <c r="H17" i="2" s="1"/>
  <c r="H18" i="2" s="1"/>
  <c r="X19" i="1"/>
  <c r="X22" i="1" s="1"/>
  <c r="AB6" i="1" s="1"/>
  <c r="H10" i="2" l="1"/>
  <c r="H11" i="2" s="1"/>
  <c r="H21" i="2" s="1"/>
  <c r="B24" i="1" l="1"/>
  <c r="C24" i="1" s="1"/>
  <c r="J17" i="1" l="1"/>
  <c r="J18" i="1"/>
  <c r="J11" i="1"/>
  <c r="J19" i="1" l="1"/>
  <c r="J12" i="1"/>
  <c r="B25" i="1" l="1"/>
  <c r="C25" i="1" s="1"/>
  <c r="J22" i="1"/>
  <c r="N6" i="1" s="1"/>
  <c r="B26" i="1" l="1"/>
  <c r="C26" i="1" s="1"/>
  <c r="B27" i="1" l="1"/>
  <c r="C27" i="1" s="1"/>
  <c r="B28" i="1" s="1"/>
  <c r="C28" i="1" s="1"/>
  <c r="B29" i="1" s="1"/>
  <c r="C29" i="1" s="1"/>
  <c r="B30" i="1" l="1"/>
  <c r="C30" i="1" s="1"/>
  <c r="B31" i="1" s="1"/>
  <c r="C31" i="1" s="1"/>
  <c r="B32" i="1" s="1"/>
  <c r="C32" i="1" l="1"/>
  <c r="B33" i="1" l="1"/>
  <c r="C33" i="1" s="1"/>
  <c r="B34" i="1" l="1"/>
  <c r="C34" i="1" s="1"/>
  <c r="B35" i="1" l="1"/>
  <c r="C35" i="1" s="1"/>
  <c r="B36" i="1" l="1"/>
  <c r="C36" i="1" s="1"/>
  <c r="B37" i="1" l="1"/>
  <c r="C37" i="1" s="1"/>
  <c r="B38" i="1" l="1"/>
  <c r="C38" i="1" s="1"/>
  <c r="B39" i="1" l="1"/>
  <c r="C39" i="1" s="1"/>
  <c r="B40" i="1" l="1"/>
  <c r="C40" i="1" s="1"/>
  <c r="B41" i="1" l="1"/>
  <c r="C41" i="1" s="1"/>
  <c r="B42" i="1" l="1"/>
  <c r="C42" i="1" s="1"/>
  <c r="B43" i="1" l="1"/>
  <c r="C43" i="1" s="1"/>
  <c r="B44" i="1" l="1"/>
  <c r="C44" i="1" s="1"/>
  <c r="B45" i="1" l="1"/>
  <c r="C45" i="1" s="1"/>
  <c r="B46" i="1" l="1"/>
  <c r="C46" i="1" s="1"/>
  <c r="B47" i="1" l="1"/>
  <c r="C47" i="1" s="1"/>
  <c r="B48" i="1" l="1"/>
  <c r="C48" i="1" s="1"/>
  <c r="B49" i="1" l="1"/>
  <c r="C49" i="1" s="1"/>
  <c r="B50" i="1" l="1"/>
  <c r="C50" i="1" s="1"/>
  <c r="B51" i="1" l="1"/>
  <c r="C51" i="1" s="1"/>
  <c r="B52" i="1" l="1"/>
  <c r="C52" i="1" s="1"/>
  <c r="B53" i="1" l="1"/>
  <c r="C53" i="1" s="1"/>
  <c r="B54" i="1" l="1"/>
  <c r="C54" i="1" s="1"/>
  <c r="B55" i="1" l="1"/>
  <c r="C55" i="1" s="1"/>
  <c r="B56" i="1" l="1"/>
  <c r="C56" i="1" s="1"/>
  <c r="B57" i="1" l="1"/>
  <c r="C57" i="1" s="1"/>
  <c r="B58" i="1" l="1"/>
  <c r="C58" i="1" s="1"/>
  <c r="B59" i="1" l="1"/>
  <c r="C59" i="1" s="1"/>
  <c r="B60" i="1" l="1"/>
  <c r="C60" i="1" s="1"/>
  <c r="B61" i="1" l="1"/>
  <c r="C61" i="1" s="1"/>
  <c r="B62" i="1" l="1"/>
  <c r="C62" i="1" s="1"/>
  <c r="B63" i="1" l="1"/>
  <c r="C63" i="1" s="1"/>
  <c r="B64" i="1" l="1"/>
  <c r="C64" i="1" s="1"/>
  <c r="B65" i="1" l="1"/>
  <c r="C65" i="1" s="1"/>
  <c r="B66" i="1" l="1"/>
  <c r="C66" i="1" s="1"/>
  <c r="B67" i="1" l="1"/>
  <c r="C67" i="1" s="1"/>
  <c r="B68" i="1" l="1"/>
  <c r="C68" i="1" s="1"/>
  <c r="B69" i="1" l="1"/>
  <c r="C69" i="1" s="1"/>
  <c r="B70" i="1" l="1"/>
  <c r="C70" i="1" s="1"/>
  <c r="B71" i="1" l="1"/>
  <c r="C71" i="1" s="1"/>
  <c r="B72" i="1" l="1"/>
  <c r="C72" i="1" s="1"/>
  <c r="B73" i="1" l="1"/>
  <c r="C73" i="1" s="1"/>
  <c r="B74" i="1" l="1"/>
  <c r="C74" i="1" s="1"/>
  <c r="B75" i="1" l="1"/>
  <c r="C75" i="1" s="1"/>
  <c r="B76" i="1" l="1"/>
  <c r="C76" i="1" s="1"/>
  <c r="B77" i="1" l="1"/>
  <c r="C77" i="1" s="1"/>
  <c r="B78" i="1" l="1"/>
  <c r="C78" i="1" s="1"/>
  <c r="B79" i="1" l="1"/>
  <c r="C79" i="1" s="1"/>
  <c r="B80" i="1" l="1"/>
  <c r="C80" i="1" s="1"/>
  <c r="B81" i="1" l="1"/>
  <c r="C81" i="1" s="1"/>
  <c r="B82" i="1" l="1"/>
  <c r="C82" i="1" s="1"/>
  <c r="B83" i="1" l="1"/>
  <c r="C83" i="1" s="1"/>
  <c r="B84" i="1" l="1"/>
  <c r="C84" i="1" s="1"/>
  <c r="B85" i="1" l="1"/>
  <c r="C85" i="1" s="1"/>
  <c r="B86" i="1" l="1"/>
  <c r="C86" i="1" s="1"/>
  <c r="B87" i="1" l="1"/>
  <c r="C87" i="1" s="1"/>
  <c r="B88" i="1" l="1"/>
  <c r="C88" i="1" s="1"/>
  <c r="B89" i="1" l="1"/>
  <c r="C89" i="1" s="1"/>
  <c r="B90" i="1" l="1"/>
  <c r="C90" i="1" s="1"/>
  <c r="B91" i="1" l="1"/>
  <c r="C91" i="1" s="1"/>
  <c r="B92" i="1" l="1"/>
  <c r="C92" i="1" s="1"/>
  <c r="B93" i="1" l="1"/>
  <c r="C93" i="1" s="1"/>
  <c r="B94" i="1" l="1"/>
  <c r="C94" i="1" s="1"/>
  <c r="B95" i="1" l="1"/>
  <c r="C95" i="1" s="1"/>
  <c r="B96" i="1" l="1"/>
  <c r="C96" i="1" s="1"/>
  <c r="B97" i="1" l="1"/>
  <c r="C97" i="1" s="1"/>
  <c r="B98" i="1" l="1"/>
  <c r="C98" i="1" s="1"/>
  <c r="B99" i="1" l="1"/>
  <c r="C99" i="1" s="1"/>
  <c r="B100" i="1" l="1"/>
  <c r="C100" i="1" s="1"/>
  <c r="B101" i="1" l="1"/>
  <c r="C101" i="1" s="1"/>
  <c r="B102" i="1" l="1"/>
  <c r="C102" i="1" s="1"/>
  <c r="B103" i="1" l="1"/>
  <c r="C103" i="1" s="1"/>
  <c r="B104" i="1" l="1"/>
  <c r="C104" i="1" s="1"/>
  <c r="B105" i="1" l="1"/>
  <c r="C105" i="1" s="1"/>
  <c r="B106" i="1" l="1"/>
  <c r="C106" i="1" s="1"/>
  <c r="B107" i="1" l="1"/>
  <c r="C107" i="1" s="1"/>
  <c r="B108" i="1" l="1"/>
  <c r="C108" i="1" s="1"/>
  <c r="B109" i="1" l="1"/>
  <c r="C109" i="1" s="1"/>
  <c r="B110" i="1" l="1"/>
  <c r="C110" i="1" s="1"/>
  <c r="B111" i="1" l="1"/>
  <c r="C111" i="1" s="1"/>
  <c r="B112" i="1" l="1"/>
  <c r="C112" i="1" s="1"/>
  <c r="B113" i="1" l="1"/>
  <c r="C113" i="1" s="1"/>
  <c r="B114" i="1" l="1"/>
  <c r="C114" i="1" s="1"/>
  <c r="B115" i="1" l="1"/>
  <c r="C115" i="1" s="1"/>
  <c r="B116" i="1" l="1"/>
  <c r="C116" i="1" s="1"/>
  <c r="B117" i="1" l="1"/>
  <c r="C117" i="1" s="1"/>
  <c r="B118" i="1" l="1"/>
  <c r="C118" i="1" s="1"/>
  <c r="B119" i="1" l="1"/>
  <c r="C119" i="1" s="1"/>
  <c r="B120" i="1" l="1"/>
  <c r="C120" i="1" s="1"/>
  <c r="B121" i="1" l="1"/>
  <c r="C121" i="1" s="1"/>
  <c r="B122" i="1" l="1"/>
  <c r="C122" i="1" s="1"/>
  <c r="B123" i="1" l="1"/>
  <c r="C123" i="1" s="1"/>
  <c r="B124" i="1" l="1"/>
  <c r="C124" i="1" s="1"/>
  <c r="B125" i="1" l="1"/>
  <c r="C125" i="1" s="1"/>
  <c r="B126" i="1" l="1"/>
  <c r="C126" i="1" s="1"/>
  <c r="B127" i="1" l="1"/>
  <c r="C127" i="1" s="1"/>
  <c r="B128" i="1" l="1"/>
  <c r="C128" i="1" s="1"/>
  <c r="B129" i="1" l="1"/>
  <c r="C129" i="1" s="1"/>
  <c r="B130" i="1" l="1"/>
  <c r="C130" i="1" s="1"/>
  <c r="B131" i="1" l="1"/>
  <c r="C131" i="1" s="1"/>
  <c r="B132" i="1" l="1"/>
  <c r="C132" i="1" s="1"/>
  <c r="B133" i="1" l="1"/>
  <c r="C133" i="1" s="1"/>
  <c r="B134" i="1" l="1"/>
  <c r="C134" i="1" s="1"/>
  <c r="B135" i="1" l="1"/>
  <c r="C135" i="1" s="1"/>
  <c r="B136" i="1" l="1"/>
  <c r="C136" i="1" s="1"/>
  <c r="B137" i="1" l="1"/>
  <c r="C137" i="1" s="1"/>
  <c r="B138" i="1" l="1"/>
  <c r="C138" i="1" s="1"/>
  <c r="B139" i="1" l="1"/>
  <c r="C139" i="1" s="1"/>
  <c r="B140" i="1" l="1"/>
  <c r="C140" i="1" s="1"/>
  <c r="B141" i="1" l="1"/>
  <c r="C141" i="1" s="1"/>
  <c r="B142" i="1" l="1"/>
  <c r="C142" i="1" s="1"/>
  <c r="B143" i="1" l="1"/>
  <c r="C143" i="1" s="1"/>
  <c r="B144" i="1" l="1"/>
  <c r="C144" i="1" s="1"/>
  <c r="B145" i="1" l="1"/>
  <c r="C145" i="1" s="1"/>
  <c r="B146" i="1" l="1"/>
  <c r="C146" i="1" s="1"/>
  <c r="B147" i="1" l="1"/>
  <c r="C147" i="1" s="1"/>
  <c r="B148" i="1" l="1"/>
  <c r="C148" i="1" s="1"/>
  <c r="B149" i="1" l="1"/>
  <c r="C149" i="1" s="1"/>
  <c r="B150" i="1" l="1"/>
  <c r="C150" i="1" s="1"/>
  <c r="B151" i="1" l="1"/>
  <c r="C151" i="1" s="1"/>
  <c r="B152" i="1" l="1"/>
  <c r="C152" i="1" s="1"/>
  <c r="B153" i="1" l="1"/>
  <c r="C153" i="1" s="1"/>
  <c r="B154" i="1" l="1"/>
  <c r="C154" i="1" s="1"/>
  <c r="B155" i="1" l="1"/>
  <c r="C155" i="1" s="1"/>
  <c r="B156" i="1" l="1"/>
  <c r="C156" i="1" s="1"/>
  <c r="B157" i="1" l="1"/>
  <c r="C157" i="1" s="1"/>
  <c r="B158" i="1" l="1"/>
  <c r="C158" i="1" s="1"/>
  <c r="B159" i="1" l="1"/>
  <c r="C159" i="1" s="1"/>
  <c r="B160" i="1" l="1"/>
  <c r="C160" i="1" s="1"/>
  <c r="B161" i="1" l="1"/>
  <c r="C161" i="1" s="1"/>
  <c r="B162" i="1" l="1"/>
  <c r="C162" i="1" s="1"/>
  <c r="B163" i="1" l="1"/>
  <c r="C163" i="1" s="1"/>
  <c r="B164" i="1" l="1"/>
  <c r="C164" i="1" s="1"/>
  <c r="B165" i="1" l="1"/>
  <c r="C165" i="1" s="1"/>
  <c r="B166" i="1" l="1"/>
  <c r="C166" i="1" s="1"/>
  <c r="B167" i="1" l="1"/>
  <c r="C167" i="1" s="1"/>
  <c r="B168" i="1" l="1"/>
  <c r="C168" i="1" s="1"/>
  <c r="B169" i="1" l="1"/>
  <c r="C169" i="1" s="1"/>
  <c r="B170" i="1" l="1"/>
  <c r="C170" i="1" s="1"/>
  <c r="B171" i="1" l="1"/>
  <c r="C171" i="1" s="1"/>
  <c r="B172" i="1" l="1"/>
  <c r="C172" i="1" s="1"/>
  <c r="B173" i="1" l="1"/>
  <c r="C173" i="1" s="1"/>
  <c r="B174" i="1" l="1"/>
  <c r="C174" i="1" s="1"/>
  <c r="B175" i="1" l="1"/>
  <c r="C175" i="1" s="1"/>
  <c r="B176" i="1" l="1"/>
  <c r="C176" i="1" s="1"/>
  <c r="B177" i="1" l="1"/>
  <c r="C177" i="1" s="1"/>
  <c r="B178" i="1" l="1"/>
  <c r="C178" i="1" s="1"/>
  <c r="B179" i="1" l="1"/>
  <c r="C179" i="1" s="1"/>
  <c r="B180" i="1" l="1"/>
  <c r="C180" i="1" s="1"/>
  <c r="B181" i="1" l="1"/>
  <c r="C181" i="1" s="1"/>
  <c r="B182" i="1" l="1"/>
  <c r="C182" i="1" s="1"/>
  <c r="B183" i="1" l="1"/>
  <c r="C183" i="1" s="1"/>
  <c r="B184" i="1" l="1"/>
  <c r="C184" i="1" s="1"/>
  <c r="B185" i="1" l="1"/>
  <c r="C185" i="1" s="1"/>
  <c r="B186" i="1" l="1"/>
  <c r="C186" i="1" s="1"/>
  <c r="B187" i="1" l="1"/>
  <c r="C187" i="1" s="1"/>
  <c r="B188" i="1" l="1"/>
  <c r="C188" i="1" s="1"/>
  <c r="B189" i="1" l="1"/>
  <c r="C189" i="1" s="1"/>
  <c r="B190" i="1" l="1"/>
  <c r="C190" i="1" s="1"/>
  <c r="B191" i="1" l="1"/>
  <c r="C191" i="1" s="1"/>
  <c r="B192" i="1" l="1"/>
  <c r="C192" i="1" s="1"/>
  <c r="B193" i="1" l="1"/>
  <c r="C193" i="1" s="1"/>
  <c r="B194" i="1" l="1"/>
  <c r="C194" i="1" s="1"/>
  <c r="B195" i="1" l="1"/>
  <c r="C195" i="1" s="1"/>
  <c r="B196" i="1" l="1"/>
  <c r="C196" i="1" s="1"/>
  <c r="B197" i="1" l="1"/>
  <c r="C197" i="1" s="1"/>
  <c r="B198" i="1" l="1"/>
  <c r="C198" i="1" s="1"/>
  <c r="B199" i="1" l="1"/>
  <c r="C199" i="1" s="1"/>
  <c r="B200" i="1" l="1"/>
  <c r="C200" i="1" s="1"/>
  <c r="B201" i="1" l="1"/>
  <c r="C201" i="1" s="1"/>
  <c r="B202" i="1" l="1"/>
  <c r="C202" i="1" s="1"/>
  <c r="B203" i="1" l="1"/>
  <c r="C203" i="1" s="1"/>
  <c r="B204" i="1" l="1"/>
  <c r="C204" i="1" s="1"/>
  <c r="B205" i="1" l="1"/>
  <c r="C205" i="1" s="1"/>
  <c r="B206" i="1" l="1"/>
  <c r="C206" i="1" s="1"/>
  <c r="B207" i="1" l="1"/>
  <c r="C207" i="1" s="1"/>
  <c r="B208" i="1" l="1"/>
  <c r="C208" i="1" s="1"/>
  <c r="B209" i="1" l="1"/>
  <c r="C209" i="1" s="1"/>
  <c r="B210" i="1" l="1"/>
  <c r="C210" i="1" s="1"/>
  <c r="B211" i="1" l="1"/>
  <c r="C211" i="1" s="1"/>
  <c r="B212" i="1" l="1"/>
  <c r="C212" i="1" s="1"/>
  <c r="B213" i="1" l="1"/>
  <c r="C213" i="1" s="1"/>
  <c r="B214" i="1" l="1"/>
  <c r="C214" i="1" s="1"/>
  <c r="B215" i="1" l="1"/>
  <c r="C215" i="1" s="1"/>
  <c r="B216" i="1" l="1"/>
  <c r="C216" i="1" s="1"/>
  <c r="B217" i="1" l="1"/>
  <c r="C217" i="1" s="1"/>
  <c r="B218" i="1" l="1"/>
  <c r="C218" i="1" s="1"/>
  <c r="B219" i="1" l="1"/>
  <c r="C219" i="1" s="1"/>
  <c r="B220" i="1" l="1"/>
  <c r="C220" i="1" s="1"/>
  <c r="B221" i="1" l="1"/>
  <c r="C221" i="1" s="1"/>
  <c r="B222" i="1" l="1"/>
  <c r="C222" i="1" s="1"/>
  <c r="B223" i="1" l="1"/>
  <c r="C223" i="1" s="1"/>
  <c r="B224" i="1" l="1"/>
  <c r="C224" i="1" s="1"/>
  <c r="B225" i="1" l="1"/>
  <c r="C225" i="1" s="1"/>
  <c r="B226" i="1" l="1"/>
  <c r="C226" i="1" s="1"/>
  <c r="B227" i="1" l="1"/>
  <c r="C227" i="1" s="1"/>
  <c r="B228" i="1" l="1"/>
  <c r="C228" i="1" s="1"/>
  <c r="B229" i="1" l="1"/>
  <c r="C229" i="1" s="1"/>
  <c r="B230" i="1" l="1"/>
  <c r="C230" i="1" s="1"/>
  <c r="B231" i="1" l="1"/>
  <c r="C231" i="1" s="1"/>
  <c r="B232" i="1" l="1"/>
  <c r="C232" i="1" s="1"/>
  <c r="B233" i="1" l="1"/>
  <c r="C233" i="1" s="1"/>
  <c r="B234" i="1" l="1"/>
  <c r="C234" i="1" s="1"/>
  <c r="B235" i="1" l="1"/>
  <c r="C235" i="1" s="1"/>
  <c r="B236" i="1" l="1"/>
  <c r="C236" i="1" s="1"/>
  <c r="B237" i="1" l="1"/>
  <c r="C237" i="1" s="1"/>
  <c r="B238" i="1" l="1"/>
  <c r="C238" i="1" s="1"/>
  <c r="B239" i="1" l="1"/>
  <c r="C239" i="1" s="1"/>
  <c r="B240" i="1" l="1"/>
  <c r="C240" i="1" s="1"/>
  <c r="B241" i="1" l="1"/>
  <c r="C241" i="1" s="1"/>
  <c r="B242" i="1" l="1"/>
  <c r="C242" i="1" s="1"/>
  <c r="B243" i="1" l="1"/>
  <c r="C243" i="1" s="1"/>
  <c r="B244" i="1" l="1"/>
  <c r="C244" i="1" s="1"/>
  <c r="B245" i="1" l="1"/>
  <c r="C245" i="1" s="1"/>
  <c r="B246" i="1" l="1"/>
  <c r="C246" i="1" s="1"/>
  <c r="B247" i="1" l="1"/>
  <c r="C247" i="1" s="1"/>
  <c r="B248" i="1" l="1"/>
  <c r="C248" i="1" s="1"/>
  <c r="B249" i="1" l="1"/>
  <c r="C249" i="1" s="1"/>
  <c r="B250" i="1" l="1"/>
  <c r="C250" i="1" s="1"/>
  <c r="B251" i="1" l="1"/>
  <c r="C251" i="1" s="1"/>
  <c r="B252" i="1" l="1"/>
  <c r="C252" i="1" s="1"/>
  <c r="B253" i="1" l="1"/>
  <c r="C253" i="1" s="1"/>
  <c r="B254" i="1" l="1"/>
  <c r="C254" i="1" s="1"/>
  <c r="B255" i="1" l="1"/>
  <c r="C255" i="1" s="1"/>
  <c r="B256" i="1" l="1"/>
  <c r="C256" i="1" s="1"/>
  <c r="B257" i="1" l="1"/>
  <c r="C257" i="1" s="1"/>
  <c r="B258" i="1" l="1"/>
  <c r="C258" i="1" s="1"/>
  <c r="B259" i="1" l="1"/>
  <c r="C259" i="1" s="1"/>
  <c r="B260" i="1" l="1"/>
  <c r="C260" i="1" s="1"/>
  <c r="B261" i="1" l="1"/>
  <c r="C261" i="1" s="1"/>
  <c r="B262" i="1" l="1"/>
  <c r="C262" i="1" s="1"/>
  <c r="B263" i="1" l="1"/>
  <c r="C263" i="1" s="1"/>
  <c r="B264" i="1" l="1"/>
  <c r="C264" i="1" s="1"/>
  <c r="B265" i="1" l="1"/>
  <c r="C265" i="1" s="1"/>
  <c r="B266" i="1" l="1"/>
  <c r="C266" i="1" s="1"/>
  <c r="B267" i="1" l="1"/>
  <c r="C267" i="1" s="1"/>
  <c r="B268" i="1" l="1"/>
  <c r="C268" i="1" s="1"/>
  <c r="B269" i="1" l="1"/>
  <c r="C269" i="1" s="1"/>
  <c r="B270" i="1" l="1"/>
  <c r="C270" i="1" s="1"/>
  <c r="B271" i="1" l="1"/>
  <c r="C271" i="1" s="1"/>
  <c r="B272" i="1" l="1"/>
  <c r="C272" i="1" s="1"/>
  <c r="B273" i="1" l="1"/>
  <c r="C273" i="1" s="1"/>
  <c r="B274" i="1" l="1"/>
  <c r="C274" i="1" s="1"/>
  <c r="B275" i="1" l="1"/>
  <c r="C275" i="1" s="1"/>
  <c r="B276" i="1" l="1"/>
  <c r="C276" i="1" s="1"/>
  <c r="B277" i="1" l="1"/>
  <c r="C277" i="1" s="1"/>
  <c r="B278" i="1" l="1"/>
  <c r="C278" i="1" s="1"/>
  <c r="B279" i="1" l="1"/>
  <c r="C279" i="1" s="1"/>
  <c r="B280" i="1" l="1"/>
  <c r="C280" i="1" s="1"/>
  <c r="B281" i="1" l="1"/>
  <c r="C281" i="1" s="1"/>
  <c r="B282" i="1" l="1"/>
  <c r="C282" i="1" s="1"/>
  <c r="B283" i="1" l="1"/>
  <c r="C283" i="1" s="1"/>
  <c r="B284" i="1" l="1"/>
  <c r="C284" i="1" s="1"/>
  <c r="B285" i="1" l="1"/>
  <c r="C285" i="1" s="1"/>
  <c r="B286" i="1" l="1"/>
  <c r="C286" i="1" s="1"/>
  <c r="B287" i="1" l="1"/>
  <c r="C287" i="1" s="1"/>
  <c r="B288" i="1" l="1"/>
  <c r="C288" i="1" s="1"/>
  <c r="B289" i="1" l="1"/>
  <c r="C289" i="1" s="1"/>
  <c r="B290" i="1" l="1"/>
  <c r="C290" i="1" s="1"/>
  <c r="B291" i="1" l="1"/>
  <c r="C291" i="1" s="1"/>
  <c r="B292" i="1" l="1"/>
  <c r="C292" i="1" s="1"/>
  <c r="B293" i="1" l="1"/>
  <c r="C293" i="1" s="1"/>
  <c r="B294" i="1" l="1"/>
  <c r="C294" i="1" s="1"/>
  <c r="B295" i="1" l="1"/>
  <c r="C295" i="1" s="1"/>
  <c r="B296" i="1" l="1"/>
  <c r="C296" i="1" s="1"/>
  <c r="B297" i="1" l="1"/>
  <c r="C297" i="1" s="1"/>
  <c r="B298" i="1" l="1"/>
  <c r="C298" i="1" s="1"/>
  <c r="B299" i="1" l="1"/>
  <c r="C299" i="1" s="1"/>
  <c r="B300" i="1" l="1"/>
  <c r="C300" i="1" s="1"/>
  <c r="B301" i="1" l="1"/>
  <c r="C301" i="1" s="1"/>
  <c r="B302" i="1" l="1"/>
  <c r="C302" i="1" s="1"/>
  <c r="B303" i="1" l="1"/>
  <c r="C303" i="1" s="1"/>
  <c r="B304" i="1" l="1"/>
  <c r="C304" i="1" s="1"/>
  <c r="B305" i="1" l="1"/>
  <c r="C305" i="1" s="1"/>
  <c r="B306" i="1" l="1"/>
  <c r="C306" i="1" s="1"/>
  <c r="B307" i="1" l="1"/>
  <c r="C307" i="1" s="1"/>
  <c r="B308" i="1" l="1"/>
  <c r="C308" i="1" s="1"/>
  <c r="B309" i="1" l="1"/>
  <c r="C309" i="1" s="1"/>
  <c r="B310" i="1" l="1"/>
  <c r="C310" i="1" s="1"/>
  <c r="B311" i="1" l="1"/>
  <c r="C311" i="1" s="1"/>
  <c r="B312" i="1" l="1"/>
  <c r="C312" i="1" s="1"/>
  <c r="B313" i="1" l="1"/>
  <c r="C313" i="1" s="1"/>
  <c r="B314" i="1" l="1"/>
  <c r="C314" i="1" s="1"/>
  <c r="B315" i="1" l="1"/>
  <c r="C315" i="1" s="1"/>
  <c r="B316" i="1" l="1"/>
  <c r="C316" i="1" s="1"/>
  <c r="B317" i="1" l="1"/>
  <c r="C317" i="1" s="1"/>
  <c r="B318" i="1" l="1"/>
  <c r="C318" i="1" s="1"/>
  <c r="B319" i="1" l="1"/>
  <c r="C319" i="1" s="1"/>
  <c r="B320" i="1" l="1"/>
  <c r="C320" i="1" s="1"/>
  <c r="B321" i="1" l="1"/>
  <c r="C321" i="1" s="1"/>
  <c r="B322" i="1" l="1"/>
  <c r="C322" i="1" s="1"/>
  <c r="B323" i="1" l="1"/>
  <c r="C323" i="1" s="1"/>
  <c r="B324" i="1" l="1"/>
  <c r="C324" i="1" s="1"/>
  <c r="B325" i="1" l="1"/>
  <c r="C325" i="1" s="1"/>
  <c r="B326" i="1" l="1"/>
  <c r="C326" i="1" s="1"/>
  <c r="B327" i="1" l="1"/>
  <c r="C327" i="1" s="1"/>
  <c r="B328" i="1" l="1"/>
  <c r="C328" i="1" s="1"/>
  <c r="B329" i="1" l="1"/>
  <c r="C329" i="1" s="1"/>
  <c r="B330" i="1" l="1"/>
  <c r="C330" i="1" s="1"/>
  <c r="B331" i="1" l="1"/>
  <c r="C331" i="1" s="1"/>
  <c r="B332" i="1" l="1"/>
  <c r="C332" i="1" s="1"/>
  <c r="B333" i="1" l="1"/>
  <c r="C333" i="1" s="1"/>
  <c r="B334" i="1" l="1"/>
  <c r="C334" i="1" s="1"/>
  <c r="B335" i="1" l="1"/>
  <c r="C335" i="1" s="1"/>
  <c r="B336" i="1" l="1"/>
  <c r="C336" i="1" s="1"/>
  <c r="B337" i="1" l="1"/>
  <c r="C337" i="1" s="1"/>
  <c r="B338" i="1" l="1"/>
  <c r="C338" i="1" s="1"/>
  <c r="B339" i="1" l="1"/>
  <c r="C339" i="1" s="1"/>
  <c r="B340" i="1" l="1"/>
  <c r="C340" i="1" s="1"/>
  <c r="B341" i="1" l="1"/>
  <c r="C341" i="1" s="1"/>
  <c r="B342" i="1" l="1"/>
  <c r="C342" i="1" s="1"/>
  <c r="B343" i="1" l="1"/>
  <c r="C343" i="1" s="1"/>
  <c r="B344" i="1" l="1"/>
  <c r="C344" i="1" s="1"/>
  <c r="B345" i="1" l="1"/>
  <c r="C345" i="1" s="1"/>
  <c r="B346" i="1" l="1"/>
  <c r="C346" i="1" s="1"/>
  <c r="B347" i="1" l="1"/>
  <c r="C347" i="1" s="1"/>
  <c r="B348" i="1" l="1"/>
  <c r="C348" i="1" s="1"/>
  <c r="B349" i="1" l="1"/>
  <c r="C349" i="1" s="1"/>
  <c r="B350" i="1" l="1"/>
  <c r="C350" i="1" s="1"/>
  <c r="B351" i="1" l="1"/>
  <c r="C351" i="1" s="1"/>
  <c r="B352" i="1" l="1"/>
  <c r="C352" i="1" s="1"/>
  <c r="B353" i="1" l="1"/>
  <c r="C353" i="1" s="1"/>
  <c r="B354" i="1" l="1"/>
  <c r="C354" i="1" s="1"/>
  <c r="B355" i="1" l="1"/>
  <c r="C355" i="1" s="1"/>
  <c r="B356" i="1" l="1"/>
  <c r="C356" i="1" s="1"/>
  <c r="B357" i="1" l="1"/>
  <c r="C357" i="1" s="1"/>
  <c r="B358" i="1" l="1"/>
  <c r="C358" i="1" s="1"/>
  <c r="B359" i="1" l="1"/>
  <c r="C359" i="1" s="1"/>
  <c r="B360" i="1" l="1"/>
  <c r="C360" i="1" s="1"/>
  <c r="B361" i="1" l="1"/>
  <c r="C361" i="1" s="1"/>
  <c r="B362" i="1" l="1"/>
  <c r="C362" i="1" s="1"/>
  <c r="B363" i="1" l="1"/>
  <c r="C363" i="1" s="1"/>
  <c r="B364" i="1" l="1"/>
  <c r="C364" i="1" s="1"/>
  <c r="B365" i="1" l="1"/>
  <c r="C365" i="1" s="1"/>
  <c r="B366" i="1" l="1"/>
  <c r="C366" i="1" s="1"/>
  <c r="B367" i="1" l="1"/>
  <c r="C367" i="1" s="1"/>
  <c r="B368" i="1" l="1"/>
  <c r="C368" i="1" s="1"/>
  <c r="B369" i="1" l="1"/>
  <c r="C369" i="1" s="1"/>
  <c r="B370" i="1" l="1"/>
  <c r="C370" i="1" s="1"/>
  <c r="B371" i="1" l="1"/>
  <c r="C371" i="1" s="1"/>
  <c r="B372" i="1" l="1"/>
  <c r="C372" i="1" s="1"/>
  <c r="B373" i="1" l="1"/>
  <c r="C373" i="1" s="1"/>
  <c r="B374" i="1" l="1"/>
  <c r="C374" i="1" s="1"/>
  <c r="B375" i="1" l="1"/>
  <c r="C375" i="1" s="1"/>
  <c r="B376" i="1" l="1"/>
  <c r="C376" i="1" s="1"/>
  <c r="B377" i="1" l="1"/>
  <c r="C377" i="1" s="1"/>
  <c r="B378" i="1" l="1"/>
  <c r="C378" i="1" s="1"/>
  <c r="B379" i="1" l="1"/>
  <c r="C379" i="1" s="1"/>
  <c r="B380" i="1" l="1"/>
  <c r="C380" i="1" s="1"/>
  <c r="B381" i="1" l="1"/>
  <c r="C381" i="1" s="1"/>
  <c r="B382" i="1" l="1"/>
  <c r="C382" i="1" s="1"/>
  <c r="B383" i="1" l="1"/>
  <c r="C383" i="1" s="1"/>
  <c r="B384" i="1" l="1"/>
  <c r="C384" i="1" s="1"/>
  <c r="B385" i="1" l="1"/>
  <c r="C385" i="1" s="1"/>
  <c r="B386" i="1" l="1"/>
  <c r="C386" i="1" s="1"/>
  <c r="B387" i="1" l="1"/>
  <c r="C387" i="1" s="1"/>
  <c r="B388" i="1" l="1"/>
  <c r="C388" i="1" s="1"/>
</calcChain>
</file>

<file path=xl/sharedStrings.xml><?xml version="1.0" encoding="utf-8"?>
<sst xmlns="http://schemas.openxmlformats.org/spreadsheetml/2006/main" count="333" uniqueCount="195">
  <si>
    <t>Unit Cost</t>
  </si>
  <si>
    <t>Total Inventory Cost</t>
  </si>
  <si>
    <t>Order Quantity (Q)</t>
  </si>
  <si>
    <t>Day</t>
  </si>
  <si>
    <t>Inventory</t>
  </si>
  <si>
    <t>Annual Demand Units (D)</t>
  </si>
  <si>
    <t>Annual No. of Orders (D/Q)</t>
  </si>
  <si>
    <t>Annual Ordering Cost (K*D/Q)</t>
  </si>
  <si>
    <t>Annual Holding Cost per unit (h)</t>
  </si>
  <si>
    <t>Annual Holding Cost (h*Q/2)</t>
  </si>
  <si>
    <t>Ordering Cost</t>
  </si>
  <si>
    <t>Average Inventory Level (Q/2)</t>
  </si>
  <si>
    <t>Holding Cost</t>
  </si>
  <si>
    <t>Total Cost</t>
  </si>
  <si>
    <t>Uncontrollable variable</t>
  </si>
  <si>
    <t>Decision variable</t>
  </si>
  <si>
    <t>Model parameter</t>
  </si>
  <si>
    <t>Objective to minimize</t>
  </si>
  <si>
    <t>Qty Ordered</t>
  </si>
  <si>
    <t>Order Qty</t>
  </si>
  <si>
    <t>Part I</t>
  </si>
  <si>
    <t>Data definition, mathematical functions, Excel model</t>
  </si>
  <si>
    <t>Q1-3</t>
  </si>
  <si>
    <t>Q4</t>
  </si>
  <si>
    <t>Data Table to find approx.</t>
  </si>
  <si>
    <t>order quantity smallest total cost</t>
  </si>
  <si>
    <t>Q5</t>
  </si>
  <si>
    <t>Total Cost vs. Order Qty Plot</t>
  </si>
  <si>
    <t>Q6</t>
  </si>
  <si>
    <t>Excel Solver to verify order quantity for smallest total cost</t>
  </si>
  <si>
    <t>Q7</t>
  </si>
  <si>
    <t>What-If Sensitivity Analysis of Total Cost to Changes in Model Parameters</t>
  </si>
  <si>
    <t>Q8</t>
  </si>
  <si>
    <t>Opp Cost as % of unit price</t>
  </si>
  <si>
    <t>Analysis</t>
  </si>
  <si>
    <t>Explained in Word report.</t>
  </si>
  <si>
    <t>Model Attributes</t>
  </si>
  <si>
    <t>1. Order is received instantly</t>
  </si>
  <si>
    <t>Demand/day</t>
  </si>
  <si>
    <t>2. Reorder point is when inventory &lt; daily demand</t>
  </si>
  <si>
    <t>(Randomly gave Qty as 5000 to build model)</t>
  </si>
  <si>
    <t>Let us take a seed of 600</t>
  </si>
  <si>
    <t>Distribution</t>
  </si>
  <si>
    <t>Triangular</t>
  </si>
  <si>
    <t>a</t>
  </si>
  <si>
    <t>b</t>
  </si>
  <si>
    <t>c (mode)</t>
  </si>
  <si>
    <t>Crystal Ball Data</t>
  </si>
  <si>
    <t>Workbook Variables</t>
  </si>
  <si>
    <t>Last Var Column</t>
  </si>
  <si>
    <t xml:space="preserve">    Name:</t>
  </si>
  <si>
    <t xml:space="preserve">    Value:</t>
  </si>
  <si>
    <t>Worksheet Data</t>
  </si>
  <si>
    <t>Last Data Column Used</t>
  </si>
  <si>
    <t>Sheet Ref</t>
  </si>
  <si>
    <t>Sheet Guid</t>
  </si>
  <si>
    <t>Deleted sheet count</t>
  </si>
  <si>
    <t>Last row used</t>
  </si>
  <si>
    <t>Data blocks</t>
  </si>
  <si>
    <t>34c320a5-ce88-46dd-a9d1-5251c2118237</t>
  </si>
  <si>
    <t>CB_Block_0</t>
  </si>
  <si>
    <t>Decisioneering:7.0.0.0</t>
  </si>
  <si>
    <t>fb004277-3dd7-4b54-98ab-54e668fb6ee0</t>
  </si>
  <si>
    <t>StartOptEquations</t>
  </si>
  <si>
    <t>CB_Block_7.4.0.0:1</t>
  </si>
  <si>
    <t>Decisioneering:7.4.0.0</t>
  </si>
  <si>
    <t>Decisioneering:11.1.1000.0</t>
  </si>
  <si>
    <t>Solver:</t>
  </si>
  <si>
    <t>Qty of 677 is output from Solver with seed of</t>
  </si>
  <si>
    <t>600 and constraint of qty to be integer</t>
  </si>
  <si>
    <r>
      <rPr>
        <b/>
        <sz val="11"/>
        <color theme="1"/>
        <rFont val="Calibri"/>
        <family val="2"/>
        <scheme val="minor"/>
      </rPr>
      <t>Rough work</t>
    </r>
    <r>
      <rPr>
        <sz val="11"/>
        <color theme="1"/>
        <rFont val="Calibri"/>
        <family val="2"/>
        <scheme val="minor"/>
      </rPr>
      <t>: Understanding inventory variations over year</t>
    </r>
  </si>
  <si>
    <t>Assumptions:</t>
  </si>
  <si>
    <t>Ordering Cost per Order (K)</t>
  </si>
  <si>
    <t xml:space="preserve"> Ordering Cost per Order</t>
  </si>
  <si>
    <t>Total (Inventory) Cost</t>
  </si>
  <si>
    <t>-</t>
  </si>
  <si>
    <t>Optimum Value seems between 600 and 900.</t>
  </si>
  <si>
    <t>Point Solution</t>
  </si>
  <si>
    <t>Range Solution</t>
  </si>
  <si>
    <t>Q1</t>
  </si>
  <si>
    <t>CB_Block_7.0.0.0:2</t>
  </si>
  <si>
    <t>CB_Block_11.1.1000.0:1</t>
  </si>
  <si>
    <t>㜸〱戵㔶捤㙥摢㐶㄰㈶愹㕦㑡戲挳搸㐸㠰愲㍤ㄸ㐶㑦㡤㑢㔸㑤㡣㌸〷㈳愰㈸㌹㜲ㅢ摡慡愹㈶挷挵㑡ㅣ㕢㑣昸㘳㜰㐹㌵捡〳昴ㅤ㤲㈷㘹摦愰て搳㙢㡢㕥㡡㜶㠶ㄲ㈵㔱㔶〴ㄸ㐸挷昲晥捤㌷扦摣搹㕤㐹㤶㈴改㕦㈴敡㠹㡡㌴昸捡㥥㠸ㄸ㝣摤っ㍤て㠶戱ㅢ〶㐲㌷愲㠸㑦㕥扡㈲㉥㈰愰捣㕣攴㡢ㄲㄳ敥㝢愸戲㌱㐴〲㐱㈵㐹慡㔶㔵〵昹愴㠴晥戵㙣愲㤲㔴愳㠸㑤摦㙣㕤っ摥愰㔶㍢づ㈳㌸搸㝢㌵㤵㍤㘹㌶昵愶㝥㜴昸昴㍢晤昰㘰捦㑣扣㌸㠹攰㈴㠰㈴㡥戸㜷戰搷㑢〶㥥㍢晣〱㈶晤昰㉤〴㈷㌰㌸㝣㍣攰㑦㡥㥢㑦㡥㡥慥㥥㍤㍢㙥愰㘹改摣㙣昵㈲戸ㄲ㥦㐹㘷㠹㕣㍥㙡挳搰愵搸〰㈲㌷戸搶捤ㄶ晥㤶晣搷搱愲攳づ㌱ㄴ晤挲愶戱㍤〲㠸敢㈸㔹㘷改㌰昵㘸㥢㜵摥つ挱㌳挱昳㉥搱挱ㅤ㠶㠹㑤晣攰㈲㜲㈱㠸㌹攵㔷㘵㈳㉥摡㍣〶㔱愷㔱ㄷ戸㠳㜹搹㘵㘹㤲㥣㈹摣㐶ㄷ㐰㘸戳戵换昰攷改㐲ㅥ搴ㄹ愳捡㘵搰㜴㘱换晦㐹挰㈵て慥攱㥣晢㔰昲㕦㈴慥㔳愴捦愱㈰㐹㠵㙦搷㠵㤹扡扥〸㜰ㄱづ㈵扢戹㑥㘲㌹㌱㘶敢愹㥥㡢㥡慣挹㐸昵搹收㑡㕤挰㌵戵㑣㑤㠵戸㤲㔴㐳㤲㡡㝦攳㠶㕣㠶㔱㍥ㄵ挶ㄵ㌶㔰搸㔰㘱㡥挲㐰㘱㔷ち扢㔶搸㐸㘱慥挲摥㈸散㉤㘲㌲慡㔶㉡ㄴㄷ搱㍦晢扦㑡攲㤷㝤昳愳昵晤敦ㅦ扥㝣昰戸愱㈲愸㘷戶扡攰摤㘰㠶㍦搷㕥愱ㄸ敥㤶㐴ㅤ㈵㜶搸㈵㕣㐷㈰㘸㠳㔹㄰㡦㐲〷㍦㝦て㍦㜳攸昴㈷㌷搰㘰㌶㜰ㄱ〶摣㜳攳挹㌶㥢㈲㙣换㌰㤲㌸扣扦㤸㑥〵㐴〶㘸攷〱㌸㕤〱搸ㅤ㥢㌴摣换㌴攰搴扢ㄹ昱戹㝣㥥摤扥捤㙥㐱捣戵㤹㜴扢㝦㙥戳㘵㠷愶ぢ愴㌰〷㈱㤹捣㘲ち改㡤摣慤捣㠳㌴愲捣扥㙤攴摣戱㡤ㄷ摣昷攷摥㜵㕦愷攰㑣ㄵ㑤㤷㥤挷昹戲㈵㥣愶搲㜳㑢ㄶ戹㍡户㘴攵㘴㙤㙢挵㔲ち㕥㔸捡愳扢慦慤扣愵愹㜴〶㙦昷㡤㌴㉤㡢㈴攰㥣㍣㕤〶攴ㄳ㘹戰㥣㝤搲㠰㐹㕡攰慤ㄵ㠵㌸捦㉢戴㔸㕥愱戵慡搰㥡㉡愴ㅣ昸㜸散っ㡤换㌳换㜸㐰㜵づㄱ〴㐳㄰㡦㉥〲㜳㐴愷㠴戳扦扣㝡搵㜹ㄷ㐳攰㠰搳㡢㐲慣㥡㜸搲攷〳てㅥ收㈰〶摥ㄳ㘳㐰挶ㄷ戹攵搳㜰㤸〸㌳っ攲㈸昴昲ㅣ挳ㄹ㜳戴改㔸愱〳㔲㝡ㄶ㘵攵扢愱㉦ㄴ㘴㔹㤲扦㔹㜷昸捣㉡㕡㕦搴㑦㈷㐸㝣㉡昷㐷㥢攰㑢㈵㐶㌵㐷㜸戹㡡㝦㘵戹㑣扦摢摤㜴戹㉣敦捥捥戱昴㠰敤昲挰昱㈰摡㜸㜱捡㜴㙥㑡愵扦昰㜰扢㐳〰㜴㡤㔶挶摣㑢㠰㌱愹㑡敥ㄱ㤵晥㐴㉤㜷㠹㙢扤ㅡ㑣㈶㠶㥢㕥搲ㅦ㍦㄰晤昶㕣捥〶㔹㝦㙢攱㤳㡣晦〳㤹ㄹ换晡㑦摡㤸〳㙡㙡〳㠳挲㙢愴㐴㜷捡摤敦㈹捡㠶㥡㕥㤰昸摣㄰㈵晦㌴㡣㐴愱戰敥换㜶戹ㄸ挵㔴〹ㅢ㤹㜴敦愹㕢搴㙣㘳㈳㤳㜳㤴㜵昵ㅥ㌶ㄹㄵ㠹扦㔱ぢ挵㔲㝢ㄹ㜲攷㤴搳㙢愳㌲㝢㌶㔵捤搰扦攱ㄱ㐴ㅡ㌹㘳㘲㈹㘱㠹㡥㕤㝣㍣㔴㘹挱挶攷㔹㤱挲㈸扦愲ㅤ㈴㈴愹㔰㤰㑡愵㝡㜵㥤慤戳㑣搷搷㙢㥥㝦㘷户昴晦昱攳昱㜳昲扦㔶愳㠷㤲慡㔱㜳ㅦㅢ㤹挲愴㜸㔶〰㍢〴搸挵㐶换㈲搷㐸㠶㐸㈳㌹㈲㡤㐰㐴ㅡ〱㠹敡晦〱㉤㉢㕡㤰</t>
  </si>
  <si>
    <t>㜸〱挵ㄷ㑢㙣ㅢ㔵㜰㜷扤㕥敦慥敤搴㔵㔵㝥㉤㘵㔱㔳㔰㘹戵搸愹㑤㥣㐳〴昶愶㈹㔶㍥㑥㘳㈷㠸〳㝡摡戵㕦㤲㙤昶㤳敥㍥㥢〴挲〵づ㈰づ㐵㐸㐸㜰㐷ㅣ㉡㈴㈴攰挰扤摣㐰㐲慡〴敡愹ㄲ㈷㑥ㅣ㤱㌸㔴〲㘶㜶扤㠹㥢㐶づ㐵㤵㜸㤲㘷摦捣㥢㌷昳㘶摥扣㤹㌱挷㜳ㅣ昷㌷っ晣攲㄰㜱㜲扡戵ㄳ㌲敡敡㠶敦㌸戴挳㙣摦ぢ昵㕡㄰㤸㍢昳㜶挸㔲挰㈰ㄱㅢ搶挳㌴〹敤户愸㑣晡㌴〸㠱㈹捤㜱戲慣〸戰㡥㐲昰㔷㐸㄰〵㜷攵㐴〰㙤愳摥戴慥㠱搴ㄶ昳〳㝡㔱㕢㡤昷㑥㤷㑡㝡㐹慦ㄴ㈷㈷昴攲㐵捤攸㌹慣ㄷ搰㘹㡦昶㔸㘰㍡ㄷ戵愵㥥攵搸㥤㌹扡搳昶㌷愹㌷㑤慤攲㈵换㉣㔷㑢攵㑡㘵㙤㙡慡㥡〳搵摣㘲搳愸敢㡢㤴㍤㈲㤹㘹㍣昲㡢㌳戴㘳愳㙤㤴〶戶户慥㠳㠶晢捥慦㌷户㤸摥㙣挵ㄶ搹㝤㥡㐱㌳挹㔲㐰搷㘸㐰扤づつ挷挸攵敤づ㜵っ敡㌸换㜴㉤捣㤲㉢㠱摦摢㙡㜸㕤扡㉤㤲㔵㌳㤰挹㤵㥥摤㕤㌰户昲敥㑡㐸㤷㑤㙦㥤㉥㥡㉥㑤扢㐸ㄶ㐴㑥㑣㜱愹搲㔱㠷㌰敡㤳晡㝤㙡搰搱戲㜶㘰ㅢ扡〷㡥㍢㐷〳㡦㍡㍡ㅣㄹ㥤㜶搸㔵扦㙡㠶ㅢ捣戴ㅣ捡㘷〷㠱㠰㠷㐱㤹慡㈲〱挴愱愰愵㡡っ㠰ㄷ晦㠴昸ㄹ收捣〲㔵㈰愶㐰㉣㠱㜴〴搲ㄵ〸ㄵ挸㥡㐰搶〵戲㈱㄰㕢㈰搷〴戲〹㍣挹㤰㌳ㄹ㘱㌰㍥扤昶㔵慥㜹攷摢昹て慦㙥㝦昲搷挲摤ㅢ㘹搴昷昰昶㘳搸㈹㤱ぢ㈱㘴挲戴㍢敢〷㘱㉡㌵搲搶㤱㡢㘸扢愲㈲㐰摢搲㘸晢㤱摥㝤っ㤸㜸㤳户㌲㉥㌸㝤㘱㍤㐸扢昱挵捥搰戰愳戸㜰昵㔱㄰㐸㌰㜳㝡㌴攷ㅡ扥挷攸㌶㥢㌱㤹㤹㜱㤷㑣㠸ㅥ㌶〶ㅢ㠱敦挲㐰㐰㉥㐱㔱捥ㅥ㠲攲ち挹㑡㈲㌵扦㑦〰攱㈷ㄲ㙣㐸挷㥥散㔸㤵ㄲ改㐱挱昱っ愵收㈳㕡㈲㔲ㅤ㘰㈰慦㄰㑤㠷㠴㘵㈳㐲㉣㐹ㄴ㐵ㅥ㥥㝥㉡昹挴挸昹愳㘲ㄱ搳㑣㥦捥昶㌰㠹㜰ㄷ晥ㅤ㜷㝢㘷㡢㠶挸㝦㜶㌴㝦散㝥攰㤳愵㤱户㍣㝥㤸㤸㡥戵挲㙣㈷搴挱挴攸改晥ㅦ晡ㅥ搵戹昱散㙡晡て㜸慥て攳㘱㑣攴㤹㍥㐶㈹㈱㥣㡣㌲昰㜹愹㔲ㅥ㘰㜶㈸昷㐹㘳㐰㠸㡡〹㝥㜱㈸挷〰愸慡㠲㥣ち慥㘲愵㠱㑦㌴攲挵㔱㙢㈲愶㤷㤱㌷㠶て㔱㥤昷捤敥慣搹㠱㜲㤲ㄹㄴㄳ搹昰摤㉤㜸㐲㐱〱㔳㤹攱㜷改㔲攰昷敤㉥つ㘴㈴戴愰㘸㠹㤸ㄸ愴攸敤㠵㄰慤㈹㉥㥤捥捡㠷改㙡㈴戲挶て㈹㡡㡤〷攴晦㝥戵晡㜲攴㘶ㄵ换㠷㠲㐹㐰㜹ㅣ〰㡦搹〳敤㐱〶昴愸ㅡ㌳㍣〱㔳攵㐹〰㍣㘶㤶㐳ㄸ㥥㐲㠶㔳挸㠰捥㑣ㄸ㤰㔹㔵愳ㅣ㝣ㅡㄹ㥥〶㔰㠸㌲づ㌲㈱ㄷ㔷㠸搴挲㐴㌹㠳ㄸ㉡㐲扤搲㌳〰捥ㄹ㜵㘳㤹㔴慢ㄵ慢㕡戶㑡挵搲〴㉤㔷㈶愶捣愲㔵㥥㉡㤷㉢㥤㈹慢㍡搵㔹慢ㄶ愲㜳〱扢愲〱㈸攰㐹㔰㠲昲㉣㘲搱㤱㄰搳㄰挳㐳愰搹搲㔹〰㜹愳㑥㈰攵㐰㐵㜲㝡㕤㉡㡤敦㤳㙡摤㝥㡢㤹㑣㍡〷愴攳挸ㄵ㜵〲㡤㉥㈴㍢㥢敤㐸捦〱㌹㐳㉥㕦㠷摢摡㤲㥥〷㘴㉣㤶搴愲搷㝢㔸㑤ぢ㘸㈶慡㤱昹㌸㥥㤴昳㠰㐸㉦〰㜸攳敤摤㘵摦㘷扢㤰改㘹挷っ㔹戸㕢㥢㝦晤愵㘲愵㐸ㄶ㥡㌳㘵㄰㠸㉤〷㤹摢昰㔹㑢摦㜶挲敤㕤挸㔶㑣㙢㌴㜶摢㍥㌳ㅤ慤攱昵攱っ㝥戰愳ㄹ㝥挸戴㕢摦㘹㈵㝤戶戱㔸㥢㕦慤捤慦㕣㝥㈷昶㘸〶ㅤㄹ戹〰ㅦ㐰㙡戸攴昱扦㐰㘴㘳ㅤ㍣㜱敢晤ㅢ㡤㍢昴㤵㥢ㅦ㝦摥晡攸㥢慦摦攳㝦ㅥ㉣扣㔹攷敥摤㤹㙥捦㝤昶㘵晢户㡤㝢摥慦㘹つ㘴ㄴて㘴㥣〷摡㡢㠳㤵ㅤ换攱㐹户ㄱ㐲㉦〱㝤㔳摢慦敤㜵っ挷愳㔸〶晡㠵愴敥㥤摢愷搴慣搰㜷㝡㡣㈶摢㥡挱摥㍥挸昲昰戲愳㝤攰扢㤳晢搸㔰㝥㍦戵㑦㙤㜸㈱つㄸ敤㈶ㄲ㐳㡥攷㐵㈱挵㔷㡥戲〴〲〲ㅢ愵戸愲㈵敤㄰搶搵㔳㠷扣慢扡捤愲㝥ㄳ搷㜹〵㈳㔶搲〱㈸搳攳戵昱㔲戱㔸㥣㐸摦〶户晥㌷㥤ㄸ挲晢改っ㌵攰㔰㤵㈲㐰ㅥ㐳ㅢ㐵㈳㈹㔷〲〰㑤搳㡣敦㥡戶昷愸扡㑡㡣搸㠳搹㌷扡昶㔸捤㕥㝢㤹㍣ちっ昷㥣摢散㔸敤㠰㐶慤愱ㅣ㈱㔰晡昲敥㙢㝥戰㘹昹晥㈶搶敤戱〸ぢ㌷㈸㘵搸慤㘵摤昸㙤攱㥣攷昹搴㝤搱㍡ㅣ戹㘸愴㌴〱㈰㕦㜳ㅣ㉤㤱ㄸ㑡㤷㠰㤴〲ㄹ㔲ㄹ㈶㘷㐶㍦㈶晥挷㐱㤰㝦愱㝤㕦晥攰愷扢戳㌷㙦㉦㕦扤㜵晣摤㐹晥㠷挱挲挱扥㑥㐴㙦㡦扡㜹捣㥥ㄹ㤷㤸昸慦㐳㜶㠹㐳扤㜵戶戱昷㑦〳ㄲ㥦っ㝦㌵㈶㠱〹㥦㈲㡥㘳㠸攰摤㐶挹㉦晢て㥢昳挰搰</t>
  </si>
  <si>
    <t>Demand Prob. Dist.:</t>
  </si>
  <si>
    <t>Simulation using Crystal Ball</t>
  </si>
  <si>
    <t>Minimum Total Cost</t>
  </si>
  <si>
    <t>(ii) Order Quantity</t>
  </si>
  <si>
    <t>㜸〱敤㕣㕢㙣ㅣ搷㜹摥㌳㝢攱捥㤲ㄴ㘹㔱㤶㉤挷㤱㤹搸㑥ㅣ㔳搸㠸戲㔵摢㑤ㄵ㤹ㄷ㕤㤸㐸㈲㘵㔲㜲㥣愶愵㠶扢㌳攴㐸㍢戳昴捣㉣㈵摡㙡敤㕥㕥摡㈴㙤㘲ㄴ㘸㥤愶昵㉤〹㤰㠷㌸㙤搱扡㐹搱㤷愲〵㝡㜳㡡ㄴ㌰ち昴愱㠰ㅢㄴ敤㐳㡢挲㘸㕦昲㄰㈰晤扥㝦㘶㜶㘷㜷戹㐳㝡㙤户㜴挱愱昸昳捣昹捦㥣㌹攷晣搷昳晦㘷㤴㔱㤹㑣收挷戸昸㤷㔷㡥㠵㍢ㄷ㌷晤挰㜴捡㌳昵㕡捤慣〴㜶摤昵换㔳㥥㘷㙣㥥戳晤㈰㡢〶㠵㘵ㅢ㜸㍦扦散摢㑦㤹挵攵つ搳昳搱㈸㥦挹ㄴ㡢扡〶㍣㍢攱敦㘸㝣愳昳愹愱ㅣ挰搲捣昴晣捡㔵昴扡ㄸ搴㍤昳挸昸攵昰搹ㄳ㤳㤳攵挹昲昱愳てㅤ㉢ㅦ㍤㌲㍥搳愸〵つ捦㍣攱㥡㡤挰㌳㙡㐷挶ㄷㅡ㉢㌵扢昲㘹㜳㜳愹㝥捤㜴㑦㤸㉢㐷ㅦ㔸㌱ㅥ㝣㜸昲挱攳挷慤㐷ㅥ㜹㜸〸慦捥㕣㤸㤹㕥昰㑣换㝦㤷晡捣㜳挸て捥㥡ㄵ㥢㜳㌳㑤捦㜶㔷换㌳搳昸㤷ㄸ㍦敥ㅥ㉡㉦慥㤹㘶挰㔷㥢㥥改㔶㑣㕦挷㠳㠳捥㤴敦㌷㥣㜵㉥㥥敥㥣挶㔴㉢㠶ㅦ攴㥤ㄹ戳㔶搳㥤戸搷愲㌳㡦戵慢ㄹ㥢㐳捥愲改晡㜶㘰㙦搸挱㘶挱㔹㐲㐷搵㘱攷㤲㙦㍥㘶戸慢收〵挳㌱昳捥㤹㠶㕤捤㠵㔷㈶晢搱戸㡢攴挰㘴晡攵㈹摦㤹㔹㌳㍣ㄹ㤱捦㠵㐹㘹㝢摡慢戴户扤扢㜷扦ㅣ扡扣㠱㝤摥摢扢ㅤ㌰㤷つ慦搹㜲愲㜷换㘸昲敤㈳昸㜸敦昶㠹㌵㙡㝦收㘳扤㥦㤱愵㙣㙦慤〶㈳晥㤶ㄵ挵㘴昴〲挱〰㐱㤱㠰〴搴㑢〴㠳〴㐳〰㉡昷摦㤰㤲攴㠳㐴㘹换㠶戶扣愲㉤㔷戴攵慡戶㙣㙡换㤶戶扣慡㉤慦㘹换戶戶㝣㔵㕢扥㠶㌶昱㔵ㅣㄸ搰愲㙢散慦㕦㜸攲挵㌷扥㌰晤敡摦ㅥ扡晦扦づ㕦晤㠵愱㝤㘸㜴㌱ㅡ搴慣㘷㕣〷慢戵戸ㄸㄲ挱㥦敤愵〲㐲㘱ㅤ户ㅥ戲㈶㈷慢挷㡦ㅡてㄸ㜹㑥㉢㠵昸㙤㡣㌲㡡戶㐳搶攳戶㕢慤㕦ㄷ摡摤㌹㙤昸㘶㙢攱㈶㈲摣㜴扤攱㔶晤て㙣㡤㕣っ㡣挰扣愳ㄳ搷敡愴敢戱㐵㠸㤵改换晢づ㜷㍥㜶搹愸㌵捣愹ㅢ㜶㠸晥㘰〷摡㔹昰敡㉢扤戱愷㍤昳挹㈶戶㙢㐴㔳㔰㙡ㅢ搲㜷搷㉣㐳㔴㌸慥昱㤹戵扡㙦扡㌲扣〹㘷挱慥㕣㌳扤㐵㤳㉡搱慣捡㔴㙦㈵㉡㤲晡㠹㜹ㄷㄳ㠵戴㔶㍦㥣慣戵㑥摤〸㈰捣㘶ㄵ攳㕤㌷扤㘰㜳挹㔸愹㤹〷摢㥡㠴敦〴攲㔰㕢昵改㝡愵攱捦搴摤挰慢搷摡㌱㔳搵つ〳㥡愶㝡扥㕥㌵㜳戹㡣㈸〵㈸摣㙣㔶愹捣晤扤㘵㐱〸㤱㈰㌱〵昹昶㜶戶㉢㍦㠶搹㘱ㄶ㌵㤳㍣愹摤戳㑤㘷ㅣ慦攸㤸ㄴ〹㑣捣㠹昶㠳㉦扤㙦㥢㙥㥢㤴㝢㙦ㅢ㙢摡㔸㌴晢㔳ㅢ愶ㅢ㥣㌵摣㙡捤昴㔲慤㥦攲㠸昴ㄱ㠰晣㕢㔰〸㍤㔷㡦愶㑥摤㔰㥢昹敢㜶㌵㔸㉢慣㤹昶敡㕡㠰㍡㔸挸㘲㤱㑢摢㜵改户愰㑡摦㑦㌰〶㔰㉡㘵ち〷搸愸㔰挲㤵挹㔳㍢愵挸㜲㥢㈲攷㜳㙤戲㍣㘴㥤戶㙢㠱ㄹ㉡攵ㄱぢㄴ〹慤㥡㤰㙦㤸㉣敡ㄹ㤵搰㘰ㅣ戰㘶挰愵㠶敤〶㥢㉤戹敤㤲㤲㤰㠹昶㜴挱慥搳〵㔴〵敤晡㈰㐵搶挰㌴ㅤ摡㈰扤㜱㠲㠹㈸〶㈹㤶ㅤ㍤户㌳ㄹ摢愷攸〸戴㑦㌲㈱㕢ㅦ敤慤㈳挸散摤㑣捡㠷㝡捡攳㥥㌶摢捡㤷て戵搹慤㔸㌸晤㈰挱㙤〴户ㄳㅣ〲㔰晦ちつ㐷㉤㠷㜲晢愵㝦〰昷晡㥤〴ㅦ〴㠰㝥搲愹㜳㈲㔵㐵ㅦ㙡㈷㝥㈴摢つ挳㑦ㄶ愷㌸㔴㐵昴㡣㥢㝥收戰㈳㠴㡥扣捥摤㘱㙢㜳㘲㘳㍦搲㥢㌷㤳搳㈱㐷愶㌴㑤捥㜵㥢愶挹㠵㘰搳㍥敤搶㕤㜸㔴ㅦ㈷昸㄰㐰㘸㔸攸散敥捣㥢愷㍢昹扥㜰㠹㐲㐷愸㑦攳ㅥ㌱㌱摤晦ㄴ〵搷戵㜵搹昳㥦改ち㑥㔸敦㝢晦昹㐸㙦搹㡥㠸摥㘱㌳昷㙣づ㘳㐵㙦搳㠳晥㌰挴㑢晤㔳㑦晢㜲て搰晡扤〴ㅦ〱攸戰㉦摣㜹扦摤㈸㠱戸挴㑥㠲㜲晢ㄹ㜱ㄱて㜷㘹㜳摤ㄴ敢㌳㘴㉤ㄹ摥慡ㄹ㈰㝡㌱㌷ぢ㍦戸敥㜹㘶つㅢ摡慡㔴㜰敦㜲㕢㝢愵㝦摡慢㍢慣摦昳㡦晤昷㠵㘱挸攵戴㙣愶挳㍦㑥昱㌳ㄳ昱愶〴攷搰晥㍥搰㕢㐹㈴ㅥ㙡㘷㉦㍥㤷扥户摣搳㈴㝤㘸㤲晢戰慣晡挷〰愰㈵搴㍦昴搴㈸ㄳ㙣㜶㐴㥡戵㝢慢㡣敥愵散㑣㍡攲㠷㕤㝡㘴㌰っ搶㑥㈳㜶攰て㍢㡢戶搳㔴ㄶ㠳捥㠲改㔵㄰㔷戰㙢㘶㈹っ挹㔲搵散改㡡昷㠹慥挸㘶扢昶搲㈹戱㌵攱㤳づ㉤㤱㉡敤愹挸㤴㝤㜸㡢愹ㄸ㠲愴㔲㐹〹ぢ㌵㌵㄰㌹㡦㙤昷㔴㑣ㅦ㉡愶㡣㠵搳㍦㑥㜰㤴㘰ㄲ㈰晦㜷搰㌴㍢㕤㜸愶挲〶㌶ㄸ捥㕥㕥捥ㄴ㐹〶〹て㝥慦愷戲㝡㤰慦㌹㑥昰ㄳ〰ㅤ敥て㠳㡦㈹㡣㈸㈴㑦㌰㈲扤㈵摤扡㙣㥢搷挹〳晢㉣㈴㤵㘶ㅡ㝥㔰㜷㤸㔵ㅡ戶㘶敢ㄷ敡挱慣敤慦㈳ぢ㌵㘶㐵㠵挷搷㑣ㄷ摣攵挱昷改愸慢慦慦㥢㔵摤㕡慣㌷愰摡收㘶㜷挳愶ㅣ昳㠳㉦㈹晢㜲㑤攱敡㙦㙦㡣㉥㤴散㠸ㄱ㙢㘵㈴㜶㐷㤱㙦㙥晡㐶㕡㉢扡㘴〷㌵㜳搰ち㠵㡥攵愲㠵㔵㐴搶愰㍡㘰㉤慤㜹愶㌹㍢㙣㥤昱散㙡捤㜶㑤ㄲ〳㍥㈶ㄳ㜵攷捣㔵㘴〸ㄶ敡捣晦搵摤㘱㙢挹㌳㕣㝦摤㘰㌲㜱㜳㝦摢㥤愴㐴昲搶戴敤晡㜸㡤㔰㤱攵ㄱ㙢㜱慤㝥ㅤ搹摡㠶攳㥥㌱搶晤㕤㐱ㄵ㌲㝤㜸〹㘹㤴愶㌴㑤ㄵ戵㘲扦昴攱㠶㍣㤳㌹㠶摦ㅣ㠱搰㉡㤳㘷扣㍣挵㝡搳慦㡦昲㌳昴搳㌹愶㈱㘴㡥㥡㤵搹㔴㉤㑣㐹搵ㅦ收㌳㡦〰㝣敡捣愵戹㔶㔶敥ㅤ攵慢昳㡣昰愷攸㜸㘱㡢㘶ㄲ㠴昱戹㝤㈱慢戰㡥㥣〳〹〴挵㜹搷挹㝥㈵㑢摡㤰晢昶戵㡡愷㤱㐵ㅡ戲捥ㄹ㉢㘶つ戹㘸挷〸昶㠵㌷㜴㘳ㅤ愳收㐷戸㤹扡攳ㄸ㘴㉤戲攵㘲挵㈰〷㑦㌵㠲晡㜹摢搵㉤〰攱扦愸捡戸㠱㉡攳㠶㔴つ㔹㡦㌱㉤㈸㘵昶㔵㕦㌵㍣㍢㔸㜳散㑡㤱㌷㑣摤敤ち㥥㠴㤰㔳昳挶㔷慣㌳挶㍢扣昹㑢㜰搹晣㌲挸㕤㠶ㅥ攵搲㤱晣攰㕣㑤ㄵ昰愳晡っ㉣㐱挱㐸㤴㔴晦〴㝡换换挹〸愸ㅣ戹摥㡡捦㕦扣昵っ㙡挲戸ㅣ愹㥥挲㈲㠸〸㈶㤴㍣挳摢〵敢㤲㙢〷愰ㅥ㈹㜶摡づ㘶㝤㤰ㅣ〰㐵搹摥摥㈱㔴㑤㍣㌴搱戴ち㜷㜵愳摡捣挴攱㙥㝣搲㙥摣戳〵㍡戴㈸〹㐳戲㕤㈳戱㉣㕢㡣㜱㌷㤹ㅡ㈵㠶㍢戶㌶㉡㉤㙣摡㕡㜷㙡㤱㜷㘰㤸㠴㘷㤴㝥㐲ㄸ〵㐹摥㔲㐹晦㈴捡㜰ち昲㡣搹愷戳㐸㈲㘳㐳㍦愰㐴㕢ㄵ搶つ㐷㈹挱㌹ㅣ㍢愹㥡愵攸づ㌲扥㉦㉡捥㌷㠲㌶㡣㜱㘳㉣挲㑣搵㙡昳㉥㍣㠵㡡攱㔵㜷㠹㔸㘳㙥愱㤵ㄱ〹敤搷〳㐰㉦戸ㄲ挲㤸㈹改㈷㔱挳戵㘶㙡㈴㈵ㅥっ㜱㠴㤰㈵戲慡昴搲㠶戹摣捤敡㈲敦捥㥢㠶㉢㔴㔸っ慡戳收㠶戸㘳㉤㡦㝥㑣ㅥ㘸敥ㅡ㐵㥦敡搶搴㡡て搳ㅥ㔰㥦㐷㈵ㄱ㜴摤㝡㡣攱㈹ㅣ㘴㠰晡㡤㑡ぢ㤵〰改摤㘶〷摣㈱散ㅥち㘱㐵挲昴〹扤㌴㙡搲㐲ち昳戶㑦㠲㌲搴㈷㔵愱㔰㉤戹晥昳愴晡捡昳扣扥㜹㌲ㄳㄷ愸㙡㐱㕣愶扣㔲扣〸㄰㌷㤹㥤愴㈴㡤挵㐹昳㔰挳㠹昲ㅡ㡡敢攸㙡っ搳昵昳〲㥣攴㘱㍥㙢㠴愲㔳挳㔹户挰㠶㔵慤㙤敥戳收摣㑡慤㔱㌵挵㈴挷㍡㕢㉣昳慥愰㤷ㅣ〳っ㈵㉡㘵㕤愲㐵㤹挳㤶㡡㔳㈶㤱晡昷扦昵㐷昱㜸愸散㤴㉡改搳戸㈳㘹㤸㠸㑣〹搱㐹㘲慣敢扣〲㝤挵晤慤㠳っ㜲㠸づ慡慤慢㡡㍡敤ㅣ捥攵㌵戳挹㈲㜱㠹㘶攷敡攷敡昴摦ㄳ㔵㘷敤戰㙡㔷搰〹昳っㄵ㕦愱〰挷愴㑦〹㘱㈷搰㝡昲㈷昳搶㌳搱㕦㈸㍥ㄱづ挵㕣㉦㜷㐴ㄹ慣㉡㠴㠹捥户搶昲挰ㄵ戳挰昴挲昵ㄹ〰挵㜴㌰㥤㕢戴っ㥤㥤㔳㈸㙦敦散摣㠵㔶㈹㤹搲㘴㔲㤵昹捡㌱〴敦㐱㌴㐸ㄴ㌷搵㑢㜵ㄸ愳攰㠰ㅣ㄰㡢捦㈸㑥㌸搸づ搵扤㠳ㅤ㤵ぢ㐶㠰㘳㌰敥愱㡥敡愹㙡㤵慥㉦㘲㜵扢㠲慡㌸挲ㄱ扡愶〷㍡づ㘷挹㥣攸敢摤摤㠱㠸づつㅥ㥢㉤㥦㌵㠲捡摡㘲戰ㄹㅥ攰敡㤷㈵昲㝦㠲搸挴㤶㙦愷晦㥣㜳㜹㈰㜵㠳㙢㕦扡收搶慦扢㌲慥扣捦搳㝦昴㘸昵㠱〱づ戲㤴昹㌱㝥攴搲㌲昹敦愲挷㥤っ㥢ㅤ戴㠲㈵散㐷慥㔰㔱㡦愳㥣挲㈷昰攳㥢愷〷挸㈷〷㍡昸㐴ㄴ挱ㅥ愳戸慢敦ㅡ愳愸敦㠰慣㘴㤶㜰㝢㡥㌵晦〶㐴㕦晤㌱㙡㐸㜰摣㐷㙡㈴晦㈱㤴㔲㐸㈷㡡㍣㍡敡挱㠳㈱晦㝦愸ㄴ㑢昳㤶攲昴扦㈰捣敡戵㑥ㄲㅤ㈶㠹晥愸㥢㐴㑣捡扥慤昴㌷㐷扦户敤㝣捦㡦昸晥㥦㙤㍢㌳晡㜹㔰㤸㤷愲晥㐵㠲㡤㠹昹愶㌳㤰敤㜲〶敥〵㕡㥣㠱ぢ㝣㠶戹晢搰ㄹ㠸㈲ㅦぢ愸搸摥ㄹ㘰㐶㉦挵攵㑢㈴㔸ㄳ挱っ敥户づ㍡㡣㡡㥤挵㔱㕢搳㐷ㄶㅦ收挹㥦㐱ㅣ敡戶敥敡〵挳㌳㥣㐳㔲㝦挶㌳㘱戶扣㈵㥣摤㤶㐷昸挴ㅤ㕢㘲攴愱㉤㈲ㄴ㜱㙣㝤㉦㡡戲戳ㄳ敢愰㔴㜸㠵㐱㝢㔵㔴㠵㜷㄰ㅦ㔱摣㈱㘴㥥㍥昰敡㤹㝦㝥敡㤷㑦昲㡣㕡挴慢㜹㈶㠵晢㐹搴搳㜳㐰㉡㌷㜱㍣攴㔶㝥㡡㜳ㅥㅦ㈵搹敢㌵㜳摡昰挴摦昱㜵㈷㉥㠶㡣㤷㘰捣㤰昹㜶㠳㌳㠹搳づ愱㌳㔹敥〸㜲捡愷㑣ㄲㄸ㉣㈷〶㉥㤱扣㌸㔹愸㝡㥡慣㍥晤捡晣户㘱㜴摥收㐰摡晤㐱敥㌱㜹㈹昵㙡愷㔵㍢㑥慢ㄶ㙡愹〹戴㠸戵ㄴ戲づ攴㤰攴㤶㠵挷〰㐴㑢㉤愲㤰㉦〳愴攴搳㍡ㄳ扢摣晤敦㈹〱戳㜹搴慦捦捦㔶戰㡡愰㘲ㅣ㠱敦㜷敦㑡慦㌳㌶㑤㑣搰捡敥㘳〹〵搹愶戰㠲ㄹ㕢愹扤㠴㐲㝣攵㈷㔱摡㜱昰㠹㉦ㄹ㜶挲㜴㕢㈸搸㜹㠷㤱戵㤲㜳捡㙤攰扣〷散㑣㐱っ㠶扢㥦搵搸㝡㑡㘶㉥㙣㕡ち慢〸㐷挲㘲昳愱挱〸〵㥢攵ㅥ挲晥ㄳ㈹㍦㝥ㅢ㐴晣㐴慢敢㕢㍢㌱戴㜱敥〰㈶挸㕦昸㕦㠷㔳〴ㅢ㙦愵挴㐰挳敥愸㔵㌱㍣㄰㝥ㄹ㡦㠸㍦慦昴㔶㤱敦㔲㡡㤹改㔸戲戲㕡㤷晤㘷捥㕡㈴敢㜱戶㘶昲扡捤晥㍦㠱㡡㙤敤扦㘲挶㑤㐸昶搹愸挰㥢㍣戳㈶摢㈶㙡戸㈲㠸㘵㈳㘵㈳㕢㘰㕤㡡㑣㜴㠷愵㐵㝣慥ㅡ愲㐵㠳㈳捡㤵敢㍣㄰搱㝣㤶扥敤㘰㑦〵昸〸㠷昴㜵愸愰㥥捦㜳搰摤晢搸挲攷㔰㝤攰扣㕤昱敡㝥摤ち挶ㄷ㤱敡ㅤ攷搷㘶ㄶ㝣㥥㈹昵㑡愷㔲扢ㅢ㉢㌱昴戳㜸收挲㍣ㄴ昶〵㌳㜸户㌲㤰捣㈷散㉣㝦挱㉦㡦㐶ㄳ㐹㈵㕡〷晦ㄶ敢㘲挳愸攱㘳搵㜹㐴㌶〳㔶敤ち㘳ㄷ挶㤷㍢捦㘵㜰改㜰㌲敢搳㠸晣㤸戵㌲㔲㘲㌲㠵㥦晥ㄹ慥㙢攷ㅡ戴户㡤收收戳㘵㝦搱戵㔲晥㈵搰㜴㘷㙦㘹㘷ㄹ扥㤳㔷㐹扦㐲〸攷晢㤳昸㉢㠲㘱愰㐰戲昰㔷㈱㔰ㄷ搶慥愰㄰㕦昹㐷㔱摡㜹攸㤶扤㡥㐱㈶愲捦扤ㄹㅥ㥢愸㈱愸戶㠳晣㜸〵㡦㉡㐶㙢㘵㘴挹㌱㈸㠹〸〲愳㥢ㄱ㥡㑤搴㈹〰ち戳晡ちㄶ㠶㈲㠴㜲愶戰ち搰㕢㉥㝥㙢㉢戹㔰摣㥣㤰㡦㑢敡㌷㠱攷㍡昳㥢敤㤲㝥㤵㄰敢㈵㥢㄰㤴昵愴敥㔷摣㠴挸晢㝦〳て㌴摦敦愰戶昷晢㥦摢昲晤㜴ㅦ㘴搶挹晥㐷㘳昳愳慦昳搵㑦ㄲ㜸〴㍥挰㘸摣㜲㠴㡡㤵摡慡㄰愶㈲扥㑢㉡攲晡㝥昴昷捤㤳摦㝢㥤搷㝦㥣㔴愲㑡㠱㙡㥦〵㔵愹捣攲昳挹㔹㙣愰戶昷㉣㝥㘵慢㔹㡣㔲换㜲㈴晡つ㠰攱慣扡㠲㍦㌲慢㑤ㄴ攸㑦昳㜷搴〰㘰㕣㐶㝦㡡攰㘹㠲㥢〴㍦㐷昰昳〴捦㄰㍣ぢ㔰ㅡ㡤戹㐰〹㜳戰㍥慥㐱㌹㌳㑡㜶㤰㌷晥㈲ち㜸㈳改㈵㙦晣㈵ㄴ㐸㐲晥收戹㝣㈹㥦ㄱ㠹㕦挶㘳㤷ㅣ㔵㈱っ昷ㄶ㐲㙢㕣㜴愲㌸敦慥搰㐹㔱㠴扥愷㈹㈹昴㜹㥥㐰摤㡣挹㜹昶㙣晣㡤㤶ㄶ㘵戶挰㑥愱㈷㑣昶攳㐲慡愷攳挶扦晦㕡㉢㈸ぢ〴㉥昰㕣搸㤸㙣㉡㡤㥦㡡ㅢㅦ挳昷㕦搲㈶愳㠵㝦㌲㙦挶㡤挹捥搲㜸㌳㙥晣敦挷づ㌵ㅢ挷摣ㅢ昶㥣㈷㙢愵昸搸戲敢㐸㝣ぢ捥捤㝣摥愲摤ㅥ戴挲㙡㙡㙣㐹㔲搷挴㜲て攱攸㠹㠷慦戱捦攱㈴ㄵづ㥣㐰戹㠷晦㈹挳ㅣ㑥㔸捤ㅡ㠱㠱㡦慤㌷㤰搶昶㜴戹攳挳〵㙢摥㐳挵㠰㌵攷㘳㉦㔷摤㔵㉣〲㌷㈴ㄷ慥敦㌶㘱晦ㄴ㤷戵戵ㅥ㜱㉡㑥攳㠹㤵晥㡣㤶愴㙥㜲敡㝡㑣搹捣戳㉤㥥搱㝦ㄵ挴㠱㜲〵㘴㐱晦㍣㘰㤸敡㌹挰㡡㔱㙡つ㔱ㄴ㕦㈴攲搷〸㝥㥤攰㑢〴㕦㈶㜸づ㘰㔸换㔳㤱㝣愲户敦捡慤㘹晣㘹㍤ㄲ㡤㙤摦搰㥦挲㌷昱㥢㕣戱㉣晥㑢㤰扣㌸摡㌹敤㈷晢敢㡢捣㐱ㅦ㔹㝥ㅤ捣昸ㅤ昴挳㐵㘹昹㝣散㤱㥡慣愴愸㉥㌹㕤㔵㐳晦㝣〷㕤攸愲㤶㔵㔴愱㠲戸ㄶ㈱づ愲愲愴愸㔴愵晡㙡㔴捤搳〷㈵㐵㌵㉢搵㜶㔴捤㐸㔹ㄱ㈹㔷慡㕥㐱慣㐵〸㠶㍥昴攷〱搴戳㌱捡㡡㔰㌴ㅣ㈵㐵捤㑢愱㉣晣㌶挰㐸晣晦㤳㡣㙦㐸搰㑣㔳㔵㌴㤶愸㝥㔲愶昵摦攱〳扦ぢ㤰㐵戴㕥㐵ㅡ愱愴扦㠰㥡㈴〷㔰㡢㡢㝡㝦㠹㠸㤷〹㕥〱㈸攵挹㌹㍢㘶㘱慥㘵㥦㉥挹搷昰愸㈲㕦戲て晤敢㔱㠱㌷㡡㑣㈹㉢昵搹㘸㌹㝥ちㄵ㐵㉤愳挸愸㠲㜸㈲㐲搰戱㈸㈲㉥㐵收ㄵ挴㘷㈲挴㐹㔴攸摦〴㔰㘴㘹㐱㕤㡥㔰㜴搰㡡㠸㐲㤰捤〵㜱㈹㐲㑣㐵〸戲扥㈰㤶㈲挴㐲㠸ㄸ㈱慤戸攳ㄸ昸㝢㑤㘵晥㝣攰㘲敥晢㠵㡢戹㔷㜲扦愷摤〳づ晡㤲捡㘶扥慣昴㡣㈲〱戸㠸晡户〰ㄴ搷㕤㘶昸㙡㔴㤰ㄹ扥㠴ㅢ㜹挵挵攸ㄵ攱っぢ㡡㠴㄰挴㐲㠴㠸㘷㐸攲〸㘲㍥㐲挸っ晦㠰㥤捡㑡愲搰收㝢㡣㜲㐵㠵挰㝦㠸挲㜰㜶㠴㡢㐱㉦㐵扢愱㉡㔷慡㔷慥晣㜰㈴㌷㝥㐷敥㌳㡦づ㍤晦收摦晣攰戹㌷㍥㜷攲摦㝥昴搵慦扥昱㉦捦扤晥愳㍦㕤㌹昱㤷㉦扦晣ㄷ㥦㝡攱昵ㅦ散户㕥搴㕥晢攱戹ㄷ㙦㑥㕥扢昹愴㜵改晥㌳㌷㥦戸㝡㜱㜲攱㤶㠹㙣㜶㘰攰愳㘳㝦㜵晢㝤愳捦㍥昹ㅤ昵㘷晦㜸㥢慢㘴扡㜸㐱晢㌰㌸㙤ㄹ挶㙢㈸㘰ㄸㅣ昱㝢㍡っ㑥㔷ㄶ㙡㉥㕡愸㘹㔴㤰摥ㅣ㠰㈰㘰㠸㐵扥㈳挴攰晦〰㝣㤲ㄵ㈹</t>
  </si>
  <si>
    <t>㜸〱敤㕣㕤㙣ㅣ搷㜵摥㍢晢挳㥤㈵㈹搲㈲㉤㕢㡥㘳㌳戱㥤㌸愱戰ㄱ㘵慢戶㥢㉡㌲㝦昴挳㔸ㄲ㈹㤳㤲攳㌴㉤㌵摣㥤㈱㐷摡㤹愵㘷㘶㈹搱㔶㙢㈳捤㑢ㄳ愴㑤㡣〰㠹搳戴㠹敤㈶㐰ㅥ敡晥愰㜵㤳愲㉦㐵ぢ戴㈸㥣㈲〵㠲〲㝤㈸攰〶㐵晢搰㈲㄰搰㤷㍣〴㐸扦敦捣捣敥散㉥㜷㐸慦敤㤶㉥㌸ㄴて敦摣㜳攷捥扤昷晣摥㜳敥㈸愳㌲㤹捣捦㜱昱㉦慦ㅣぢ㜷㉦㙤昹㠱改㤴㘷敢戵㥡㔹〹散扡敢㤷愷㍤捦搸㍡㘷晢㐱ㄶつち㉢㌶昰㝥㝥挵户㥦㌵㡢㉢㥢愶攷愳㔱㍥㤳㈹ㄶ㜵つ㜸㜶挲摦搱昸㐶攷㔳㐳㌹㠰攵搹㤹㠵搵慢攸㜵㈹愸㝢收㤱㠹换攱戳㈷愶愶捡㔳攵攳㐷ㅦ㌹㔶㍥㝡㘴㘲戶㔱ぢㅡ㥥㜹挲㌵ㅢ㠱㘷搴㡥㑣㉣㌶㔶㙢㜶攵〹㜳㙢戹㝥捤㜴㑦㤸慢㐷ㅦ㕡㌵ㅥ㝥㜴敡攱攳挷慤挷ㅥ㝢㜴〸慦捥㕣㤸㥤㔹昴㑣换㝦㠷晡捣㜳挸て捦㤹ㄵ㥢㜳㌳㑤捦㜶搷捡戳㌳昸㤷ㄸ㍦敥ㅥ㈹㉦慤㥢㘶挰㔷㥢㥥改㔶㑣㕦挷㠳㠳捥戴敦㌷㥣つ㉥㥥敥㥣挶㔴㉢㠶ㅦ攴㥤㔹戳㔶搳㥤戸搷愲戳㠰戵慢ㄹ㕢㐳捥㤲改晡㜶㘰㙦摡挱㔶挱㔹㐶㐷搵㘱攷㤲㙦㍥㘹戸㙢收〵挳㌱昳捥㤹㠶㕤捤㠵㔷㈶晢攱戸㡢攴挰㘴晡攵㘹摦㤹㕤㌷㍣ㄹ㤱捦㠵㐹㘹㝢摡慢戴户扤慦㜷扦ㅣ扡扣㠱㝤㍥搰扢ㅤ㌰㤷つ慦搹㜲戲㜷换㘸昲敤㈳昸㔸敦昶㠹㌵㙡㝦收㈳扤㥦㤱愵㙣㙦慤〶㈳晥㤶ㄵ挵㘴昴〲挱〰㐱㤱㠰〴搴㑢〴㠳〴㐳〰㉡昷摦㤰㤲攴㠳㐴㘹㉢㠶戶戲慡慤㔴戴㤵慡戶㘲㙡㉢㤶戶戲愶慤慣㙢㉢戶戶㜲㔵㕢戹㠶㌶昱㔵ㅣㄸ搰愲敢昸㝤户㕥㜱㝥㌲㝥攱㍢㕦昹愲晤昹捦ㅤ㜸㘲攸〰ㅡ㕤㡣〶㌵攷ㄹ搷挱㙡㉤㉥㠶㐴昰㘷㘷愹㠰㔰㔸挷慤㐷慣愹愹敡昱愳挶㐳㐶㥥搳㑡㈱㝥ㅢ愳㡣愲敤㤰昵㤴敤㔶敢搷㠵㜶㜷捦ㄸ扥搹㕡戸挹〸㌷㔳㙦戸㔵晦㝤摢㈳㤷〲㈳㌰敦敡挴戵㍡改㝡㙣〹㘲㘵晡昲扥㝢㍡ㅦ扢㙣搴ㅡ收昴つ㍢㐴扦扦〳敤㉣㝡昵搵摥搸搳㥥昹㑣ㄳ摢㌵愲㘹㈸戵㑤改扢㙢㤶㈱㉡ㅣ搷挴散㝡摤㌷㕤ㄹ摥愴戳㘸㔷慥㤹摥㤲㐹㤵㘸㔶㘵慡户ㄳㄵ㐹晤攴㠲㡢㠹㐲㕡慢ㅦ㑣搶㕡愷㙥〴㄰㘶戳㡡昱㙥㤸㕥戰戵㙣慣搶捣㐳㙤㑤挲㜷〲㜱戸慤晡㜴扤搲昰㘷敢㙥攰搵㙢敤㤸改敡愶〱㑤㔳㍤㕦慦㥡戹㕣㐶㤴〲ㄴ㙥㌶慢㔴收愳扤㘵㐱〸㤱㈰㌱〵昹捥㜶戶㉢㍦㠹搹㘱ㄶ㌵㤳㍣愹摤扦㐳㘷ㅣ慦攸㤸ㄴ〹㑣捣㠹昶㠳㉦㝤㜰㠷㙥㥢㤴㝢㜷ㅢ㙢摡㔸㌴晢㔳㥢愶ㅢ㥣㌵摣㙡捤昴㔲慤㥦攲㠸昴ㄱ㠰晣㉤㈸㠴㥥慢㐷㔳愷㙥愸慤晣㜵扢ㅡ慣ㄷ搶㑤㝢㙤㍤㐰ㅤ㉣㘴戱挸愵敤扡昴摢㔰愵ㅦ㈴ㄸ〳㈸㤵㌲㠵㜱㌶㉡㤴㜰㘵昲搴㑥㈹戲摣愶挸昹㕣㥢㉣て㔹愷敤㕡㘰㠶㑡㜹挴〲㐵㐲慢㈶攴ㅢ㈶㡢㝡㐶㈵㌴ㄸ攳搶㉣戸搴戰摤㘰慢㈵户㕤㔲ㄲ㌲搱扥㉥搸㜳扡㠰慡愰㕤ㅦ愴挸ㅡ㤸愶㐳ㅢ愴㌷㑥㌰ㄱ挵㈰挵戲愳攷㜶㈶㘳晢ㄴㅤ㠱昶㐹㈶㘴敢愳扤㜵〴㤹扤㥢㐹昹㔰㑦㜹摣搷㘶摢昹昲愱㌶扢ㅤぢ愷ㅦ㈲戸㠳攰㑥㠲挳〰敡摦愱攱愸攵㔰㙥扦昴昷攱㕥扦㥢攰晤〰搰㑦㍡㜵㑥愴慡攸㐳敤挶㡦㘴扢㘱昸挹攲ㄴ㠷慡㠸㥥㜱搳捦ㅣ㜶㠴搰㤱搷戹㌷㙣㙤㑥㙣散㠷㝡昳㘶㜲㍡攴挸㤴愶挹戹敥搰㌴戹㄰㙣摡愷摤扡ㄷ㡦敡ㄳ〴ㅦ〰〸つぢ㥤摤摤㜹昳㜴㈷摦ㄳ㉥㔱攸〸昵㘹摣㈳㈶愶晢㥦愲攰扡戶㉥晢晥㌳㕤挱㐹敢㍤敦㍦ㅦ改㉤摢ㄱ搱㍢㙣收扥捤㘱慣攸㉤㝡搰ㅦ㠴㜸愹㝦改㘹㕦敥〷㕡㝦㠰攰㐳〰ㅤ昶㠵㍢敦户ㅡ㈵㄰㤷搸㐹㔰敥㈰㈳㉥攲攱㉥㙦㙤㤸㘲㝤㠶慣㘵挳㕢㌳〳㐴㉦收攷攰〷搷㍤捦慣㘱㐳㕢㤵ち敥㕤敥㘸慦昴㑦㝢㜵㠷昵晢晥戱晦㥥㌰っ戹㥣㤶捤㜴昸挷㈹㝥㘶㈲摥㤴攰ㅣ摡摦㠷㝡㉢㠹挴㐳敤散挵攷搲昷㤶晢㥡愴て㑤昲㈰㤶㔵晦〸〰戴㠴晡愷㥥ㅡ㘵㤲捤㡥㐸戳㜶㙦㤵搱扤㤴㥤㐹㐷晣戰㑢㡦っ㠶挱摡ㄹ挴づ晣㘱㘷挹㜶㥡捡㘲搰㔹㌴扤ち攲ち㜶捤㉣㠵㈱㔹慡㥡㝤㕤昱ㅥ搱ㄵ搹㙣搷㕥㍡㈵戶㈶㝣搲愱㈵㔲愵㍤ㄵ㤹戲て㙦㌱ㄵ㐳㤰㔴㉡㈹㘱愱愶〶㈲攷戱敤扥㡡改㐳挵㤴戱㜰晡挷〸㡥ㄲ㑣〱攴晦〱㥡㘶户ぢ捦㔴搸挰㈶挳搹㉢㉢㤹㈲挹㈰攱挱ㅦ昴㔴㔶て昳㌵挷〹㝥〱愰挳晤㘱昰㌱㠵ㄱ㠵攴〹㐶愴户愴㕢㤷㙤昳㍡㜹攰㠰㠵愴搲㙣挳て敡づ戳㑡挳搶㕣晤㐲㍤㤸戳晤つ㘴愱挶慣愸昰搴扡改㠲扢㍣昸㍥ㅤ㜵昵㡤つ戳慡㕢㑢昵〶㔴摢晣摣㕥搸㤴㘳㝥昰㈵㘵㕦慥㈹㕣晤敤㡤搱㠵㤲ㅤ㌱㘲慤㡣挴敥㉡昲捤㑤摦㐸㙢㐵㤷敤愰㘶づ㕡愱搰戱㕣戴戰㡡挸ㅡ㔴〷慣攵㜵捦㌴攷㠶慤㌳㥥㕤慤搹慥㐹㘲挰挷㘴愲敥㥣戹㠶っ挱㘲㥤昹扦扡㍢㙣㉤㝢㠶敢㙦ㄸ㑣㈶㙥ㅤ㙣扢㤳㤴㐸摥㥡戱㕤ㅦ慦ㄱ㉡戲㍣㘲㉤慤搷慦㈳㕢摢㜰摣㌳挶㠶扦㈷愸㐲愶て㉦㈱㡤搲㤴愶愹愲㔶散㤷㍥摣㤰㘷㌲挷昰㥢㈳㄰㕡㘵昲㡣㤷愷㔸㙦晡昵㔱㝥㠶㝥㍡挷㌴㠴捣㔱戳㌲㥢慡㠵㈹愹晡愳㝣收㌱㠰㑦㥥戹㌴摦捡捡扤慤㝣㜵㥥ㄱ晥ㄴㅤ㉦㙣搱㑣㠲㌰㍥㜷㈰㘴ㄵ搶㤱㜳㈰㠱愰㌸敦㍡搹慦㘴㐹ㅢ㜲摦㠱㔶昱㌴戲㐸㐳搶㌹㘳搵慣㈱ㄷ敤ㄸ挱㠱昰㠶㙥慣㘳搴晣〸㌷㕢㜷ㅣ㠳慣㐵戶㕣慡ㄸ攴攰改㐶㔰㍦㙦扢扡〵㈰晣ㄷ㔵ㄹ㌷㔰㘵摣㤰慡㈱敢㐹愶〵愵捣扥敡㙢㠶㘷〷敢㡥㕤㈹昲㠶愹扢㍤挱㤳㄰㜲㙡摥昸㡡㜵挶㐴㠷㌷㝦〹㉥㥢㕦〶戹换搰愳㕣㍡㤲ㅦ㥣慢愹〲㝥㔴㥦㠱㈵㈸ㄸ㠹㤲敡ㅦ㐷㙦㜹㌹ㄹ〱㤵㈳搷慤昸晣挵慤攷㔱ㄳ挶攵㐸昵ㄴㄶ㐱㐴㌰愱攴ㄹ摥㉥㔸㤷㕣㍢〰昵㐸戱搳㜶㌰攷㠳攴〰㈸捡昶昶㉥愱㙡攲愱挹愶㔵戸户ㅢ搵㘶㈶敥改挶㈷敤挶晤摢愰㐳㡢㤲㌰㈴㍢㌵ㄲ换戲捤ㄸ昷㤲愹㔱㘲戸㘳㙢愳搲挲愶慤㜵愷ㄶ㜹ㅢ㠶㐹㜸㐶改㈷㠴㔱㤰攴㉤㤵昴㑦愰っ愷㈰捦㤸㝤㍡㡢㈴㌲㌶昴〳㑡戴㔵㘱摤㜰㤴ㄲ㥣挷戱㤳慡㔹㡡敥㈰攳〷愲攲㐲㈳㘸挳ㄸ㌷挶㈲捣㜴慤戶攰挲㔳愸ㄸ㕥㜵㡦㠸㌵收ㄶ㕡ㄹ㤱搰㝥㍤〰昴㠲㉢㈱㡣㤹㤲㝥ㄲ㌵㕣㙢愶㐶㔲攲挱㄰㐷〸㔹㈲慢㑡㉦㙤㤸换摤慣㉥昲敥扣㘹戸㐲㠵愵愰㍡㘷㙥㡡㍢搶昲攸挷攴㠱收慥㔱昴愹㙥㑤慦晡㌰敤〱昵㜹㔴ㄲ㐱搷慤㈷ㄹ㥥挲㐱〶愸摦愸戴㔸〹㤰摥㙤㜶挰ㅤ挲摥愱㄰㔶㈴㑣㥦搰㑢愳㈶㉤愴㌰㙦晢㈴㈸㐳㝤㔲ㄵち搵㤲敢㈷㈷搵搷㕦攲昵摤㤳㤹戸㐰㔵ぢ攲㌲攵㤵攲㐵㠰戸挹散㈴㈵㘹㉣㑥㥡㠷ㅡ㑥㤴搷㔰㕣㐷㔷㘳㤸慥㥦ㄷ攰㈴て昳㔹㈳ㄴ㥤ㅡ捥扡〵㌶慣㙡㙤敢㠰㌵敦㔶㙡㡤慡㈹㈶㌹搶搹㘲㤹昷〴扤攴ㄸ㘰㈸㔱㈹敢ㄲ㉤捡㍣戶㔴㥣㌲㠹搴扦晦慤㍦㡥挷㐳㘵愷㔴㐹㥦挱ㅤ㐹挳㐴㘴㑡㠸㑥ㄲ㘳㕤攷ㄵ攸㉢ㅥ㙣ㅤ㘴㤰㐳㜴㔰㙤㕤㔵搴㘹攷㜰㉥慦㤹㑤ㄶ㠹㑢㌴㍢㔷㍦㔷愷晦㥥愸㍡㙢㠷㔵㝢㠲㑥㤸㘷愸昸ち〵㌸㈶㝤㑡〸㍢㠱搶㤳㍦㤹㕢捦㐷㝦愱昸㐴㌸ㄴ㜳扤摣ㄱ㘵戰慡㄰㈶㍡摦㕡换〳㔷捣〲搳ぢ搷㘷〱ㄴ搳挱㜴㙥搱㌲㜴㜶㑥愱扣戳戳㜳㉦㕡愵㘴㑡㤳㐹㔵收㉢挷㄰扣〷搱㈰㔱摣㔴㉦搷㘱㡣㠲㜱㌹㈰ㄶ㥦㔱㥣㜴戰ㅤ慡㝢㠷㍡㉡ㄷ㡤〰挷㘰摣挳ㅤ搵搳搵㉡㕤㕦挴敡昶〴㔵㜱㠴㈳㜴㑤挷㍢づ㘷挹㥣攸敢摤搷㠱㠸づつㅥ㥢㉢㥦㌵㠲捡晡㔲戰ㄵㅥ攰敡㤷㈵昲㝦㠱搸挴戶㙦愷晦㥣㜳㜹㈰㜵㤳㙢㕦扡收搶慦扢㌲慥扣捦搳㝦昴㘸昵㠱〱づ戲㤴昹㌹㝥攴搲㌲昹敦愳挷摤っ㥢ㅤ戴㠲㈵散㐷慥㔰㔱㑦愰㥣挲㈷昰攳㥢愷〷挸㈷攳ㅤ㝣㈲㡡㘰㥦㔱摣戵㜷㡣㔱搴昷㐰㔶㌲㑢戸㍤挷㥡㝦〷愲慦晥ㅣ㌵㈴㌸敥㈳㌵㤲晦〰㑡㈹愴ㄳ㐵ㅥㅤ昵攰挱㤰晦㍦㔴㡡愵㜹㕢㜱晡㕦㄰㘶昵㝡㈷㠹敥㈱㠹晥慣㥢㐴㑣捡扥愵昴㌷㐷扦扦敤㝣搷㡦昸晥㥦㙤㍢㌳晡㜹㔰㤸㤷愲晥㐵㠲㡤㠹昹愶㌳㤰敤㜲〶ㅥ〰㕡㥣㠱ぢ㝣㠶戹晢搰ㄹ㠸㈲ㅦ㡢愸搸搹ㄹ㘰㐶㉦挵攵㑢㈴㔸ㄳ挱っ敥户づ㌹㡣㡡㥤挵㔱㕢搳㐷ㄶㅦ收挹㥦㐵ㅣ敡㡥敥敡㐵挳㌳㥣挳㔲㝦挶㌳㘱戶扣㘵㥣摤㤶㐷昸挴㕤摢㘲攴愱㙤㈲ㄴ㜱㙣㝤㍦㡡戲扢ㄳ敢愰㔴㜸㠵㐱㝢㔵㔴㠵户ㄱㅦ㔱摣㈱㘴㥥ㅢ㝦敤捣扦㍥晢戹㤳㍣愳ㄶ昱㙡㥥㐹攱㝥ㄲ昵昴ㅣ㤰捡㑤ㅣて戹㥤㥦攲㥣挷㐷㐹昶㐶捤㥣㌱㍣昱㜷㝣摤㠹㡢㈱攳㈵ㄸ㌳㘴扥扤攰㑣攲戴㐳攸㑣㤶㍢㠲㥣昲㈹㤳〴〶换㠹㠱㑢㈴㉦㑥ㄶ慡㥥㈶慢㑦扦㌲晦㠷㌰㍡㙦㜱㈰敤晥㈰昷㤸扣㤴㝡慤搳慡ㅤ愷㔵ぢ戵搴㈴㕡挴㕡ち㔹〷㜲㐸㜲换挲㘳〰愲愵㤶㔰挸㤷〱㔲昲㘹㥤㠹㕤敥晥昷㤵㠰搹㍣敡搷攷㘷㉢㔸㐵㔰㌱㡥挰昷扢㜷愵搷ㄹ㥢㈶㈶㘸㘵昷戱㡣㠲㙣㔳㔸挱㡣慤搴㕥㐲㈱扥昲㔳㈸敤㍡昸挴㤷っ㍢㘱扡㉤ㄴ散扣挳挸㕡挹㌹攵㌶㜰摥〳㜶愶㈰〶挳㍤挸㙡㙣㍤㈵㌳ㄷ㌶㉤㠵㔵㠴㈳㘱戱昹搰㘰㠴㠲捤㜲て㘳晦㠹㤴ㅦ扦つ㈲㝥戲搵昵敤㥤ㄸ摡㌸㜷〰ㄳ攴㉦晣慦㝢㔲〴ㅢ㙦愵挴㐰挳敥慡㔵㌱㍣㄰㝥ㄹ㡦㠸㍦慦昴㔶㤱敦㔲㡡㤹改㔸戲戲㕡㤷晤㘷捥㕡㈴敢㈹戶㘶昲扡捤晥㍦㡤㡡ㅤ敤扦㘲挶㑤㐸昶改愸挰㥢㍣戳㈶㍢㈶㙡戸㈲㠸㘵㈳㘵㈳㕢㘰㕤㡡㑣㜴㠷愵㈵㝣慥ㅡ愲㐵㠳㈳捡㤵敢㍣㄰搱㝣㤶扥敤㘰㑦〵昸ㄸ㠷昴㙤愸愰㥥捦㜳搰摤晢搸挲㘷㔰㍤㝥摥慥㜸㜵扦㙥〵ㄳ㑢㐸昵㑥昰㙢㌳ぢ㍥捦戴㝡戵㔳愹摤㠷㤵ㄸ晡㔵㍣㜳㘱〱ち晢㠲ㄹ扣㔳ㄹ㐸收ㄳ㜶㤷扦攰㤷㐷愳㠹愴ㄲ慤㠳㝦㥢㜵戱㘱搴昰戱敡〲㈲㥢〱慢昶㠴戱ぢ攳换㥤攷㌲戸㜴㌸㤹昵〴㈲㍦㘶慤㡣㤴㤸㑣攱㤷㝦㠵敢摡戹〶敤㙤愳戹昹㙣搹㕦㜴慤㤴㝦ㄹ㌴摤摤㕢摡㔹㠶敦攴㔵搲慦㄰挲昹晥〴晥㡡㘰ㄸ㈸㤰㉣晣㔵〸搴㠵戵慢㈸挴㔷晥㜱㤴㜶ㅦ扡㘵慦㘳㤰㠹攸㜳㙦㠶挷㈶㙢〸慡敤㈲㍦㕥挱愳㡡搱㕡ㄹ㔹㜲っ㑡㈲㠲挰攸㘶㠴㘶ㄳ㜵ち㠰挲慣扥㡥㠵愱〸愱㥣㈹慣〱昴㤶㡢慦㙤㈷ㄷ㡡㥢ㄳ昲㜱㐹㝤ㄵ㜸慥㌳扦搹㉥改㔷〹戱㕥戲〹㐱㔹㑦敡㝥挵㑤㠸扣晦㉢㜸愰昹㝥〷戵扤摦晦攲戶敦愷晢㈰戳㑥昶㍦ㅡ㥢ㅦ㝤㠳慦㝥㠶挰㈳昰〱㐶攳㤶㈳㔴慣搴㔶㠵㌰ㄵ昱㝤㔲ㄱ搷て愳扦㙦㥥晣挱ㅢ扣晥敢愴ㄲ㔵ち㔴晢㉣愸㑡㘵ㄶ㕦㐸捥㘲ㄳ戵扤㘷昱㥢摢捤㘲㤴㕡㤶㈳搱㙦〰っ㘷搵ㄵ晣㤱㔹㙤愱㐰㝦㥡扦愳〶〰攳㌲晡戳〴捦ㄱ摣㈴昸㌵㠲㕦㈷㜸㥥攰〵㠰搲㘸捣〵㑡㤸㠳昵㜱つ捡㤹㔱戲㠳扣昱戳㈸攰㡤愴㤷扣昱㌷㔰㈰〹昹㥢攷昲愵㝣㐶㈴㝥ㄹ㡦㕤㜲㔴㠵㌰摣㕢〸慤㜱搱㠹攲扣㝢㐲㈷㐵ㄱ晡㥥愶愴搰攷㜹〲㜵㌳㈶攷搹戳昱㌷㕡㕡㤴搹〲㍢㠵㥥㌰搹㡦ぢ愹㥥㡢ㅢ晦昱敢慤愰㉣㄰戸挰㜳㘱㘳戲愹㌴㝥㌶㙥㝣っ摦㝦㐹㥢㡣ㄶ晥挹扣ㄹ㌷㈶㍢㑢攳慤戸昱㝦ㅥ㍢摣㙣ㅣ㜳㙦搸㜳㥥慣㤵攲㘳换慥㈳昱㉤㌸㌷昳㜹㡢㜶㝢搰ち慢愹戱㈵㐹㕤ㄳ换㍤㠴愳㈷ㅥ扥挶㍥㠷㤳㔴㌸㜰〲攵ㅥ晥愷っ昳㌸㘱㌵㘷〴〶㍥戶摥㐴㕡摢搳攵㡥てㄷ慣〵てㄵ〳搶扣㡦扤㕣㜵㑦戱〸摣㤰㕣戸扥㍢㠴晤㔳㕣搶搶㝡挴愹㌸㡤㈷㔶晡㌳㕡㤲扡挹愹敢㌱㘵㌳㉦戴㜸㐶晦㍣㠸〳攵ち挸㠲晥〵挰㌰搵㌳捥㡡㔱㙡つ㔱ㄴ㕦㈴攲户〸㝥㥢攰㑢〴㕦㈶㜸ㄱ㘰㔸换㔳㤱㝣扣户敦捡慤㘹晣㘹㍤ㄲ㡤㙤摦搰㥦挲㌷昱㕢㕣戱㉣晥㑢㤰扣㌸摡㌹敤ㄷ晢敢㡢捣㐱ㅦ㔹㝥ㅤ捣昸㙤昴挳㐵㘹昹㝣散㤱㥡慣愴愸㉥㌹㕤㔵㐳晦㝣〷㕤攸愲㤶㔵㔴愱㠲戸ㄶ㈱づ愱愲愴愸㔴愵晡㙡㔴捤搳〷㈵㐵㌵㉢搵㜶㔴捤㐸㔹ㄱ㈹㔷慡㕥㐱慣㐷〸㠶㍥昴㤷〰搴ぢ㌱捡㡡㔰㌴ㅣ㈵㐵捤㑢愱㉣晣づ挰㐸晣晦㤳㑣㙣㑡搰㑣㔳㔵㌴㤶愸㝥㔲愶昵摦攵〳扦〷㤰㐵戴㕥㐵ㅡ愱愴㝦ㄳ㌵㐹づ愰ㄶㄷ昵晥㌲ㄱ慦㄰扣ち㔰捡㤳㜳㜶捤挲㕣换㍥㕤㤲摦挷愳㡡㝣挹㍥昴㙦㐷〵摥㈸㌲愵慣搴愷愳攵昸㈵㔴ㄴ戵㡣㈲愳ち攲改〸㐱挷愲㠸戸ㄴ㤹㔷㄰㥦㡡㄰㈷㔱愱㝦ㄷ㐰㤱愵〵㜵㌹㐲搱㐱㉢㈲ち㐱㌶ㄷ挴愵〸㌱ㅤ㈱挸晡㠲㔸㡥㄰㡢㈱㘲㠴戴攲㡥㘳攰ㅦ㌵㤵昹敢㠱㡢戹ㅦㄶ㉥收㕥捤晤㤱㜶㍦㌸攸㑢㉡㥢昹戲搲㌳㡡〴攰㈲敡㝦〰愰戸敥㌲挳搷愲㠲捣昰㘵摣挸㉢㉥㐶慦〸㘷㔸㔰㈴㠴㈰ㄶ㈳㐴㍣㐳ㄲ㐷㄰ぢㄱ㐲㘶昸㈷散㔴㔶ㄲ㠵㌶摦㘳㤴㉢㉡〴晥㔳ㄴ㠶戳㈳㕣っ㝡㈹摡つ㔵戹㔲扤㜲攵愷㈳戹㠹扢㜲㥦㝡㝣攸愵㌷晦晥挷㉦晥攸㌳㈷晥攳㘷摦昸挶㡦晥敤挵㌷㝥昶㤷慢㈷晥昶㤵㔷晥收㤳摦㝣攳挷〷慤㙦㘹慦晦昴摣户㙥㑥㕤扢昹㡣㜵改愳㘷㙥㍥㝤昵攲搴攲㙤㤳搹散挰挰㠷挷晥敥捥〷㐷㕦㜸收㝢敡慦晥昹づ㔷挹㜴昱㠲昶㘱㜰摡㌲㡣搷㔱挰㌰㌸攲㜷㜵ㄸ㥣慥㉣搴㝣戴㔰㌳愸㈰扤㌹〰㐱挰㄰㡢㝣㐷㠸挱晦〱㜱㔸ㄴ㥡</t>
  </si>
  <si>
    <t>㜸〱捤㔸捤㙦ㅢ㐵ㄴ昷慥扤敢㕤摢㘹㐳㥢㝥㔲㕡ぢ㉡扥㔲摣愴㑤㐸〱㔵㈵㕥㌷ㅦ戴捤㐷㙤㕡㜱㕡慤扤戳昱㌶扢㍢㘶㘶㥤挴敤〵愱ㅥ㝡攰挰㤱㝦㠰㐳㠵搴ぢㄷづ㥣攰㠶㐴ㄱ愷㑡㝣〹㈴㠴㠴搴ㅢㄲㅦ敡〱摥㥢戵搳戵攳搰㌶〴愹搳㘶㜶㘶摥捣㥢㌷㙦摥晢扤㌷㑥㐸㠹㐴攲㙦㈸昸挵㤲挲挶愱㜲㡢㠷挴㉦ㄸ搴昳㐸㉤㜴㘹挰ぢ㤳㡣㔹慤昳㉥て㤳㌰㐱㌵㕤愰㜳挵攴敥㔵愲㤹㉢㠴㜱㤸愴㈴ㄲ㥡愶换㐰㐷㈶昸㌷搸改攸戸㉡㤷㠲慡㘲ㄴ攷慢㔷㠰㙢㌹愴㡣ㅣ换㕦㡡搶㥥ㅥㅤ㉤㡣ㄶ挶㐷㈶㑥ㄴ㐶㡥攵㡤愶ㄷ㌶ㄹ㌹ㅤ㤰㘶挸㉣敦㔸㝥愱㔹昵摣摡㌹搲慡搰㘵ㄲ㥣㈶搵㤱㤳㔵㙢散搴攸搸昸戸昳捡㉢愷㜲戰㜵㘲挱㈸捥㄰慦〱晣戶㡢慢ち㕣攷㡣攲〲㈳捥㜶昱㔴㔰ㄱ愳㈵㔲㜳㔱㘳㠴㌰㌷㔸㉡ㄸ㐵昸ㅦ搳ち昴㈶ち昳攵㌲〹戸ㅢ扡㉢㙥搸挲昳改晥㝣慤㝡挹昲㥡㐴昵㠵㐸㥡㝦挹㘲㜳㤶㑦〶晣㌷㌹戹㘸〵㑢〴㝢㡡㍦摤㜴敤ㄴ摣㘴昲㠵㝥ㅢ戵㤵㔴㤸㌷㡡㐶摤㘲愱㘰㠹ㅢㅣ敦㌷㕢散㔴㠸㠹㈲搶㠸㔱㔴㡦㤴㙤摢㡡搸ㄳ愵㑣㘳愵㐱愵敡㔰敤㡥慤捣㡢愵昹㔱㈹昵㍢㔸㕣㝣㘱ㄶ㘶捡愶㈵㥢㔵搹慣挹愶㉤㥢㐴㌶ㅤ搹㕣㤲捤扡㙣扡戲㜹㐵㌶㤷㘱㑥愷㘸改戴摣㉥搷㝥晢攴搷㥢㙦㉣㑥㝦㝡㕤㔶晥㌸㝥㘵㉥㠷扣收攰㙣㠵㌹ㄲ㙥㤳㈱㈸㜸愶㠷搷㘵づ㘶㉢㝥㜴ㄵ㈵挲㙢㍡摥搳㙣㘰㤳㌵ㄵ㕡㜰㝦㌹摦愰㐱㐸搶挲㤲ㄵ㕡㘹㝦挱㘲㈴〸㜵㤸㌴㉣㔶㐵㉤㕣㌹㈰挶㍡慢㌳敤ㅥ㜰ㄸㄴ捤ㄸ㤷慣ㄸ㠸㌸㐹攰㝡挹㔴㔴㙢㙡㍦㘷㥥戱㜸㍤戴慡ㅥ㌹摡㜳攵愸㌷戰戲㌷㐳搷攳〵㘰㌹捤㘸戳㠱ㅡ摤㉥㍥挲㤰搱㌰搴〱愸〴昴攰ㄷ㌶㜸㕤摦〱㥦㡣㡥㐴ㅤ㠹〸㑢昰㠱搲愱攵㜶㐱〷㐴㉣㔱摦㜲㠳㙤扡摣摣㙥㘰扡搸戶攲ㄲ戳㔶挱㈳敦戳〶㌸挲㝦て㠶㈴㐰㈴㘷摣㤹㜰㐶㐷敤昱ㄱ敢愴愵愰ぢ㍣慡㐷つ挱㥡㥣㝦搹つ㙣扡㉡㕣㙣㤷て晥㈳摣愶搲㙡㄰㌱㤴㜳㉡ㄶ㕢㈲攰戶㙣戶㌴攴ㄸ㤴㌱攲㔹㈱戱挵〰㈲昴扥敥㐱㍥挵愸㡦攳㠷㡡ㄶ㈷昷摤㜷搸㠹㌶㉡搲㘶㘰昳㈷晢ㄳ换㈱戰㍥搸㑢扢捦㘴挳戲㌲㐰ㅡ攱㐲搲挳扤换㠴昱㑦慥戹ㄱ昹愹ㅥ㌲㠰ㅡ慤㙥㑥㥤㘲攴敤㜵敡〶㠹㈶㈱㑣慤㄰愴㙦㌸㘵㐴㡡攴〲〸愲㥣〴㐲扣㘱㝦挱慤㉤ㄳ㔶㈶ㄸ攴㠸㉤㡥扡〷㐹〴晣戱㐶昸昰㍣慡ㅥ㔰搵㝥㍡㍥敡㥣㕤ぢ〹㜸戳つ昲㐲戴〹㕢ㄵ昴愴扤㕤㔳愲㍤㠱㜰愰㙢㜸㡡搶㥡ㅣ扤㤶㔱慦㥢㌲㘹慦㔸戰愷㝤㠱摡㈴㤵㤲㤳㠹㔴㈲㠵〵挲㘸㌲〹慥㍣搲攳愸㈲㘴㈰㙦ㅥ挷收㤸攵㈰㌸㥦㝣愸㐵摤收㠵敢晡㐱挶㝡晣㤷昶㜷晢㑡攱㈲㘸て戴攴ㄱ㜴㈴戹ㄷ㔱㘲㠲摥户ㅡ摣愴㉦㥥㐶㈷㡡改っ敤ㄶ㘷㍦扦昹㔱〴摢㜵换昸㝦㈷换昲敥昶改捦慥〰㘶捦㔸㠱敤ㄱ昶敦晡㐲㠹㜴昴㙣㝤て㔶㝢愱捡㈴㤴㕦〱摤㌶搵㈴㈶㑡搲㥡搴㔲㔶㕤㍢慣慢㜵攲㉥搵㐳ㄸ㠳晣㑡搳㔰捤㜷〰攲敦挲搷㠶㤹㝦㘱㑡愱敦挷敡〰㔴㤹㑣㈶挲㑦㌵愳㍦㈹晡㠹ㄴ㈲㙢㍦㈱搷攳〰〶戸捣㜹㙡搹㔳㔶つ昲戲㜴㍢㉢搳っ敡㌷㈰㍡戱㐱㥣㘹㠰㙤㠲捤慦戸㌶㘱ㅡづ㤴㈱晢㑢㐱㔲挶㔵攱搹ㅣ挲㑥㌲愱㈸㔹慤摦㕥戳ㅤ㕥㐷摢ㅡ㡣㘷㤷戳ㅢ昸摦㕤㍣㜵〶戳挷㑣㐶ㅣ敦㄰㌴昵愷愰㔲㔰㤳㡦散つ㍢㘱搱㕥扦㕣愷慢㌳愰㑡挲愳愴㠷ㅢ捣つ昷㙤ㅣ㠶㌰㙡昹〷挴昸㌴㈳〰㠰慣〲㌸㈰捥㠸㉢づ昶愵㠸㐵〷㠵㌱挶摣㜰搸戹攴㤲㔵〴敦㈳ㅢ㐹㤰戵ㄹ㑤ㅥ㔲ㄱ昵て㙦愴㤷攸ㅣつ㑢㉥㙦㜸㔶敢㘸ㅦ㜲㐴戹㕣㈷〱㘰ㄷ〳〸㝢搰㈴摡㘸㄰扢㡦㡣㘵摡㘴㌵㌲㕢㝡ㅣ搰て㙥㉡㉡㤲〰㍥㐹㤳㔴㔹㠲戲㌵挷㤳搰㈵ㄲ搷㠶㙥㑤晦㜴昵晡ㄹㄵ攰㔴捡㘴昴挳㌰〶㙥愲愰㐳㙥〵㈴㌱㐷ㄹ攸ち捤㝢㌰〵扦〰捦ㄶ户攱㤱愲挵挰戸㈹攳扡摦㘹㐶挶ㄷ㑢㠶㈳㡦㜹ㅣㄴづ㤱㈶㡡㌱㠵捤㌱㌶㈶戸戰㐳㌴㘸挴㌵㘹愸㈷ㄸ㠸㜳㈳㐲㙤昱扥㤴㥦〰ㄷㅦ㔱㄰㝣㘹愶㔷㌰戱㌶㑤㐸㔴愱㠷㐵㔲㝥〴㔶㝤攵㐳㜸㑤〵昸㔴ㄲ慢㌲换〱㕤つ㠴攴ち挷㝣〷ㄹ敡改㌴ㅥ㈳〳㝦愲㡣㐷愶㠳㔶㠳〸㍥摣㑦㔷㔱㕥扡晥㤶㥢戵㈱㐴戴ㅦ㙦㌹㝣扣㔵ㄸㄱ㉦㌴㑤㜴㐰㠵〳晥㘵捡㤶慢㤴㉥攳㙢㘱㠷攸昱㍡㈱㈱扥愶戲㝥昴㈴挴㌶搸㝦㌲搹昵㘲㙡敢ㅤ㠹㤸ㄵ㡢㡣㔹㝤ㅡ㕡挹㈹㔶ㄳ㍤改㍢㌸㍦扥戴㔶㡢㠹㝢㜷㑥㔷捥㝤昰㔱攵㤷晡扤攰㐷改摢㌶攱摥㡤㈳愵㕢敦㍤㌳晤戱㜱敢晤晡て㕦晣慣㘰㄰㜹愸〰㍥〸ㄳ㜷㍡敢昸㔵㜱㐳㡦㘴㥤挸㌴戰慤㌹㠰㐸㤰㕣搹㘹愷㔲㠷㔳㤷〶㥣㘹收摡㥥ㅢ㄰㌴ㅤ㐸㕢昱攵㜹㥥㉣㐱㈲戵㐰昱㤵㑢㠳〱愷挲慣㠰㘳扣〹㙡慤㕤㕤㍤攱㉤㡡㔳㜴〳づ摢〸捣挴昶㑥〷㈱ㅤ㙥慥改〷搳㔶㠳㍦づ敥㈴㝥昸〰昵㐰㠹〰㑣㤶㘴㔹搲㘴㙤㡢ㅥ㤱㔰㥦〵㔶㐷㘲ㅥ昸㙡晥㠲ㅢ戸㝥搳捦㔷㘸㘸㜹㜹㠳㜲㐸づ㘰ㄳ挴㍡昹〴敥っ㐹〰ㄸ㉡昶ㅦ㍥捤㐲慢捦㠹㕦ㄶ摡昹㙦戲㕦ㄸ㕦捦〳㐵㕡昳ㅣ慣㤱㌰换㄰㉥昳㝣扢㠱㥤㐱㡣搸ㄸ挰搵ㄷ愰㝡挲㈸㥡㤱㌵㜷㥣㐲㝤ㄱ㠶㜷挰㜰㉣搹ㅢ挴〰㡦㙢昴㘱慣昰〵㈵㈱㔴ぢ收㉦㐱愳㔳㈴戱㉦昴昴昸攸㈰敥㡦扥慤ㄷ愰ㅡ㐸㑡挸〵㥤㔵㍤㡥晤㐹捦换㜷摣㡤敢㌸愴㡥㐰㜵㜸昲晣㕢㉦㡦㡣㡦㤸ㄷ收㑢㘳㤰摥攰㙦㔳收戹㍡つ换㠵㌵㡦慦㐹㕦戵㥤攵挳晣攷㘳㌷㙥㝦㍦㜵昳敢㡢㡢㥦㍤昱敥㠴㜴扢㑤攸晤〵㘲戰㈳㤳㠲㘲扣搶て㈸㌶愴戹挳扤㙦㡡戳昰㐶㘸愱㉡㤲㤰㕦㈹挲晣㔳昲慢㕢攳搵〱㙢扣㌱攵㑢㤰晡㍦昰挱慢攸挶摡㈳㌰愲㡦㈱㙢慣㝡昱ㄶ㔳挴㈹㍣㐷㑦㉡㥢捤㈲扡扥㜳㜷㜱昲㥤㙦晥㥣捣晥〳㈰扥㝤㤷</t>
  </si>
  <si>
    <t>Trial values</t>
  </si>
  <si>
    <t>Annual No. of Orders</t>
  </si>
  <si>
    <t>Order Quantity</t>
  </si>
  <si>
    <t>Forecasted Values for 10,000 simulations using Crystal Ball</t>
  </si>
  <si>
    <t xml:space="preserve">Forecast: Minimum Total Cost </t>
  </si>
  <si>
    <t>Statistic</t>
  </si>
  <si>
    <t>Fit: Beta</t>
  </si>
  <si>
    <t>Forecast values</t>
  </si>
  <si>
    <t>Trials</t>
  </si>
  <si>
    <t>Base Case</t>
  </si>
  <si>
    <t>Mean</t>
  </si>
  <si>
    <t>Median</t>
  </si>
  <si>
    <t>Mode</t>
  </si>
  <si>
    <t>Standard Deviation</t>
  </si>
  <si>
    <t>Variance</t>
  </si>
  <si>
    <t>Skewness</t>
  </si>
  <si>
    <t>Kurtosis</t>
  </si>
  <si>
    <t>Coeff. of Variation</t>
  </si>
  <si>
    <t>Minimum</t>
  </si>
  <si>
    <t>Maximum</t>
  </si>
  <si>
    <t>Mean Std. Error</t>
  </si>
  <si>
    <t>Ranked by: Chi-Square</t>
  </si>
  <si>
    <t>Chi-Square</t>
  </si>
  <si>
    <t>P-Value</t>
  </si>
  <si>
    <t>Parameters</t>
  </si>
  <si>
    <t>Beta</t>
  </si>
  <si>
    <t>Minimum=$9,007.4,Maximum=$10,476.2,Alpha=3.37481,Beta=3.365</t>
  </si>
  <si>
    <t>Gamma</t>
  </si>
  <si>
    <t>Location=$1,393.3,Scale=$8.4,Shape=999</t>
  </si>
  <si>
    <t>Minimum=$9,066.7,Likeliest=$9,750.0,Maximum=$10,385.3</t>
  </si>
  <si>
    <t>Weibull</t>
  </si>
  <si>
    <t>Location=$8,887.0,Scale=$952.2,Shape=3.60996</t>
  </si>
  <si>
    <t>BetaPERT</t>
  </si>
  <si>
    <t>Minimum=$9,007.4,Likeliest=$9,743.4,Maximum=$10,476.2</t>
  </si>
  <si>
    <t>Normal</t>
  </si>
  <si>
    <t>Mean=$9,742.9,Std. Dev.=$264.1</t>
  </si>
  <si>
    <t>Lognormal</t>
  </si>
  <si>
    <t>Location= $(1,721,587.8),Mean=$9,742.9,Std. Dev.=$264.1</t>
  </si>
  <si>
    <t>Logistic</t>
  </si>
  <si>
    <t>Mean=$9,742.6,Scale=$155.2</t>
  </si>
  <si>
    <t>Max Extreme</t>
  </si>
  <si>
    <t>Likeliest=$9,611.1,Scale=$251.4</t>
  </si>
  <si>
    <t>Min Extreme</t>
  </si>
  <si>
    <t>Likeliest=$9,874.7,Scale=$250.3</t>
  </si>
  <si>
    <t>Uniform</t>
  </si>
  <si>
    <t>Minimum=$9,092.0,Maximum=$10,360.9</t>
  </si>
  <si>
    <t>Student's t</t>
  </si>
  <si>
    <t>Midpoint=$9,742.9,Scale=$116.3,Deg. Freedom=1</t>
  </si>
  <si>
    <t>Pareto</t>
  </si>
  <si>
    <t>Location=$9,092.7,Shape=14.55506</t>
  </si>
  <si>
    <t>Exponential</t>
  </si>
  <si>
    <t>Rate=$0.0</t>
  </si>
  <si>
    <t xml:space="preserve">Forecast: Order Quantity </t>
  </si>
  <si>
    <t>Fit: Neg Binomial</t>
  </si>
  <si>
    <t>∞</t>
  </si>
  <si>
    <t>Neg Binomial</t>
  </si>
  <si>
    <t>Probability=0.66659,Shape=451</t>
  </si>
  <si>
    <t>Binomial</t>
  </si>
  <si>
    <t>Probability=0.50341,Trials=1344</t>
  </si>
  <si>
    <t>Hypergeometric</t>
  </si>
  <si>
    <t>Success=1360,Trials=49749,Population=100000</t>
  </si>
  <si>
    <t>Poisson</t>
  </si>
  <si>
    <t>Rate=676.58</t>
  </si>
  <si>
    <t>Discrete Uniform</t>
  </si>
  <si>
    <t>Minimum=631.00,Maximum=719.00</t>
  </si>
  <si>
    <t>Geometric</t>
  </si>
  <si>
    <t>Probability=0.00148</t>
  </si>
  <si>
    <t xml:space="preserve">Forecast: Annual No. of Orders </t>
  </si>
  <si>
    <t>㜸〱敤㕢㜹㤸ㅣ挵㜵㥦㥡摤改㥤㥡扤〶㐹摣づ㉣㈰搰改㡤ㄶ㈱㑢搸㤶搹㑢挷愲搵㠱㜶㠵㉣ぢㄸ㝡㘷㝡戴㠳收㄰搳㍤搲慥㡤つ挱搸㠴㜰〴㘳㈷攱㍥㡣㙤㙥㐸挰㈱挶挱㠰㐱〴㘳㈰㘰ㅢ挷ㅦづ㜶㠸敤て摢㥦敤ㄸ攷换昷㠵〴㙣昲晢扤慥摥㥤㙢㔷㐲㐸㕦昴㠷㕢㥡搷搵敦扤慡慥㝡敦搵慢㔷慦㙢㐳㉡ㄴち扤㠳㡢㜷㕥㡤㉣扣㙦㘸摣昵㥣㕣㘷㕦㈱㥢㜵㤲㕥愶㤰㜷㍢㝢㡡㐵㝢㝣㌰攳㝡つ㘰戰ㄲㄹ搰摤㐸挲捤㝣摣㠹㈶㜶㍡㐵ㄷ㑣㤱㔰㈸ㅡ搵㘱戶㘲㝥昱攰㐱戳㤶㈶㕡㠳㉢愴㉤㠰㤶㈶㠰攱扥摥昵㈳攷攱㈵㐳㕥愱攸㉣散㌸搳㙦㙡㜹㔷㔷㘷㔷攷㤲㐵㑢㑦敥㕣戴戰愳慦㤴昵㑡㐵㘷㜹摥㈹㜹㐵㍢扢戰㘳㐳㘹㈴㥢㐹慥㜱挶㠷ぢ摢㥤晣㜲㘷㘴搱攲ㄱ晢㤴㘵㕤愷㉣㔹㤲㍥昵搴㘵㉤㔱戴扣慥慦㜷㐳搱㐹扢晢慢㑤捤㌶搷昷昵㜶慥㜳扣晤搵㘶っ㙤愲挹晥㐲捥捥攴昷㔳愳ㄱ㡡㝡㐹扦㤳捣㔰㈷㡥㔳捣攴户㜵愲摢ㄵ㠲挶搳搲捥ㅥ搷㉤攵㜶㔰扤㝤㑥㌶扢搱㐹㔳㙣㍡搷敦㝡ㅢ散㘲捥㙤挹㔱㝥㑥搱挹㈷ㅤ户㉤户㘲㉣改㘴つ愳ㅢ捤㥤㘹ㄷ搷搹㌹愷㤱㠵昶㥣慦挳㠱㤴㤳昷㌲摥㜸㙢㙥㤳敢㙣戴昳摢ㅣ戲㐴㜲慢㑡㤹㤴㙡㙣挴晦㔰挳㥣㝡㍤ㄳ㐵愱㍦戹扥㔱扢攸挹ㄳ晢搲㔵㡦户捣㕣㘴ㄴㄵ晤愲㐹㜵㔴搵愲捥㠶㌲戹㌵㑥㌱敦㘴昹ㄲ㙡㜲㐱ㄵ㤳〸挸搷挳㠴愴㠲攱㔰㑢慡搹捣〹㡥㠵㙦戱㥡〱㍡㠷㡢ㄹっ戳㤴戵㡢ぢ搷㘶昲换扢ㄶ㉦㕡戴㘸攱㘰㘶扢㤳捤㌸慥户扣㙢〹㥦搷摡㘳换扢㤶愲愴㕢㔰㐷户戲㜶ㅢ挰攱㍤昹㝣挹捥愲扦㌹㍢㥦敡搸㤴捦㜸㙥挷摣晥㜹扡㥤㙣㜱〰搵昸㕢捣捤昲㔷昳慤攱㠴ㅤ㑥㡣㠴ㄳ挹㜰㈲ㄵ㑥㌸攱㐴㍡㥣搸ㄶ㑥㡣㠶ㄳ㤹㜰攲扣㜰㘲㍢㜸㠲㉢摡搴ㄴ㌶搷㡦㜲㜷㈴㐶㔶㕤戶敡㡡㥥搴戹㙢ㅥ晣㤷捦㐷㌸ㅤㄷ搷㤳㐳戵㠸㔷㘲㙡㈶㙤搷㌳摡攷昰昷慦㜱散搹㌶㔶ㄶ㤳〷摥㌶昰㤲晤㘲ㅢ㝡〶㈴愴㘷〲㔸戳〰摡搶ㄷ㔳㑥戱攳㡣㤲㉤戳㐳ㅦ㑡敡㘱〰㑡晤ㄲ敡愵㡡㉦敤㝢㜵摥ㅦㅥ晥摤摡㕢捦扡散扥㑢扢㘲㜳ㄴ扤愴戸换㈳挸㝣㈴㠰㜵ㄴ挰っ㔸㔹㈶㔷捡㜵っㄷ㍣㔸㑥㕦挱昵昴搱攴㜸ㅦ㠰㔲㍦㌵捤扤昵攷挷昶摦㝦挵〹慢ㅥ敡扢晦敡搱ㅦ㝦晢㘷㡡晥㔶㥡㍢㠶捣挷〲㔸ㅤ〰戳㡣〵慥㉢㜴㜶ㄴ搲ㅤ搲㑦㔷ㅦ㐷㥥攳〱㤴晡㤱㘹昰昰愳づ敢㘸摣扡扤昷搶ㄵ㔷晥收挳㠹捥敦戶捣〶昹っ㌳㈵晡㡢昶㉥㌸㤹㐹晦〵愷捤㝦㝢㜶摣昰摢改㈵改愵改慥慥搴㤲㐵昶㘲㍢挲〹戲户ㅥ㠲ㄳ愴㈵扤㌹㤳㑦ㄵ㜶㠹换㜸㕦慦敤㍡㤳㔶戲挰搰㝡ぢ愵㝣捡㍤扡㍥㜱挸戳㍤攷愸㙡摡㘴㈳㌵搵㠶攰㔰ㅤ㔷摥㜷㑣㜵戵㌳敤㙣挹改ㄹ换昸攴㍦愹㈲挳㥤ㄶ㐶愶愶慥㉣㍡攷㑦㔰㙢㝡搴㠳㘵㜸愷戴㕤㌳㑡㥦攴昷慢愳㙦戴攰㍡㜹改摥㠲摣㠶㑣㜲扢㔳ㅣ㜲戸㠸㍢㈹ㄹ敡愱㈴ㄹ㥦扥㘰㝤ㅥ〳㠵㤷㑥ㅤ㕦㡥㑤慦ㄸ昳㥣㝣捡㐹愱扦㍢㥣愲㌷㍥㙣㡦㘴㥤挳㉡㔸晣㜷㠲㜰㘴〵㝡㘵㈱㔹㜲晢ち㜹慦㔸挸㔶㔲㝡㔲㍢㙤慣㈳愹戵㠵㤴㠳㘵愰㤱㔷㐸㠵ㅡㅡ㤴ち捤慦攷㠳搸慥摢㈹㡡㈸㔳㌱㔷㠵㈳㉡捤慥㜳㈳㐶㠷㔱㘴ㅤ摡㘴㜸昶ㅥㅡ㤳㜶搹捣扣愹ㄹ换挶挴㠸㠷摣㜳愷收㤶㍥㑥㘸敥挰㌲㠷挳㌳捤攸㔷散挴㕡扢ㅡ敢㐶搶㈹㑥ㅢ慦㈹昶㐸㥦〸㄰昹㈱㘶昳㤴搲愳㝢㔰㘳㙡㍣戲㉢㤳昲㐶慤㔱㈷戳㙤搴〳づ㌱㕤㌴㑡搱搶㕣㝡づ㔰㝡㉥挱㍣㠰㔸㉣㘴捤㈷㤳ㄵ搳ぢ㜸㕢㐸攰㉢㉦ㄶ㡡㜰搹㝢昷ぢ㍡〳㐸㉤〱〴愲㍤㌷㤲挳㔲攴㌶㌴搴ㅢ昰㙡摢ㅤ昵㘸愹搳ㄲ戹㜶改昷ㄳ㜴〲㐴戸搲敥㌱㕥㈰㔳㈳挳愲搶㕣扦㤳戶ㄱ㡣捡㐴㔷㜶㈴攷挷㌷晤㡥㥢搴っ㠴〶㌰㙤挶㉣㤴攰〷㕡㜲㥣〸捥㤸搷㙦㝢㜶㔳づ㈱ㄵㄴ愶挱戴㐰㙡昹㈵搶㙣ㄵ㕣㔰㍢㘶㥥搰㐲㕣㡡㘵慤㌴ぢ挲㙦〹㜳〸㔳㈷搴㘰攰昴㠳㐰摦戹戰㔹搵㌶㕦ㄹㅡ㈱㘲㑢慤㜲昲挳攳㍢ㅣ㤷散㔱㙢㕡㔱㔶捦㌴㌶戶㍥㌹戲挹换㘴摤㑥昴㜴㔵戱㔰摡戱㍦摢㘱㕢晡㑦〱㠲㉢昲ㄲっ㝡敦挷挴慤㑤搳㑥敡㈶㤱〸㐵搹ㅡ㌱㥡愱㤸愶攱愲戱㜷㜰㤳㑢㉦挶㉤㌶ㅤ㉤挲昵攷摤㠴㤱㕣搲㕢㜲㤰搰㜰搱㤱挰㌸㉡て㤰㜶㙢㙥㜳愱戸㝤愴㔰搸㑥㝢㙡㤳㈷㜷搴㜱㍣〶㥢捤㈶戸㤶㈰㕡愹㠶㠶㡡㜰戰㉣㉡㘵㤸㙡㉤〵㘸敤挹㘶㍢㠲ㄶ㕤㙢ㄹ㔰つ〸㝢慤㔳㔱㌸愶㘷㜰换〷ㄶ㉤㔹㤴㔸扢扥晦ㄴ㌸㜸㙥扤ㄲ㙢㐶ぢ摥㔰攷㔸搶ㅤ㔳晦〴ㄹ㌰㈰搹搵ㅢ㝡敢〷换㠷搷㕣㝢捦昰敢愳㙦攵㕦㔳㑦ㅢ㐲㑤ㄴ挹㔸㘷㥡㈵扢㈲㜰㘳㌴㔴戱㘴户愴㔷㘶戲㥥㔳ㄴ慦摣㥥挶捤摦戶挸㜳㉢㔷愲愲㥤昴㌷〴戳搲㝤㔸㡣戰㑦昲挶㈷㤷攷㥡挵搰㜷㌷㝦㕣昲て扡㈵㕦ㄶ晣㡡㘵㝦㥡㈵ㄵ㐶㔳戵攸㑦捦㕣㘶㐴㕣敤敡捥㑡㌱愹㑥戴㕣㘹㘴攴慦㜶㈱戲ㄹ㥣攰㉦㌷㐲㜲㉦㥡㍡ㄴ愰戱搷ㅡ㈹㉢㑤戹散晥㌱㘸愹㤷㘴昲㠳㤶て㐳㜰㝡㌹挱㐷〸㑥㈳攸〶㔰㡦挳ㄹ㌱㤸㘹㐳慥攳㘴㠴〸挷㈰㜸㤹㈷㈹愶㕥昲昴ㄱ昴〳㈰㈴ㄱ捦㡥㠸㘴㈵ㅥ慤㔵〰敤挱㙥戶挳㠴㈶㑡㜱愷挶昰㐴慦㈶ㄸ〰㘸㌹ㅤ㘰摤㙡㈷㡢〰㜸㝦㘵㤰㈲摣昷㑤扦㑥挳㝥攸㑥て换つ㡤攷㤳愳挵㐲ㅥ改㌵㠶て㍤㐹愴㘰㕣㘵㕢戹挱㐲㕦挹戳㜲慢㌳戸戵攴㌶㍡㍢ㅣ摢敢挳〶〷戱挹㈰㜶攸ㄲ㜹っ愴挶晥㍦㈳ㄳ搹㘸㘲敦㌸ㄹ㥣愸敡搹敢挷〸㐶扣㥤晤〵愴昳ㅣ㐹㌰㔲散㤶㠵㠰昳㈰っ㍤㐲㝡つ㝡㜷换敦敥晥搰㠹㌷㍤昰㡥戹㕦〸㉢㤴㑢㜳㙤慢つ㈳搶〱ㅢ㥢㡥愶㤸〸㘰㈸愱戹㜴㕢㐳〰つ㌰〳捤挵㕡摤㠳愶敢慥挶㜷ㅢ㐲㑤摥㠰改〲挹㍥㙣㐶㐱㝦㤴㘰ぢ挱挷〸戶〲愸㉦愱㉡攷捥㈸㜲〲挳ㄵ㜳攷㙣昲㥣㐳㤰〰㈸㥢㍢㌶㜱㥣㍢㌱愵㤸㡡㤰戹㤲㈴㌲〵愰㤸㠰愰㙤㠷戴〳㌰愵㠰㤸扦愸ㄵ搰㈸戰㌱㍤つ㑤㌱戵㌱㈱㈰㑤〱昹挲昹摣㔴挲戹摡㄰㙡戲㈰㑣㝥㠸㜰捥㘷㈳㐵〲㤷㠰摢ㅣ㕤〲㔰㝦㘱㠴搳〲㘷㜲搸摢敦扣㌳改㔸㜶㤱㘷㡣㘰ㅣ愰㑣㌸㥦㈰捥〸㠷㠹ㄵㄱ捥㈷㠹晣ㄴ㠰㍡づ挰ㄷ捥㠵㈸㑤㈹㥣づ㄰㙢㠵㜳㌱戰㌱㍤つ㑤ㅤて㡥㝡挲搹㌵㤵㜰㜶ㅡ㐲㜵㐶㈷挲ㅤ攲扢搸㠹㌷㠳㕤愷捦捣㌸扢戸㕦㘸㑢㈳攳摢㔷㜲扤㠲㙣㙥㕡搳晤㠵㜵〵慦㍦攳敥挸摡攳㌳搳愶戰㜹搴挹㈳ぢ㔱㐴㌲愲ち㔷搸戱挳㐹改昴㔰愱㔴㑣㍡〳晤〷㐳㤶〲攳㠳晡㈴㐱ㄱ㔶戸昶㙤攳つ㍦愸㘰㉤晡㜲㌴〶愳㠹捣挱扤㝡攳㔴ㄶ㙥㑣㐶戶㔴㙡晢愴㔴㠷㌳㕥搶㘹㑥ぢ㕤捡搱㌴㈴㠹昴㑥慡㈹㍤㍣㡡つ㐵㝦㙢㝡㔵㌱㤳捡㘶昲づㄵ㠲㘸㤹愹昴㐱㘷ㅢ㔲㌹ㅢち㙥㠶㘹晥搶昴㜰搱捥扢㍢戸ㄵ㑤㡥捦愸㜸㤲㤵㈳㤲敥捤攴㕤扣㐶㌴挹㜲㝢㝡㘸戴戰ぢㅦ㠲㑡戹晣㉡㝢㠷㝢㔰㘸㠶摢㌶晦ㄲ昵愸戰ち㠷㔵㌴ㅣ摤㔷ㅤ㔹㔷愰戵挳㈷㜳昹ㅤ戰㔷慦㤸ㄹ㈹㔱㘸昲愲㤳〱ㅢ〹愰㐴慡㜱㉥㑡搳㐴㡤㡣ㅤ㑤㤲㡤〹㈴昶户㈲㘱㕥㌷㠱㌱昱㠵㉤ち㜶㝤㈵敢㕣〵㜰晡慡㑤〳㤳愹搵昷昴㕤㉣㌲て敤㔵慦挵搵搶㌷㤱挹愲搷㙡昳捤㠸㌸㕡ㄵ㘶㈸慣㠱㑦搵愶ㄹ㑢ぢて慤戴㙤戲戸ㄲㄹ㤰㤶昴愰㍤攲㘴ㄱ㜵攵㙣慦捤㝦㘰〴㥤戳戳慥愱昵ㄵ㜲㌹㥢㘶㐷㤳ㅤ㑡摡㔹㈷㥡敥㈹㜹〵㈴扢㜵ㅡ㐰㙣搳愰散㌱愰散㌱㐱戵愴㌷㌲户㉢㘵戶㔵搸㘶ㄷ㌳摥㘸㉥㤳㡣昲㠱昹搷㠳挲㕥攱㐷㄰愰㑥㕣㠱㑦愹㡥〵晤愸〸敡敥㐴㘴㑡搱㔱晤戰敡戰戲昰㑦敤㘳敡てㅥ㐸ㄶㄶ㝤㌵㕡㡢㘰挱ㄷ㤷㈴㥤㜹㈳昸散晢挶㠵㌰㔱戱㙣戵㠰っ昸改捦㤹〲ㅦㅡ摦て㌰㙤㌲愸〹っ戱挱㠲㥤㕡㠹晤㝡愱搸㘴扥攳㐶愱㕡扡㥢㘲㥣改戹㍥㈴㝦㤱㜳搸㤹挱攷㤰㈸ㄱ㐳㠸㙦ㅢ㤹搸戳㝣ㅤ㈲昶㘹〸㐵㈲捤搱㝡敦ㅡ〸摡㥡㙤㤲ㅥ攵㥦愷〷㙡摡晦昵ㄹ换戸㘱挰戰㘴㘳㜰つ㡡晡昳〰慡ㄳ㠰攳愹㘲昸〲ㄹ晥ち㈰挲ㄴ㔳戵㙥㉡㌳㘵㈶㥦搶㈸㕦㐰㤹挳㡢㈲摦㈵挹扦㠸っ愴戹㉣㘹㘷昹昹扡㘸昰㔹搵ㅡ㠲㤵㍢愹㤸敦㘳ㄹ摤㌳㔴づ㠷ㅢ愱㙡慢㍡㤱㔲昳㕡㌴㤶ㅢ㜲㈴㥢愷㤸挱戲晥ㅡ攰㔸㑥ㄶ戴㥦㤸敡㠳㘲㜵㜶ぢぢ搲戵愸㠷㜸㙥㌱㘰㈰っ㝥㈴㡡挵愸㐹㝤ㅤ挱昵〰ㄱ敥挱愶㜱ㄹ〸㔵换㜶敡㙤㘰戶搲昲㈱戳㔹㘶昰捡㡣㠷㝥戵愴〱㔰㤴㉤昵㔱㌲换换㉡㉤㤸㠸㈲㡥慤㈵㔵㠴ㄵ挷搴搲换攳㡣搹㜵挸㝥〴㔲ㄶ㜸散㠹㐹㈲㤱㍡㝤㍣㤸㐲ㄳ攵㙦戱㑣㜴愲㑥㥣㍡㈱㔱㈶㜷慥㉡敦㈱㤰戱㙥愰㌵㠸㙡㤵扥ㄱ㘵㜸〹㠹㙣㙥㐲㤱㑢㈲昷改搳ㅢ㑡㔹㤶㠶搱㘳㡣搱㡤㡦㙢㌵㘹挰㠱扣ぢ摦㄰㌳㑦昰晣㙤愶戸扥攴㔵㔰散戱㤹㠶㠲㕣攷晡㍣搶敢愴㕤㑣ㅤ㈴捥ㅥ㘳昳攳ㄲ昱摢晢ㄸ㌷愲ㄱ㕥㘵㉥ㅡ㍢㠱㥢㠱愱慣㍦㠲晢扢㐹㜲昱ぢ㐶㉢挵㍤㤱晢㡡昲㘹慤㘳攷㐵ぢ㐳㕥慡摦搹㈹㐱晣〶〷ㄱ㌸扥㔳㘷㥤㤹㔲㘱攲㔱ㅣ㥢㑥昷㡣戸〸〶㍤慥昲愶㈴㌶愱搳ㅢ㥤慣捤㙦㤴㔸㤴㑤㘹㐳搲㐳㑡㜷愲〱㝥㝦㍣㜸㌴〴㠹㌴ㅡ㉤㈹搱㤳㌵㡤昱㔶づ㠲㌳㘹ㅦ戵ち㑦㥦㤶敢㍦㑥㔳搷㕦挷敢慥搳㐲㐱㠱ぢ㌰㤴换㔵㙢㥡搸ㄲㅥ户㍣㈳挹㤹㌴㌳㐸㤴晢㝥㑥㕣㔸㑢㠰㘳〰摡捡捤㐲搱挳㐷㝡ㅥ攱㘸攷搴挹㘲㠵昶㌲㠸戵戲攳㙤改㠱㝣㌲㕢㑡㌹ㄲ愸㈱づ攳㜲攲挷㙢〷㠵扥攴㑣㥡慦慢㘹攴㘲㠴㌲㠰㠳㘹挱㐷摢㝤摦戵改㕢㈰㔶〹㥢搰㐶㑣摦㠶㈷慡愶ㅢ昷㜷㥤晥攵㜷㤹ㄹ㤳ㅦ㉦攴㕣ㄴ㕣㕢つ㡡㍥㡤㌹扣㠹っ戲捣戸㌲戶挱挲㘰㠱㍢扥㌲搴敡㡣㡦㍡㈸昴㠴㜱晡㡥捦戲㄰慥敥攳っ㘱㈳昱㑢扡㜹ぢ㉤晢㙣㜷㌰㕢㈸㝦㘸㐰昵〲捤㍤㜴㐸㜲㙡㔸㠴ㅡ㐲摣㤶㠵㈷昷㘶㡡搹㕦敥捦昴敤〰㡡㘹㘰㙥㝢戰㔸㘹㉥㘱晡换〰㝢づ㠳㤹㉥㘶攴慢扦㘲ち㝣㔰慢〱㠲㘸〹㐵昴㐹㘲换㍢㔰搴㜷〲㈸收㡥敢㌰摣㐵㠶扢〱㈲㙢〰慡ㅤ捤㤴搹㔰㌶ㅥ挹㌱㐴㡣收ㄸ㉡㘳㥡㕡昸慡㡣㙣㉦㠲㌴慢㌹捡㙣愹扥〷攰㠵攷㥦攷昲ㅢ㔲敢〰㠲昷昳㝢愳〹攷敥㐵㔱摦㐷〶愶〵ㄹ搲㔹昷昳㘹戶搲て攰摥㘰㤶昲扦㐵㤹㐲㘶摡㔰摡挳㥤㔷攵㈲昴㜷挰㤰㡢㜹㐵㉥㐴㤴㔳愰愶愹㥣㥡㘲晥㔱挲㜱晤㈰㑡㤳㌳敢慢㜸㘲㘳㕢㜱敦挶敦搶搸捥㈷ㅥ㙥㝢戲㍢㝥昸敥㑢㝥晦晢愷㙡昴㝦㌶㜸㐴晦搶摦愳㘴攱扣ぢ晣ㅡ扡㔰㙢〶攷㠰㉥㘶昰㌰ち㉡〱㄰㤸〱㠷慥扦〶戰㘷㌳戰㔹㤷散㡦㤸㠲㤸㐱ㄲて㠱㤴㔱挴〰挴っ扥㡥愲晥㐷〰挵戴㘸ㅤ㠶㐷挹昰つ㌲㌰㔱㑡㔳搰㡦〱㑣㘸㙦ㄴて㐱戵㌲敤㍤㑥挶㈷〰ㄴ昳㤶愲扤㙦愲㘰昹挷戵㤴㝥ㄲて㠱ち㥦㐲㤹昲㉣攲㍥戵ち㜷ㅢ㉥㘶㍦昷㕡㠵捣㤲晡㉡㝣ㅡ愵㐹ㄵ㍥㘳ㅡ㉢攱摥㡤摦敦づ㍤攳㡤捦㌴㉣改扥敢戶摤戹ㄹ扤㑢㙢㔴挸㑣慡慦挲㙦愱㌴㥤ち㤹㙥ㄵㄵ㍥㡢㠲㘲摥㌵㔰㈱挷慦㥦〳搸戳ち㍦挱扡㘴㝦摥ㄴ㐴㠵㥦挴㐳㈰㙡ㄴ〳ㄵ扥㠰愲晥㘷〰昵㈹㠰㍡っ㉦㤲攱㈵㌲㕣〸㈰㉡晣づちㄳ㉡扣ㄸて㐱戵㌲ㄵ㝥ㄷ㘸晤㍤〰㜵㌹〱㥦㕥㌶〵改捥㤵〱昶晢㘵搸〸㜷散搵ㅢ搱㥡㈴〱㌳ぢ㠸㤸㤱㉥ㄸ昲挶戳㐸搱戰挸㡤愹㕦愲摦昰挹搸㉥ㄷ㡡㔸㑢ㅢ慢扦㐵㑥搴㥤㡤愶㥡㘷㔵ㅤ慦㤲㙡愴㕣㠵㕦㘴㍥搲挷㔳搶攷㔰㈶て㔸戰づ㉦敢〷〰戳搶㘶㤲挵㠲㕢㐸㝢ㅤ㐳㐸㐱㜶昰戸㕡ㅡ㡢㘹㑦㘴㉥㕡慣晢㑥づ慣㌱捦〳挴㍢㜹㘶㈳戶㍤㕦搸㤵㤷摥㐴㕣㥥摡ㄳ㈹㌶㌵昱㌵㕣㘲攵㍡〱戲㡤㌳㜳挱捡晡ㄵ㠰搶㠶昸㌵㐲挲戲挲敤㍦慦昸ㄷ晣㝢㈸捥晤㍥慦〸户挳㝢扢昹㘶摢㙡㐴㈵㔵㑡㌹㡤㑤㑤㌵晢慦㥡㑤晢挴㠹ㅡ换搲㝣搹㐹ㄸ㜲昵愶慤㝥愵㑡㠹戲㜲ㄸ㍦晤慦〴慦〲挴攲搷〱戲㐳搶㡦〰㘶昴昵㈶㜰搲㈳㌸晢㐱㉢戰㝥っ㝣ぢ昰ㄲ㑤㙣挴愱㍡敢摦㠰㌹〴㤸捡㐳摢搶㙢㐰户〱㕤㤶扣㡣㌳〵㈰愲㍣ㄵ〵㌹戹慣㝦捡㔲ぢ㐰攴㐶㠰敡㘱㤴㘵ㄳ换昶㥥㔸慥㐲昱戲㠴㠰〸攴㤰㌴㑥挴㘶㜱㕣㝣㍤攲㔱㡦愸㠳㈱㡡㘹昴㜷〵㝢戴〵ㄹ挲搶戳愹㤲㙡ㄹ㔴慡搲㡣㑤㑥㔴敤㕢㑣ㄴ㡢ㅣ扤㐷㠳〹摥㔲㙢㌰攸㈰㜶㡥慦ㄳ㘲㕤戸〹㜷㤹㌸㍦㐷挱㈲㤲㠸㥢〳散㉦㔰〸慥挸㉤㈸敤㝤挰捤㔶㘷㑥愶攴㤸㝣㕤㤰挵摥㘳㉦㜲摤扦㐴㔵㜵ㅢ〱㝥扡扣て敡昶〰晢㉢ㄴ㘸晢散戳晡㌲〰㥤愳㥡〵挱搰㈵愱ㅣ戲㝥〳㌰愵㥦㔱㌳挰㐶㕦㔳改㉢扥㠲㍡㘲攰扦㐵〱扥攲づ摣㜸挵敦昴敦愱昸㕤㐱攱㙥㔳㘸扦〷〵戶挲慥散搷㉢捥㌸㑤㐲〹㑥㕡捤㜹慡㕦〳㠸摦〷㈰昸㤹㐴晤ㄷ挱っ〰挵攰㡤戳㌰愶㘲ㄸㄹ慤〴て搰昶㝦ㄳ㐲摢っ攸㐴愶㙦愲挰敥㜲摥㉡〶㜰戵㤲㝥㄰㔸㙡㕣晦㉦挹㕦慤换㈳愱ㄴ㜹摥〶㤸搰〶㐳㈹搱㐶〳㍡㄰㘸㐳㔳ㅢ㜴昰㑡〱㕢㉢昸㐷㐰ㄴ挱戳㉢㄰㍣㠳㈷㕥㜱〶㔰扣攲㡦晡昷㔰晣ㅢ愶搰晥ㄸち〷㐶昰㡦愳攵㝡㠲㝦㈲挰ㅦ㠹㠲㡥愰慢晡〸㤴搴㤳〰扥攰晦攷て攵㠲㡦㠲㠳㠲㝦㡡㑣慣愲〱㈹昸㈸ㄱ扢〳㙣㠵㠹㌳㥡ㄲ挱㌷㠳㔷㍤㔳㤷攷搹〰摢ち㥥〹挱㍦〷慣〸晥㍦搱㠹㕡挱扦〱㙣慤攰ㄹ〶㠹攰て㐱㔳㄰晣ぢ㜸收ㄵ㘷搸挳㉢捥ㄸ㠷㔷晣㈵晦ㅥ㙡㘷㠸㜳㘰〴捦挰愸㥥攰ㄹ㉢〹晥㔸ㄴ昴㘱攸慡㍥〶愵㌸愳㈶改晤ㄱ㝥敦ㄹ㉦挹昳㤱昲ㅣ㜹〵捦ㅦ㥡㍡ㅦ㕡戶戶㉤㐰挲愰攲㤸晢ちㅣ㕢ㅦ愷㙣ㅢ昰㐵挲捦攳㌷㠶㍦戸㙦㙤㜱㜵愰捡昹㡢扣づ㍤扣㠷㜶㌰戰戲愸㡡㉤㡡㑣㡥〶扥㥤㠱〰捤慢捡ㄵ扤㜱ㅡ㜰扣扡〵㠶愲收ㅥ㌷昷㔹摤敤慦㠲㈲㌵捦㔶挷㕤搳ㄳ㜹敤挲敡愳〹㔲㌳昵慣㕦㘳昰〵晦㝥晤㑢摤敡愷愰挴昱㤳〳㉢㝡ㄹ㑢㡣づ搴扦㘳㤸㜵て慢扣㘶〸搵㐷㐷搵敢慣挶晡挷〱〶挳㠸㜳㘵攲㈸昵昱挰敡ㄳ〸㘶ㄳ㥣㐸㜰ㄲ挱ㅣ㠰搶㜰晣ㄷ㘰攲愵㘴晤㐰愱㘲改㠸㜳挵㄰搳㤸挷㍡昳愵㡥愲㥢愷㡤愸敦愳㔳㔴㡣挸㜲㈱㠸㡡㙥㜵㜲㕣㐳㜸昲挷昵搲㔴攳㝡搱㄰㙡づ攱搰晤愲挵㤰㍥ㄹ㜰㘲㕣昴挱㌲慥挵挰敡㔳〸㤶㄰㝣㠰㘰㈹挱㌲㠰搶戰ㄲ〷捣敡挱〰㔱づ挵改㜲㘵㌸ㅦ㈴敢㠷㝣㔶扥㐶㠶戳扢㝣㌸换㠱㔵㜴㔶昵㠶昳昸㔴挳㜹捣㄰㙡㡥捤搰愹攱㍦捥搵〱㑥っ㠷㥥㑤㠶搳㡦㠲㕥㐱戰㤲㘰ㄵ挱㙡㠲〱〰っ㐷摣ㅡ慢〷挳〱㍡ㄴ愷㈳㤳攱慣㈱敢愰捦㑡㤷㈴挳㜹愸㝣㌸敢㠰㔵㜴〱昵㠶㜳晦㔴挳戹捦㄰慡て扡㈸㝡づ㜹挹扤收㈵㠷愰㍦搱㜰㐳㠴㉥㘴㑦㈷㘰捡晥晣愷ㅤ搵㈲㘹挶搸捤㘹ㅦ捤㔹㉦ㅦ㉦戲戲㑤㘹挱㠷敡㈲晥〰㘷㄰㘷㌲昰㜹ㅡ㝦㠳㘸㈲㙥㥣搵㘰㔲㈷昸ㄴ慡攵㠹㤵慤戴散改㥢搲〳㉥搲昳愹㈸晥㙡挰挳改攸晣挱㄰ㄸ㘳攳搸㐸敦〸晦挸㍦摡〹搷摤戳捤〶戹㍡扤㔵戶㈵㤸㤴㐷㤰愲つ昳晢昶扥㠵挵搶㈶攸慢晣搴㐶慡散搴㐶愳扡ㅢ摡昵㔷扦㡢㐲敦㐸扦戱㜰敡捤愸㈳㍥㑢㉣ㅡ㈰愶户㄰㌵ㅦㅣ〲㐲ㄱ㍡搶敡挱㜱ㄷ扤㤲愳慦晡敢㤸收㘶㡥㌸戸攲昴㘳㌲㈷戶戲捤戳〸捥㈶㌸㠷㈰㐱㜰㉥〰收〴㕤㥢搸攰㉤挶〶戹搶挵ㄴ㥤㥤愰㙦慥㌴㑤㈴敡っ攱㈶㐳攰愹挱㤸愲㑢ㄴ晥ㅢつ晡㜰㐱搳㐹ち晡〶㠳㥥ぢ㜴ㄴ㤹㙣㍡㑥㈱㕣㙦〸㕢㠴㥦づ㤲挶㙦㙤〳㌸〴㕢㠹て㜶慣㜳戶㜵攰晣㑦㈱㤷戱戳㑡㕤ぢ昶㕡㔹㘶挰㉤攷昱昸〱㥢㉥㈲愶户ㄳ㌵㈹㑢㐵慦㉢㉤攷㔰㤸㍣㜹㉢ㅢ㝡㌷慣慥〹摡晤搵挹㐷㑥敡愸挰㐶攸㝦㜱昲挱戴㝢㍥㔱㘵敤搲㘱㔳㑦ㄷ晤晡㡣㥥㡢㝥昸㘶㑦㥣㥥㔶㈴敦㤲㤳㈷㙥㜴㠹㘰㈷挱㉥㠲㌱〰㐸㥥捥㔷㐴㜰愹ㄱ㠱㤹晤㡡づ㔹〸㥦㌵〴㕦㘸㈱㐵㈷㉤㠴捦ㄸ㠲慦㉢扡㙤㐱㕦㘲搰扥㑡攸挸〵晤㘹㠳昶㔵㐲搷㉥攸㡢つ㝡ぢ㐶ㄶ㔳昴攵㈲ㅦㅥ挰搰㈲昹㕥㠷㈷〲㉥〲㕢慤挴晦㡣㕣㈲ㄹㄴ㝣㠹㝦㥡愸㌲挹㜰㘱㘰㡢㥡ㄲて慢㡦〷敤㔴㐸昸㔲㌲㔴㑡昸㌲愲捡摡攱ㅡ㔲㈱㘱㍡㝦㤱昰攵攴扣㠲攰㑡㠲慢〸晥㤲攰㙡〰㐸㤸敢㠱っ戵㘰㠶敡换㡢㉢㠴愰昳〶ㅤ〸㥥慢㠶㄰㜲㠶攰ぢ㤲敢㠸愰戳〶敤ぢ㤲㉢㡢愰户ㅢ㜴㘰摢㕣㙤㠴㜰㥥㈱㙣ㄱ〹㜳㜹ㄱ〹晦つち攵ㄲㅥ〵㕢慤㠴慦㈳㔷愵㠴㙦㈰慡㑣㌲㕣慢捡㈴㍣ㄲ戴㔳㈱攱㕢㈶摡㤹戰攱摢慡摡攱戲㔶㉥攱〸㝤搳㕥㍢㑦昰敥敢㜶晢㜶搴㔵㕢〸搰㠶晥㤲㈹昰㐱㙤〵ㄴ㈱㙥㌵㐲晣㌰戰搱㜰㐸搱㤷〹攱㘳㠶戰㕣〸㑡搱扦〹㘱㡢㈱㌰昴搴㜷〲慢攸昵㠴戴搹㤰㍥挲㍡昸搶㐰㑦㈸㠴㌳つ愱挷㄰攸ㅤ㠵戰挹㄰㌶ㄸ〲㕤つ挵愳敦〵㔰昴㌲昸㡦㑦ㅡ愶挰〷㐵户㈱㍣昷ㄳ㑢㡦㐱戴㝥挰ㄴ昸愰攸ㅤ攴〵ㅢ捣ぢ㠲昱搱㘳〸㘱扤㈱〴攳愳ㄷㄱ挲㍡㐳㤰昱㍤〴慣愲㙦ㄱ搲愰㈱〵攳摢ㄵ㄰搶ㄸ㐲て摥捤㠱搳〷㐹㡤搳つ㈱ㄸㅦ㈷戶昴晤ㅦ㔰㔰㥣搳昸㡦㡦ㄴ愶挰〷挵㐹㉢㍣㡦㄰换昹㑡戴晥扡㈹昰㐱㜱㙥捡ぢ㔶㤸ㄷ〴攳攳㝣ㄵ㐲扦㈱〴攳攳ㅣㄶ㐲㥦㈱挸昸ㅥ〳㔶㜱㘶ぢ愹挷㤰㠲昱㜱戶ぢ愱摢㄰㝡昰㙥㡥㡦ㅥ㐰〸愷ㄹ㐲㌰㍥㑥㉢改晢㤳㈸㈸捥㈸晣て改愷㑣㠱て㡡㔳㐶㜸㜶ㄳ换搹㐲戴㝥摡ㄴ昸愰挴㜴㠹晤〵㐰㜰挵㘹挲ㄲ㑢㍥㠳㐲㙢㐳㍢慤㙦㌳愸攱㌱㤵㍣㌷㜵敥戹㙦戶㌷㜶ㅣ搵昸搱敥㤶敢㕥晢昶㑦慥㜹昹慣攵㍦㝦晢挶ㅢ㕦晥搹㌵捦扦晤攸挸昲㘷扥昸挵摤愷摦昲晣㑦㘶愴㙦つ㍦晣收攰慤ㄷ㜴㙤扦攰晣昴愶昹慢㉥搸㜲摥ㄹ㕤ㅢづ㔹搰搰搰搴㌴㘷收户㡥㤸ㅢ扦攸晣慦愹㙦扥㜲㜸㕥㠹ㄵ攲〵㤵摤愰㌵㑡㌷㥥㤵㙥㈸戱挳ㅡ㉥摡愳㜰㍤㈷㕣敤㌴愵〳摡㔹㌱愹㥡㙥搰戴愴ㅢ㉦㐸㌷㤴ㄸ㔵つㄷ㡤㑢戸㕥ㄴ慥㜶摡挵〱敤慣搸㐷㑤㌷㘸㈷搲㡤敦㐸㌷㤴㔸㐸つㄷ㉤㐵戸扥攷㜳搱ㅡ挴ㅡㄷㅡ㙢散㐵ㄵ㥡㈹昵㈳㠴〵㔵〴慡㐴〸昳慢〸ㄴ㤲㄰收㔵ㄱ㈸ㄷ㈱捣慤㈲戰愷㐲㤸㔳㐵㘰攷㠴㜰㔲㈵愱昹晦〰户㍣收愳</t>
  </si>
  <si>
    <t>Minimum=20.5,Maximum=23.8,Alpha=3.38335,Beta=3.3776</t>
  </si>
  <si>
    <t>Location=20.2,Scale=2.2,Shape=3.60672</t>
  </si>
  <si>
    <t>Minimum=20.6,Likeliest=22.1,Maximum=23.6</t>
  </si>
  <si>
    <t>Location=3.1,Scale=0.0,Shape=999</t>
  </si>
  <si>
    <t>Mean=22.1,Std. Dev.=0.6</t>
  </si>
  <si>
    <t>Minimum=20.5,Likeliest=22.1,Maximum=23.8</t>
  </si>
  <si>
    <t>Location=-3950.5,Mean=22.1,Std. Dev.=0.6</t>
  </si>
  <si>
    <t>Mean=22.1,Scale=0.4</t>
  </si>
  <si>
    <t>Likeliest=21.8,Scale=0.6</t>
  </si>
  <si>
    <t>Likeliest=22.4,Scale=0.6</t>
  </si>
  <si>
    <t>Minimum=20.7,Maximum=23.6</t>
  </si>
  <si>
    <t>Midpoint=22.1,Scale=0.3,Deg. Freedom=1</t>
  </si>
  <si>
    <t>Location=20.7,Shape=14.71471</t>
  </si>
  <si>
    <t>Rate=0.0</t>
  </si>
  <si>
    <t>Forecast: Annual No. of Orders</t>
  </si>
  <si>
    <t>(i) Min. Total Cost</t>
  </si>
  <si>
    <t>H0: Given dist is a good fit for freq plot.</t>
  </si>
  <si>
    <t>H1: Given dist is NOT a good fit for freq plot.</t>
  </si>
  <si>
    <t xml:space="preserve">α = 0.05 </t>
  </si>
  <si>
    <t>(iii) Annual Orders</t>
  </si>
  <si>
    <t>Expected Value</t>
  </si>
  <si>
    <t>95% CI Interval</t>
  </si>
  <si>
    <t>Best Fit</t>
  </si>
  <si>
    <t>Beta distribution</t>
  </si>
  <si>
    <t>None</t>
  </si>
  <si>
    <t>All p-values &gt; α, reject H0</t>
  </si>
  <si>
    <t>Chi-sq test</t>
  </si>
  <si>
    <t>Chi sq statistic = 25.44; four parameters estimated, df = 995</t>
  </si>
  <si>
    <t>p-val (0.382 &gt; α), do NOT reject H0)</t>
  </si>
  <si>
    <t>Chi sq statistic = 24.80; four parameters estimated, df = 995</t>
  </si>
  <si>
    <t>p-val (0.417 &gt; α), do not reject H0)</t>
  </si>
  <si>
    <t>Order Quantity (Q = sqrt(2DK/h))</t>
  </si>
  <si>
    <t>INPUTS ANALYSIS</t>
  </si>
  <si>
    <t>OUTPUTS ANALYSIS</t>
  </si>
  <si>
    <t>Using formula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</si>
</sst>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164" formatCode="0.0"/>
    <numFmt numFmtId="165" formatCode="_(&quot;$&quot;* #,##0.0_);_(&quot;$&quot;* \(#,##0.0\);_(&quot;$&quot;* &quot;-&quot;??_);_(@_)"/>
    <numFmt numFmtId="166" formatCode="_(&quot;$&quot;* #,##0_);_(&quot;$&quot;* \(#,##0\);_(&quot;$&quot;* &quot;-&quot;??_);_(@_)"/>
    <numFmt numFmtId="167" formatCode="0.0000"/>
    <numFmt numFmtId="168" formatCode="0.000"/>
  </numFmts>
  <fonts count="4"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rgb="FF00FF00"/>
        <bgColor indexed="64"/>
      </patternFill>
    </fill>
    <fill>
      <patternFill patternType="solid">
        <fgColor rgb="FF00FFFF"/>
        <bgColor indexed="64"/>
      </patternFill>
    </fill>
    <fill>
      <patternFill patternType="solid">
        <fgColor theme="9" tint="0.79998168889431442"/>
        <bgColor indexed="64"/>
      </patternFill>
    </fill>
  </fills>
  <borders count="12">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44" fontId="2" fillId="0" borderId="0" applyFont="0" applyFill="0" applyBorder="0" applyAlignment="0" applyProtection="0"/>
    <xf numFmtId="9" fontId="2" fillId="0" borderId="0" applyFont="0" applyFill="0" applyBorder="0" applyAlignment="0" applyProtection="0"/>
  </cellStyleXfs>
  <cellXfs count="106">
    <xf numFmtId="0" fontId="0" fillId="0" borderId="0" xfId="0"/>
    <xf numFmtId="0" fontId="1" fillId="0" borderId="0" xfId="0" applyFont="1"/>
    <xf numFmtId="0" fontId="0" fillId="0" borderId="0" xfId="0" applyFont="1"/>
    <xf numFmtId="164" fontId="0" fillId="0" borderId="0" xfId="0" applyNumberFormat="1"/>
    <xf numFmtId="1" fontId="0" fillId="0" borderId="0" xfId="0" applyNumberFormat="1"/>
    <xf numFmtId="0" fontId="0" fillId="2" borderId="0" xfId="0" applyFill="1"/>
    <xf numFmtId="9" fontId="0" fillId="0" borderId="0" xfId="2" applyFont="1"/>
    <xf numFmtId="0" fontId="0" fillId="0" borderId="0" xfId="0" applyFill="1"/>
    <xf numFmtId="0" fontId="1" fillId="0" borderId="0" xfId="0" applyFont="1" applyFill="1"/>
    <xf numFmtId="44" fontId="0" fillId="0" borderId="0" xfId="1" applyFont="1"/>
    <xf numFmtId="165" fontId="0" fillId="0" borderId="0" xfId="1" applyNumberFormat="1" applyFont="1"/>
    <xf numFmtId="166" fontId="0" fillId="0" borderId="0" xfId="1" applyNumberFormat="1" applyFont="1"/>
    <xf numFmtId="0" fontId="1" fillId="3" borderId="0" xfId="0" applyFont="1" applyFill="1"/>
    <xf numFmtId="44" fontId="0" fillId="0" borderId="0" xfId="0" applyNumberFormat="1"/>
    <xf numFmtId="0" fontId="0" fillId="0" borderId="0" xfId="0" quotePrefix="1"/>
    <xf numFmtId="0" fontId="1" fillId="0" borderId="0" xfId="0" quotePrefix="1" applyFont="1" applyFill="1"/>
    <xf numFmtId="0" fontId="1" fillId="0" borderId="0" xfId="0" applyFont="1" applyAlignment="1">
      <alignment horizontal="right"/>
    </xf>
    <xf numFmtId="0" fontId="1" fillId="0" borderId="0" xfId="0" applyFont="1" applyAlignment="1">
      <alignment horizontal="center"/>
    </xf>
    <xf numFmtId="166" fontId="0" fillId="0" borderId="0" xfId="0" applyNumberFormat="1"/>
    <xf numFmtId="165" fontId="1" fillId="0" borderId="0" xfId="1" applyNumberFormat="1" applyFont="1"/>
    <xf numFmtId="166" fontId="1" fillId="0" borderId="8" xfId="1" applyNumberFormat="1" applyFont="1" applyBorder="1"/>
    <xf numFmtId="0" fontId="0" fillId="0" borderId="0" xfId="0" applyBorder="1"/>
    <xf numFmtId="166" fontId="0" fillId="0" borderId="0" xfId="0" applyNumberFormat="1" applyBorder="1"/>
    <xf numFmtId="166" fontId="1" fillId="0" borderId="0" xfId="1" applyNumberFormat="1" applyFont="1" applyBorder="1"/>
    <xf numFmtId="166" fontId="1" fillId="2" borderId="0" xfId="1" applyNumberFormat="1" applyFont="1" applyFill="1" applyBorder="1"/>
    <xf numFmtId="166" fontId="0" fillId="0" borderId="0" xfId="1" applyNumberFormat="1" applyFont="1" applyBorder="1"/>
    <xf numFmtId="166" fontId="1" fillId="0" borderId="0" xfId="1" applyNumberFormat="1" applyFont="1" applyFill="1" applyBorder="1"/>
    <xf numFmtId="166" fontId="1" fillId="0" borderId="4" xfId="1" applyNumberFormat="1" applyFont="1" applyBorder="1"/>
    <xf numFmtId="166" fontId="0" fillId="0" borderId="7" xfId="1" applyNumberFormat="1" applyFont="1" applyBorder="1"/>
    <xf numFmtId="166" fontId="0" fillId="0" borderId="2" xfId="1" applyNumberFormat="1" applyFont="1" applyBorder="1"/>
    <xf numFmtId="166" fontId="0" fillId="0" borderId="4" xfId="1" applyNumberFormat="1" applyFont="1" applyBorder="1"/>
    <xf numFmtId="166" fontId="0" fillId="0" borderId="8" xfId="1" applyNumberFormat="1" applyFont="1" applyBorder="1"/>
    <xf numFmtId="166" fontId="0" fillId="0" borderId="6" xfId="1" applyNumberFormat="1" applyFont="1" applyBorder="1"/>
    <xf numFmtId="166" fontId="1" fillId="0" borderId="7" xfId="1" applyNumberFormat="1" applyFont="1" applyBorder="1"/>
    <xf numFmtId="166" fontId="1" fillId="0" borderId="3" xfId="1" applyNumberFormat="1" applyFont="1" applyBorder="1"/>
    <xf numFmtId="166" fontId="0" fillId="0" borderId="1" xfId="1" applyNumberFormat="1" applyFont="1" applyBorder="1"/>
    <xf numFmtId="166" fontId="0" fillId="0" borderId="3" xfId="1" applyNumberFormat="1" applyFont="1" applyBorder="1"/>
    <xf numFmtId="166" fontId="0" fillId="0" borderId="5" xfId="1" applyNumberFormat="1" applyFont="1" applyBorder="1"/>
    <xf numFmtId="0" fontId="1" fillId="4" borderId="0" xfId="0" applyFont="1" applyFill="1"/>
    <xf numFmtId="0" fontId="0" fillId="4" borderId="0" xfId="0" applyFill="1"/>
    <xf numFmtId="0" fontId="0" fillId="5" borderId="0" xfId="0" applyFill="1"/>
    <xf numFmtId="0" fontId="0" fillId="6" borderId="0" xfId="0" applyFill="1"/>
    <xf numFmtId="0" fontId="0" fillId="0" borderId="1" xfId="0" applyBorder="1"/>
    <xf numFmtId="0" fontId="0" fillId="0" borderId="7" xfId="0" applyBorder="1"/>
    <xf numFmtId="0" fontId="0" fillId="0" borderId="2" xfId="0" applyBorder="1"/>
    <xf numFmtId="0" fontId="0" fillId="0" borderId="3" xfId="0" applyBorder="1"/>
    <xf numFmtId="0" fontId="0" fillId="0" borderId="4" xfId="0" applyBorder="1"/>
    <xf numFmtId="0" fontId="0" fillId="0" borderId="0" xfId="0" applyBorder="1" applyAlignment="1">
      <alignment horizontal="center"/>
    </xf>
    <xf numFmtId="0" fontId="0" fillId="0" borderId="4" xfId="0" applyBorder="1" applyAlignment="1">
      <alignment horizontal="center"/>
    </xf>
    <xf numFmtId="0" fontId="0" fillId="0" borderId="5" xfId="0" applyBorder="1"/>
    <xf numFmtId="0" fontId="0" fillId="0" borderId="8" xfId="0" applyBorder="1"/>
    <xf numFmtId="0" fontId="0" fillId="0" borderId="6" xfId="0" applyBorder="1"/>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1" fillId="0" borderId="1" xfId="0" applyFont="1" applyBorder="1"/>
    <xf numFmtId="0" fontId="1" fillId="2" borderId="0" xfId="0" applyFont="1" applyFill="1"/>
    <xf numFmtId="0" fontId="1" fillId="0" borderId="0" xfId="0" applyFont="1" applyBorder="1" applyAlignment="1">
      <alignment horizontal="center"/>
    </xf>
    <xf numFmtId="164" fontId="0" fillId="6" borderId="0" xfId="0" applyNumberFormat="1" applyFill="1"/>
    <xf numFmtId="165" fontId="1" fillId="6" borderId="0" xfId="1" applyNumberFormat="1" applyFont="1" applyFill="1"/>
    <xf numFmtId="164" fontId="0" fillId="0" borderId="0" xfId="0" applyNumberFormat="1" applyBorder="1"/>
    <xf numFmtId="165" fontId="0" fillId="0" borderId="0" xfId="1" applyNumberFormat="1" applyFont="1" applyBorder="1"/>
    <xf numFmtId="164" fontId="0" fillId="0" borderId="4" xfId="0" applyNumberFormat="1" applyBorder="1"/>
    <xf numFmtId="164" fontId="0" fillId="0" borderId="8" xfId="0" applyNumberFormat="1" applyBorder="1"/>
    <xf numFmtId="165" fontId="0" fillId="0" borderId="8" xfId="1" applyNumberFormat="1" applyFont="1" applyBorder="1"/>
    <xf numFmtId="164" fontId="0" fillId="0" borderId="6" xfId="0" applyNumberFormat="1" applyBorder="1"/>
    <xf numFmtId="0" fontId="1" fillId="0" borderId="9" xfId="0" applyFont="1" applyBorder="1"/>
    <xf numFmtId="0" fontId="1" fillId="0" borderId="10" xfId="0" applyFont="1" applyBorder="1"/>
    <xf numFmtId="0" fontId="1" fillId="0" borderId="11" xfId="0" applyFont="1" applyBorder="1"/>
    <xf numFmtId="3" fontId="0" fillId="0" borderId="4" xfId="0" applyNumberFormat="1" applyBorder="1"/>
    <xf numFmtId="0" fontId="0" fillId="0" borderId="8" xfId="0" applyBorder="1" applyAlignment="1">
      <alignment horizontal="center"/>
    </xf>
    <xf numFmtId="44" fontId="0" fillId="0" borderId="6" xfId="1" applyNumberFormat="1" applyFont="1" applyBorder="1"/>
    <xf numFmtId="165" fontId="0" fillId="0" borderId="4" xfId="1" applyNumberFormat="1" applyFont="1" applyBorder="1"/>
    <xf numFmtId="2" fontId="0" fillId="0" borderId="4" xfId="1" applyNumberFormat="1" applyFont="1" applyBorder="1"/>
    <xf numFmtId="2" fontId="0" fillId="0" borderId="0" xfId="1" applyNumberFormat="1" applyFont="1" applyBorder="1"/>
    <xf numFmtId="2" fontId="0" fillId="0" borderId="6" xfId="1" applyNumberFormat="1" applyFont="1" applyBorder="1"/>
    <xf numFmtId="164" fontId="0" fillId="0" borderId="4" xfId="1" applyNumberFormat="1" applyFont="1" applyBorder="1"/>
    <xf numFmtId="164" fontId="0" fillId="0" borderId="0" xfId="1" applyNumberFormat="1" applyFont="1" applyBorder="1"/>
    <xf numFmtId="164" fontId="0" fillId="0" borderId="6" xfId="1" applyNumberFormat="1" applyFont="1" applyBorder="1"/>
    <xf numFmtId="2" fontId="0" fillId="0" borderId="0" xfId="0" applyNumberFormat="1" applyBorder="1" applyAlignment="1">
      <alignment horizontal="center"/>
    </xf>
    <xf numFmtId="168" fontId="0" fillId="0" borderId="0" xfId="0" applyNumberFormat="1" applyBorder="1"/>
    <xf numFmtId="168" fontId="0" fillId="0" borderId="8" xfId="0" applyNumberFormat="1" applyBorder="1"/>
    <xf numFmtId="167" fontId="0" fillId="0" borderId="0" xfId="0" applyNumberFormat="1" applyBorder="1"/>
    <xf numFmtId="167" fontId="0" fillId="0" borderId="8" xfId="0" applyNumberFormat="1" applyBorder="1"/>
    <xf numFmtId="2" fontId="0" fillId="0" borderId="4" xfId="1" applyNumberFormat="1" applyFont="1" applyFill="1" applyBorder="1"/>
    <xf numFmtId="165" fontId="0" fillId="0" borderId="4" xfId="1" applyNumberFormat="1" applyFont="1" applyFill="1" applyBorder="1"/>
    <xf numFmtId="164" fontId="0" fillId="0" borderId="4" xfId="1" applyNumberFormat="1" applyFont="1" applyFill="1" applyBorder="1"/>
    <xf numFmtId="0" fontId="1" fillId="7" borderId="1" xfId="0" applyFont="1" applyFill="1" applyBorder="1"/>
    <xf numFmtId="0" fontId="0" fillId="7" borderId="7" xfId="0" applyNumberFormat="1" applyFill="1" applyBorder="1"/>
    <xf numFmtId="0" fontId="0" fillId="7" borderId="2" xfId="0" applyFill="1" applyBorder="1"/>
    <xf numFmtId="0" fontId="1" fillId="7" borderId="3" xfId="0" applyFont="1" applyFill="1" applyBorder="1"/>
    <xf numFmtId="164" fontId="0" fillId="7" borderId="0" xfId="0" applyNumberFormat="1" applyFill="1" applyBorder="1"/>
    <xf numFmtId="164" fontId="0" fillId="7" borderId="4" xfId="0" applyNumberFormat="1" applyFill="1" applyBorder="1"/>
    <xf numFmtId="0" fontId="0" fillId="7" borderId="0" xfId="0" applyFill="1" applyBorder="1"/>
    <xf numFmtId="0" fontId="0" fillId="7" borderId="4" xfId="0" applyFill="1" applyBorder="1"/>
    <xf numFmtId="0" fontId="1" fillId="7" borderId="5" xfId="0" applyFont="1" applyFill="1" applyBorder="1"/>
    <xf numFmtId="0" fontId="0" fillId="7" borderId="8" xfId="0" applyFill="1" applyBorder="1"/>
    <xf numFmtId="0" fontId="0" fillId="7" borderId="6" xfId="0" applyFill="1" applyBorder="1"/>
    <xf numFmtId="165" fontId="0" fillId="7" borderId="7" xfId="0" applyNumberFormat="1" applyFill="1" applyBorder="1"/>
    <xf numFmtId="0" fontId="3" fillId="0" borderId="0" xfId="0" applyFont="1" applyAlignment="1">
      <alignment horizontal="right"/>
    </xf>
    <xf numFmtId="0" fontId="1" fillId="0" borderId="1" xfId="0" applyFont="1" applyBorder="1" applyAlignment="1">
      <alignment horizontal="center"/>
    </xf>
    <xf numFmtId="0" fontId="1" fillId="0" borderId="7" xfId="0" applyFont="1" applyBorder="1" applyAlignment="1">
      <alignment horizontal="center"/>
    </xf>
    <xf numFmtId="0" fontId="1" fillId="0" borderId="2" xfId="0" applyFont="1" applyBorder="1" applyAlignment="1">
      <alignment horizontal="center"/>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1" fillId="0" borderId="5" xfId="0" applyFont="1" applyBorder="1" applyAlignment="1">
      <alignment horizontal="center" vertical="center" wrapText="1"/>
    </xf>
  </cellXfs>
  <cellStyles count="3">
    <cellStyle name="Currency" xfId="1" builtinId="4"/>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Cost vs. Order</a:t>
            </a:r>
            <a:r>
              <a:rPr lang="en-US" baseline="0"/>
              <a:t> Quantity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198399562904731"/>
          <c:y val="0.16245370370370371"/>
          <c:w val="0.77768268204665747"/>
          <c:h val="0.72088764946048411"/>
        </c:manualLayout>
      </c:layout>
      <c:scatterChart>
        <c:scatterStyle val="lineMarker"/>
        <c:varyColors val="0"/>
        <c:ser>
          <c:idx val="0"/>
          <c:order val="0"/>
          <c:tx>
            <c:strRef>
              <c:f>'Part I'!$N$5</c:f>
              <c:strCache>
                <c:ptCount val="1"/>
                <c:pt idx="0">
                  <c:v>Total Cost</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'Part I'!$M$7:$M$33</c:f>
              <c:numCache>
                <c:formatCode>General</c:formatCode>
                <c:ptCount val="27"/>
                <c:pt idx="0">
                  <c:v>200</c:v>
                </c:pt>
                <c:pt idx="1">
                  <c:v>250</c:v>
                </c:pt>
                <c:pt idx="2">
                  <c:v>300</c:v>
                </c:pt>
                <c:pt idx="3">
                  <c:v>350</c:v>
                </c:pt>
                <c:pt idx="4">
                  <c:v>400</c:v>
                </c:pt>
                <c:pt idx="5">
                  <c:v>450</c:v>
                </c:pt>
                <c:pt idx="6">
                  <c:v>500</c:v>
                </c:pt>
                <c:pt idx="7">
                  <c:v>550</c:v>
                </c:pt>
                <c:pt idx="8">
                  <c:v>600</c:v>
                </c:pt>
                <c:pt idx="9">
                  <c:v>650</c:v>
                </c:pt>
                <c:pt idx="10">
                  <c:v>700</c:v>
                </c:pt>
                <c:pt idx="11">
                  <c:v>750</c:v>
                </c:pt>
                <c:pt idx="12">
                  <c:v>800</c:v>
                </c:pt>
                <c:pt idx="13">
                  <c:v>850</c:v>
                </c:pt>
                <c:pt idx="14">
                  <c:v>900</c:v>
                </c:pt>
                <c:pt idx="15">
                  <c:v>950</c:v>
                </c:pt>
                <c:pt idx="16">
                  <c:v>1000</c:v>
                </c:pt>
                <c:pt idx="17">
                  <c:v>1050</c:v>
                </c:pt>
                <c:pt idx="18">
                  <c:v>1100</c:v>
                </c:pt>
                <c:pt idx="19">
                  <c:v>1150</c:v>
                </c:pt>
                <c:pt idx="20">
                  <c:v>1200</c:v>
                </c:pt>
                <c:pt idx="21">
                  <c:v>1250</c:v>
                </c:pt>
                <c:pt idx="22">
                  <c:v>1300</c:v>
                </c:pt>
                <c:pt idx="23">
                  <c:v>1350</c:v>
                </c:pt>
                <c:pt idx="24">
                  <c:v>1400</c:v>
                </c:pt>
                <c:pt idx="25">
                  <c:v>1450</c:v>
                </c:pt>
                <c:pt idx="26">
                  <c:v>1500</c:v>
                </c:pt>
              </c:numCache>
            </c:numRef>
          </c:xVal>
          <c:yVal>
            <c:numRef>
              <c:f>'Part I'!$N$7:$N$33</c:f>
              <c:numCache>
                <c:formatCode>_("$"* #,##0.00_);_("$"* \(#,##0.00\);_("$"* "-"??_);_(@_)</c:formatCode>
                <c:ptCount val="27"/>
                <c:pt idx="0">
                  <c:v>17940</c:v>
                </c:pt>
                <c:pt idx="1">
                  <c:v>15000</c:v>
                </c:pt>
                <c:pt idx="2">
                  <c:v>13160</c:v>
                </c:pt>
                <c:pt idx="3">
                  <c:v>11948.571428571428</c:v>
                </c:pt>
                <c:pt idx="4">
                  <c:v>11130</c:v>
                </c:pt>
                <c:pt idx="5">
                  <c:v>10573.333333333334</c:v>
                </c:pt>
                <c:pt idx="6">
                  <c:v>10200</c:v>
                </c:pt>
                <c:pt idx="7">
                  <c:v>9960</c:v>
                </c:pt>
                <c:pt idx="8">
                  <c:v>9820</c:v>
                </c:pt>
                <c:pt idx="9">
                  <c:v>9756.9230769230762</c:v>
                </c:pt>
                <c:pt idx="10">
                  <c:v>9754.2857142857138</c:v>
                </c:pt>
                <c:pt idx="11">
                  <c:v>9800</c:v>
                </c:pt>
                <c:pt idx="12">
                  <c:v>9885</c:v>
                </c:pt>
                <c:pt idx="13">
                  <c:v>10002.35294117647</c:v>
                </c:pt>
                <c:pt idx="14">
                  <c:v>10146.666666666666</c:v>
                </c:pt>
                <c:pt idx="15">
                  <c:v>10313.684210526315</c:v>
                </c:pt>
                <c:pt idx="16">
                  <c:v>10500</c:v>
                </c:pt>
                <c:pt idx="17">
                  <c:v>10702.857142857141</c:v>
                </c:pt>
                <c:pt idx="18">
                  <c:v>10920</c:v>
                </c:pt>
                <c:pt idx="19">
                  <c:v>11149.565217391304</c:v>
                </c:pt>
                <c:pt idx="20">
                  <c:v>11390</c:v>
                </c:pt>
                <c:pt idx="21">
                  <c:v>11640</c:v>
                </c:pt>
                <c:pt idx="22">
                  <c:v>11898.461538461537</c:v>
                </c:pt>
                <c:pt idx="23">
                  <c:v>12164.444444444442</c:v>
                </c:pt>
                <c:pt idx="24">
                  <c:v>12437.142857142855</c:v>
                </c:pt>
                <c:pt idx="25">
                  <c:v>12715.862068965514</c:v>
                </c:pt>
                <c:pt idx="26">
                  <c:v>12999.999999999998</c:v>
                </c:pt>
              </c:numCache>
            </c:numRef>
          </c:yVal>
          <c:smooth val="0"/>
          <c:extLst>
            <c:ext xmlns:c16="http://schemas.microsoft.com/office/drawing/2014/chart" uri="{C3380CC4-5D6E-409C-BE32-E72D297353CC}">
              <c16:uniqueId val="{00000000-CB84-4743-9D11-1549F226C46B}"/>
            </c:ext>
          </c:extLst>
        </c:ser>
        <c:dLbls>
          <c:showLegendKey val="0"/>
          <c:showVal val="0"/>
          <c:showCatName val="0"/>
          <c:showSerName val="0"/>
          <c:showPercent val="0"/>
          <c:showBubbleSize val="0"/>
        </c:dLbls>
        <c:axId val="1884176959"/>
        <c:axId val="1884175711"/>
      </c:scatterChart>
      <c:valAx>
        <c:axId val="188417695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4175711"/>
        <c:crosses val="autoZero"/>
        <c:crossBetween val="midCat"/>
        <c:majorUnit val="250"/>
      </c:valAx>
      <c:valAx>
        <c:axId val="1884175711"/>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4176959"/>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Inventory</a:t>
            </a:r>
            <a:r>
              <a:rPr lang="en-US" baseline="0"/>
              <a:t> Levels over the year for Q = 5000</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'Part I'!$C$23</c:f>
              <c:strCache>
                <c:ptCount val="1"/>
                <c:pt idx="0">
                  <c:v>Inventory</c:v>
                </c:pt>
              </c:strCache>
            </c:strRef>
          </c:tx>
          <c:spPr>
            <a:ln w="28575" cap="rnd">
              <a:solidFill>
                <a:schemeClr val="accent1"/>
              </a:solidFill>
              <a:round/>
            </a:ln>
            <a:effectLst/>
          </c:spPr>
          <c:marker>
            <c:symbol val="none"/>
          </c:marker>
          <c:cat>
            <c:numRef>
              <c:f>'Part I'!$A$24:$A$388</c:f>
              <c:numCache>
                <c:formatCode>General</c:formatCode>
                <c:ptCount val="36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numCache>
            </c:numRef>
          </c:cat>
          <c:val>
            <c:numRef>
              <c:f>'Part I'!$C$24:$C$388</c:f>
              <c:numCache>
                <c:formatCode>0.0</c:formatCode>
                <c:ptCount val="365"/>
                <c:pt idx="0">
                  <c:v>5000</c:v>
                </c:pt>
                <c:pt idx="1">
                  <c:v>4958.9041095890407</c:v>
                </c:pt>
                <c:pt idx="2">
                  <c:v>4917.8082191780813</c:v>
                </c:pt>
                <c:pt idx="3">
                  <c:v>4876.712328767122</c:v>
                </c:pt>
                <c:pt idx="4">
                  <c:v>4835.6164383561627</c:v>
                </c:pt>
                <c:pt idx="5">
                  <c:v>4794.5205479452034</c:v>
                </c:pt>
                <c:pt idx="6">
                  <c:v>4753.424657534244</c:v>
                </c:pt>
                <c:pt idx="7">
                  <c:v>4712.3287671232847</c:v>
                </c:pt>
                <c:pt idx="8">
                  <c:v>4671.2328767123254</c:v>
                </c:pt>
                <c:pt idx="9">
                  <c:v>4630.1369863013661</c:v>
                </c:pt>
                <c:pt idx="10">
                  <c:v>4589.0410958904067</c:v>
                </c:pt>
                <c:pt idx="11">
                  <c:v>4547.9452054794474</c:v>
                </c:pt>
                <c:pt idx="12">
                  <c:v>4506.8493150684881</c:v>
                </c:pt>
                <c:pt idx="13">
                  <c:v>4465.7534246575287</c:v>
                </c:pt>
                <c:pt idx="14">
                  <c:v>4424.6575342465694</c:v>
                </c:pt>
                <c:pt idx="15">
                  <c:v>4383.5616438356101</c:v>
                </c:pt>
                <c:pt idx="16">
                  <c:v>4342.4657534246508</c:v>
                </c:pt>
                <c:pt idx="17">
                  <c:v>4301.3698630136914</c:v>
                </c:pt>
                <c:pt idx="18">
                  <c:v>4260.2739726027321</c:v>
                </c:pt>
                <c:pt idx="19">
                  <c:v>4219.1780821917728</c:v>
                </c:pt>
                <c:pt idx="20">
                  <c:v>4178.0821917808134</c:v>
                </c:pt>
                <c:pt idx="21">
                  <c:v>4136.9863013698541</c:v>
                </c:pt>
                <c:pt idx="22">
                  <c:v>4095.8904109588952</c:v>
                </c:pt>
                <c:pt idx="23">
                  <c:v>4054.7945205479364</c:v>
                </c:pt>
                <c:pt idx="24">
                  <c:v>4013.6986301369775</c:v>
                </c:pt>
                <c:pt idx="25">
                  <c:v>3972.6027397260186</c:v>
                </c:pt>
                <c:pt idx="26">
                  <c:v>3931.5068493150598</c:v>
                </c:pt>
                <c:pt idx="27">
                  <c:v>3890.4109589041009</c:v>
                </c:pt>
                <c:pt idx="28">
                  <c:v>3849.315068493142</c:v>
                </c:pt>
                <c:pt idx="29">
                  <c:v>3808.2191780821831</c:v>
                </c:pt>
                <c:pt idx="30">
                  <c:v>3767.1232876712243</c:v>
                </c:pt>
                <c:pt idx="31">
                  <c:v>3726.0273972602654</c:v>
                </c:pt>
                <c:pt idx="32">
                  <c:v>3684.9315068493065</c:v>
                </c:pt>
                <c:pt idx="33">
                  <c:v>3643.8356164383476</c:v>
                </c:pt>
                <c:pt idx="34">
                  <c:v>3602.7397260273888</c:v>
                </c:pt>
                <c:pt idx="35">
                  <c:v>3561.6438356164299</c:v>
                </c:pt>
                <c:pt idx="36">
                  <c:v>3520.547945205471</c:v>
                </c:pt>
                <c:pt idx="37">
                  <c:v>3479.4520547945122</c:v>
                </c:pt>
                <c:pt idx="38">
                  <c:v>3438.3561643835533</c:v>
                </c:pt>
                <c:pt idx="39">
                  <c:v>3397.2602739725944</c:v>
                </c:pt>
                <c:pt idx="40">
                  <c:v>3356.1643835616355</c:v>
                </c:pt>
                <c:pt idx="41">
                  <c:v>3315.0684931506767</c:v>
                </c:pt>
                <c:pt idx="42">
                  <c:v>3273.9726027397178</c:v>
                </c:pt>
                <c:pt idx="43">
                  <c:v>3232.8767123287589</c:v>
                </c:pt>
                <c:pt idx="44">
                  <c:v>3191.7808219178</c:v>
                </c:pt>
                <c:pt idx="45">
                  <c:v>3150.6849315068412</c:v>
                </c:pt>
                <c:pt idx="46">
                  <c:v>3109.5890410958823</c:v>
                </c:pt>
                <c:pt idx="47">
                  <c:v>3068.4931506849234</c:v>
                </c:pt>
                <c:pt idx="48">
                  <c:v>3027.3972602739645</c:v>
                </c:pt>
                <c:pt idx="49">
                  <c:v>2986.3013698630057</c:v>
                </c:pt>
                <c:pt idx="50">
                  <c:v>2945.2054794520468</c:v>
                </c:pt>
                <c:pt idx="51">
                  <c:v>2904.1095890410879</c:v>
                </c:pt>
                <c:pt idx="52">
                  <c:v>2863.0136986301291</c:v>
                </c:pt>
                <c:pt idx="53">
                  <c:v>2821.9178082191702</c:v>
                </c:pt>
                <c:pt idx="54">
                  <c:v>2780.8219178082113</c:v>
                </c:pt>
                <c:pt idx="55">
                  <c:v>2739.7260273972524</c:v>
                </c:pt>
                <c:pt idx="56">
                  <c:v>2698.6301369862936</c:v>
                </c:pt>
                <c:pt idx="57">
                  <c:v>2657.5342465753347</c:v>
                </c:pt>
                <c:pt idx="58">
                  <c:v>2616.4383561643758</c:v>
                </c:pt>
                <c:pt idx="59">
                  <c:v>2575.3424657534169</c:v>
                </c:pt>
                <c:pt idx="60">
                  <c:v>2534.2465753424581</c:v>
                </c:pt>
                <c:pt idx="61">
                  <c:v>2493.1506849314992</c:v>
                </c:pt>
                <c:pt idx="62">
                  <c:v>2452.0547945205403</c:v>
                </c:pt>
                <c:pt idx="63">
                  <c:v>2410.9589041095815</c:v>
                </c:pt>
                <c:pt idx="64">
                  <c:v>2369.8630136986226</c:v>
                </c:pt>
                <c:pt idx="65">
                  <c:v>2328.7671232876637</c:v>
                </c:pt>
                <c:pt idx="66">
                  <c:v>2287.6712328767048</c:v>
                </c:pt>
                <c:pt idx="67">
                  <c:v>2246.575342465746</c:v>
                </c:pt>
                <c:pt idx="68">
                  <c:v>2205.4794520547871</c:v>
                </c:pt>
                <c:pt idx="69">
                  <c:v>2164.3835616438282</c:v>
                </c:pt>
                <c:pt idx="70">
                  <c:v>2123.2876712328693</c:v>
                </c:pt>
                <c:pt idx="71">
                  <c:v>2082.1917808219105</c:v>
                </c:pt>
                <c:pt idx="72">
                  <c:v>2041.0958904109516</c:v>
                </c:pt>
                <c:pt idx="73">
                  <c:v>1999.9999999999927</c:v>
                </c:pt>
                <c:pt idx="74">
                  <c:v>1958.9041095890339</c:v>
                </c:pt>
                <c:pt idx="75">
                  <c:v>1917.808219178075</c:v>
                </c:pt>
                <c:pt idx="76">
                  <c:v>1876.7123287671161</c:v>
                </c:pt>
                <c:pt idx="77">
                  <c:v>1835.6164383561572</c:v>
                </c:pt>
                <c:pt idx="78">
                  <c:v>1794.5205479451984</c:v>
                </c:pt>
                <c:pt idx="79">
                  <c:v>1753.4246575342395</c:v>
                </c:pt>
                <c:pt idx="80">
                  <c:v>1712.3287671232806</c:v>
                </c:pt>
                <c:pt idx="81">
                  <c:v>1671.2328767123217</c:v>
                </c:pt>
                <c:pt idx="82">
                  <c:v>1630.1369863013629</c:v>
                </c:pt>
                <c:pt idx="83">
                  <c:v>1589.041095890404</c:v>
                </c:pt>
                <c:pt idx="84">
                  <c:v>1547.9452054794451</c:v>
                </c:pt>
                <c:pt idx="85">
                  <c:v>1506.8493150684862</c:v>
                </c:pt>
                <c:pt idx="86">
                  <c:v>1465.7534246575274</c:v>
                </c:pt>
                <c:pt idx="87">
                  <c:v>1424.6575342465685</c:v>
                </c:pt>
                <c:pt idx="88">
                  <c:v>1383.5616438356096</c:v>
                </c:pt>
                <c:pt idx="89">
                  <c:v>1342.4657534246508</c:v>
                </c:pt>
                <c:pt idx="90">
                  <c:v>1301.3698630136919</c:v>
                </c:pt>
                <c:pt idx="91">
                  <c:v>1260.273972602733</c:v>
                </c:pt>
                <c:pt idx="92">
                  <c:v>1219.1780821917741</c:v>
                </c:pt>
                <c:pt idx="93">
                  <c:v>1178.0821917808153</c:v>
                </c:pt>
                <c:pt idx="94">
                  <c:v>1136.9863013698564</c:v>
                </c:pt>
                <c:pt idx="95">
                  <c:v>1095.8904109588975</c:v>
                </c:pt>
                <c:pt idx="96">
                  <c:v>1054.7945205479386</c:v>
                </c:pt>
                <c:pt idx="97">
                  <c:v>1013.6986301369798</c:v>
                </c:pt>
                <c:pt idx="98">
                  <c:v>972.6027397260209</c:v>
                </c:pt>
                <c:pt idx="99">
                  <c:v>931.50684931506203</c:v>
                </c:pt>
                <c:pt idx="100">
                  <c:v>890.41095890410315</c:v>
                </c:pt>
                <c:pt idx="101">
                  <c:v>849.31506849314428</c:v>
                </c:pt>
                <c:pt idx="102">
                  <c:v>808.21917808218541</c:v>
                </c:pt>
                <c:pt idx="103">
                  <c:v>767.12328767122654</c:v>
                </c:pt>
                <c:pt idx="104">
                  <c:v>726.02739726026766</c:v>
                </c:pt>
                <c:pt idx="105">
                  <c:v>684.93150684930879</c:v>
                </c:pt>
                <c:pt idx="106">
                  <c:v>643.83561643834992</c:v>
                </c:pt>
                <c:pt idx="107">
                  <c:v>602.73972602739104</c:v>
                </c:pt>
                <c:pt idx="108">
                  <c:v>561.64383561643217</c:v>
                </c:pt>
                <c:pt idx="109">
                  <c:v>520.5479452054733</c:v>
                </c:pt>
                <c:pt idx="110">
                  <c:v>479.45205479451442</c:v>
                </c:pt>
                <c:pt idx="111">
                  <c:v>438.35616438355555</c:v>
                </c:pt>
                <c:pt idx="112">
                  <c:v>397.26027397259668</c:v>
                </c:pt>
                <c:pt idx="113">
                  <c:v>356.16438356163781</c:v>
                </c:pt>
                <c:pt idx="114">
                  <c:v>315.06849315067893</c:v>
                </c:pt>
                <c:pt idx="115">
                  <c:v>273.97260273972006</c:v>
                </c:pt>
                <c:pt idx="116">
                  <c:v>232.87671232876116</c:v>
                </c:pt>
                <c:pt idx="117">
                  <c:v>191.78082191780226</c:v>
                </c:pt>
                <c:pt idx="118">
                  <c:v>150.68493150684336</c:v>
                </c:pt>
                <c:pt idx="119">
                  <c:v>109.58904109588445</c:v>
                </c:pt>
                <c:pt idx="120">
                  <c:v>68.493150684925553</c:v>
                </c:pt>
                <c:pt idx="121">
                  <c:v>5027.3972602739668</c:v>
                </c:pt>
                <c:pt idx="122">
                  <c:v>4986.3013698630075</c:v>
                </c:pt>
                <c:pt idx="123">
                  <c:v>4945.2054794520482</c:v>
                </c:pt>
                <c:pt idx="124">
                  <c:v>4904.1095890410888</c:v>
                </c:pt>
                <c:pt idx="125">
                  <c:v>4863.0136986301295</c:v>
                </c:pt>
                <c:pt idx="126">
                  <c:v>4821.9178082191702</c:v>
                </c:pt>
                <c:pt idx="127">
                  <c:v>4780.8219178082109</c:v>
                </c:pt>
                <c:pt idx="128">
                  <c:v>4739.7260273972515</c:v>
                </c:pt>
                <c:pt idx="129">
                  <c:v>4698.6301369862922</c:v>
                </c:pt>
                <c:pt idx="130">
                  <c:v>4657.5342465753329</c:v>
                </c:pt>
                <c:pt idx="131">
                  <c:v>4616.4383561643735</c:v>
                </c:pt>
                <c:pt idx="132">
                  <c:v>4575.3424657534142</c:v>
                </c:pt>
                <c:pt idx="133">
                  <c:v>4534.2465753424549</c:v>
                </c:pt>
                <c:pt idx="134">
                  <c:v>4493.1506849314956</c:v>
                </c:pt>
                <c:pt idx="135">
                  <c:v>4452.0547945205362</c:v>
                </c:pt>
                <c:pt idx="136">
                  <c:v>4410.9589041095769</c:v>
                </c:pt>
                <c:pt idx="137">
                  <c:v>4369.8630136986176</c:v>
                </c:pt>
                <c:pt idx="138">
                  <c:v>4328.7671232876583</c:v>
                </c:pt>
                <c:pt idx="139">
                  <c:v>4287.6712328766989</c:v>
                </c:pt>
                <c:pt idx="140">
                  <c:v>4246.5753424657396</c:v>
                </c:pt>
                <c:pt idx="141">
                  <c:v>4205.4794520547803</c:v>
                </c:pt>
                <c:pt idx="142">
                  <c:v>4164.3835616438209</c:v>
                </c:pt>
                <c:pt idx="143">
                  <c:v>4123.2876712328616</c:v>
                </c:pt>
                <c:pt idx="144">
                  <c:v>4082.1917808219027</c:v>
                </c:pt>
                <c:pt idx="145">
                  <c:v>4041.0958904109439</c:v>
                </c:pt>
                <c:pt idx="146">
                  <c:v>3999.999999999985</c:v>
                </c:pt>
                <c:pt idx="147">
                  <c:v>3958.9041095890261</c:v>
                </c:pt>
                <c:pt idx="148">
                  <c:v>3917.8082191780672</c:v>
                </c:pt>
                <c:pt idx="149">
                  <c:v>3876.7123287671084</c:v>
                </c:pt>
                <c:pt idx="150">
                  <c:v>3835.6164383561495</c:v>
                </c:pt>
                <c:pt idx="151">
                  <c:v>3794.5205479451906</c:v>
                </c:pt>
                <c:pt idx="152">
                  <c:v>3753.4246575342318</c:v>
                </c:pt>
                <c:pt idx="153">
                  <c:v>3712.3287671232729</c:v>
                </c:pt>
                <c:pt idx="154">
                  <c:v>3671.232876712314</c:v>
                </c:pt>
                <c:pt idx="155">
                  <c:v>3630.1369863013551</c:v>
                </c:pt>
                <c:pt idx="156">
                  <c:v>3589.0410958903963</c:v>
                </c:pt>
                <c:pt idx="157">
                  <c:v>3547.9452054794374</c:v>
                </c:pt>
                <c:pt idx="158">
                  <c:v>3506.8493150684785</c:v>
                </c:pt>
                <c:pt idx="159">
                  <c:v>3465.7534246575196</c:v>
                </c:pt>
                <c:pt idx="160">
                  <c:v>3424.6575342465608</c:v>
                </c:pt>
                <c:pt idx="161">
                  <c:v>3383.5616438356019</c:v>
                </c:pt>
                <c:pt idx="162">
                  <c:v>3342.465753424643</c:v>
                </c:pt>
                <c:pt idx="163">
                  <c:v>3301.3698630136842</c:v>
                </c:pt>
                <c:pt idx="164">
                  <c:v>3260.2739726027253</c:v>
                </c:pt>
                <c:pt idx="165">
                  <c:v>3219.1780821917664</c:v>
                </c:pt>
                <c:pt idx="166">
                  <c:v>3178.0821917808075</c:v>
                </c:pt>
                <c:pt idx="167">
                  <c:v>3136.9863013698487</c:v>
                </c:pt>
                <c:pt idx="168">
                  <c:v>3095.8904109588898</c:v>
                </c:pt>
                <c:pt idx="169">
                  <c:v>3054.7945205479309</c:v>
                </c:pt>
                <c:pt idx="170">
                  <c:v>3013.698630136972</c:v>
                </c:pt>
                <c:pt idx="171">
                  <c:v>2972.6027397260132</c:v>
                </c:pt>
                <c:pt idx="172">
                  <c:v>2931.5068493150543</c:v>
                </c:pt>
                <c:pt idx="173">
                  <c:v>2890.4109589040954</c:v>
                </c:pt>
                <c:pt idx="174">
                  <c:v>2849.3150684931366</c:v>
                </c:pt>
                <c:pt idx="175">
                  <c:v>2808.2191780821777</c:v>
                </c:pt>
                <c:pt idx="176">
                  <c:v>2767.1232876712188</c:v>
                </c:pt>
                <c:pt idx="177">
                  <c:v>2726.0273972602599</c:v>
                </c:pt>
                <c:pt idx="178">
                  <c:v>2684.9315068493011</c:v>
                </c:pt>
                <c:pt idx="179">
                  <c:v>2643.8356164383422</c:v>
                </c:pt>
                <c:pt idx="180">
                  <c:v>2602.7397260273833</c:v>
                </c:pt>
                <c:pt idx="181">
                  <c:v>2561.6438356164244</c:v>
                </c:pt>
                <c:pt idx="182">
                  <c:v>2520.5479452054656</c:v>
                </c:pt>
                <c:pt idx="183">
                  <c:v>2479.4520547945067</c:v>
                </c:pt>
                <c:pt idx="184">
                  <c:v>2438.3561643835478</c:v>
                </c:pt>
                <c:pt idx="185">
                  <c:v>2397.2602739725889</c:v>
                </c:pt>
                <c:pt idx="186">
                  <c:v>2356.1643835616301</c:v>
                </c:pt>
                <c:pt idx="187">
                  <c:v>2315.0684931506712</c:v>
                </c:pt>
                <c:pt idx="188">
                  <c:v>2273.9726027397123</c:v>
                </c:pt>
                <c:pt idx="189">
                  <c:v>2232.8767123287535</c:v>
                </c:pt>
                <c:pt idx="190">
                  <c:v>2191.7808219177946</c:v>
                </c:pt>
                <c:pt idx="191">
                  <c:v>2150.6849315068357</c:v>
                </c:pt>
                <c:pt idx="192">
                  <c:v>2109.5890410958768</c:v>
                </c:pt>
                <c:pt idx="193">
                  <c:v>2068.493150684918</c:v>
                </c:pt>
                <c:pt idx="194">
                  <c:v>2027.3972602739591</c:v>
                </c:pt>
                <c:pt idx="195">
                  <c:v>1986.3013698630002</c:v>
                </c:pt>
                <c:pt idx="196">
                  <c:v>1945.2054794520413</c:v>
                </c:pt>
                <c:pt idx="197">
                  <c:v>1904.1095890410825</c:v>
                </c:pt>
                <c:pt idx="198">
                  <c:v>1863.0136986301236</c:v>
                </c:pt>
                <c:pt idx="199">
                  <c:v>1821.9178082191647</c:v>
                </c:pt>
                <c:pt idx="200">
                  <c:v>1780.8219178082059</c:v>
                </c:pt>
                <c:pt idx="201">
                  <c:v>1739.726027397247</c:v>
                </c:pt>
                <c:pt idx="202">
                  <c:v>1698.6301369862881</c:v>
                </c:pt>
                <c:pt idx="203">
                  <c:v>1657.5342465753292</c:v>
                </c:pt>
                <c:pt idx="204">
                  <c:v>1616.4383561643704</c:v>
                </c:pt>
                <c:pt idx="205">
                  <c:v>1575.3424657534115</c:v>
                </c:pt>
                <c:pt idx="206">
                  <c:v>1534.2465753424526</c:v>
                </c:pt>
                <c:pt idx="207">
                  <c:v>1493.1506849314937</c:v>
                </c:pt>
                <c:pt idx="208">
                  <c:v>1452.0547945205349</c:v>
                </c:pt>
                <c:pt idx="209">
                  <c:v>1410.958904109576</c:v>
                </c:pt>
                <c:pt idx="210">
                  <c:v>1369.8630136986171</c:v>
                </c:pt>
                <c:pt idx="211">
                  <c:v>1328.7671232876583</c:v>
                </c:pt>
                <c:pt idx="212">
                  <c:v>1287.6712328766994</c:v>
                </c:pt>
                <c:pt idx="213">
                  <c:v>1246.5753424657405</c:v>
                </c:pt>
                <c:pt idx="214">
                  <c:v>1205.4794520547816</c:v>
                </c:pt>
                <c:pt idx="215">
                  <c:v>1164.3835616438228</c:v>
                </c:pt>
                <c:pt idx="216">
                  <c:v>1123.2876712328639</c:v>
                </c:pt>
                <c:pt idx="217">
                  <c:v>1082.191780821905</c:v>
                </c:pt>
                <c:pt idx="218">
                  <c:v>1041.0958904109461</c:v>
                </c:pt>
                <c:pt idx="219">
                  <c:v>999.99999999998727</c:v>
                </c:pt>
                <c:pt idx="220">
                  <c:v>958.90410958902839</c:v>
                </c:pt>
                <c:pt idx="221">
                  <c:v>917.80821917806952</c:v>
                </c:pt>
                <c:pt idx="222">
                  <c:v>876.71232876711065</c:v>
                </c:pt>
                <c:pt idx="223">
                  <c:v>835.61643835615178</c:v>
                </c:pt>
                <c:pt idx="224">
                  <c:v>794.5205479451929</c:v>
                </c:pt>
                <c:pt idx="225">
                  <c:v>753.42465753423403</c:v>
                </c:pt>
                <c:pt idx="226">
                  <c:v>712.32876712327516</c:v>
                </c:pt>
                <c:pt idx="227">
                  <c:v>671.23287671231628</c:v>
                </c:pt>
                <c:pt idx="228">
                  <c:v>630.13698630135741</c:v>
                </c:pt>
                <c:pt idx="229">
                  <c:v>589.04109589039854</c:v>
                </c:pt>
                <c:pt idx="230">
                  <c:v>547.94520547943966</c:v>
                </c:pt>
                <c:pt idx="231">
                  <c:v>506.84931506848079</c:v>
                </c:pt>
                <c:pt idx="232">
                  <c:v>465.75342465752192</c:v>
                </c:pt>
                <c:pt idx="233">
                  <c:v>424.65753424656305</c:v>
                </c:pt>
                <c:pt idx="234">
                  <c:v>383.56164383560417</c:v>
                </c:pt>
                <c:pt idx="235">
                  <c:v>342.4657534246453</c:v>
                </c:pt>
                <c:pt idx="236">
                  <c:v>301.36986301368643</c:v>
                </c:pt>
                <c:pt idx="237">
                  <c:v>260.27397260272755</c:v>
                </c:pt>
                <c:pt idx="238">
                  <c:v>219.17808219176865</c:v>
                </c:pt>
                <c:pt idx="239">
                  <c:v>178.08219178080975</c:v>
                </c:pt>
                <c:pt idx="240">
                  <c:v>136.98630136985085</c:v>
                </c:pt>
                <c:pt idx="241">
                  <c:v>95.890410958891948</c:v>
                </c:pt>
                <c:pt idx="242">
                  <c:v>54.794520547933047</c:v>
                </c:pt>
                <c:pt idx="243">
                  <c:v>5013.6986301369743</c:v>
                </c:pt>
                <c:pt idx="244">
                  <c:v>4972.602739726015</c:v>
                </c:pt>
                <c:pt idx="245">
                  <c:v>4931.5068493150557</c:v>
                </c:pt>
                <c:pt idx="246">
                  <c:v>4890.4109589040963</c:v>
                </c:pt>
                <c:pt idx="247">
                  <c:v>4849.315068493137</c:v>
                </c:pt>
                <c:pt idx="248">
                  <c:v>4808.2191780821777</c:v>
                </c:pt>
                <c:pt idx="249">
                  <c:v>4767.1232876712183</c:v>
                </c:pt>
                <c:pt idx="250">
                  <c:v>4726.027397260259</c:v>
                </c:pt>
                <c:pt idx="251">
                  <c:v>4684.9315068492997</c:v>
                </c:pt>
                <c:pt idx="252">
                  <c:v>4643.8356164383404</c:v>
                </c:pt>
                <c:pt idx="253">
                  <c:v>4602.739726027381</c:v>
                </c:pt>
                <c:pt idx="254">
                  <c:v>4561.6438356164217</c:v>
                </c:pt>
                <c:pt idx="255">
                  <c:v>4520.5479452054624</c:v>
                </c:pt>
                <c:pt idx="256">
                  <c:v>4479.4520547945031</c:v>
                </c:pt>
                <c:pt idx="257">
                  <c:v>4438.3561643835437</c:v>
                </c:pt>
                <c:pt idx="258">
                  <c:v>4397.2602739725844</c:v>
                </c:pt>
                <c:pt idx="259">
                  <c:v>4356.1643835616251</c:v>
                </c:pt>
                <c:pt idx="260">
                  <c:v>4315.0684931506657</c:v>
                </c:pt>
                <c:pt idx="261">
                  <c:v>4273.9726027397064</c:v>
                </c:pt>
                <c:pt idx="262">
                  <c:v>4232.8767123287471</c:v>
                </c:pt>
                <c:pt idx="263">
                  <c:v>4191.7808219177878</c:v>
                </c:pt>
                <c:pt idx="264">
                  <c:v>4150.6849315068284</c:v>
                </c:pt>
                <c:pt idx="265">
                  <c:v>4109.5890410958691</c:v>
                </c:pt>
                <c:pt idx="266">
                  <c:v>4068.4931506849102</c:v>
                </c:pt>
                <c:pt idx="267">
                  <c:v>4027.3972602739514</c:v>
                </c:pt>
                <c:pt idx="268">
                  <c:v>3986.3013698629925</c:v>
                </c:pt>
                <c:pt idx="269">
                  <c:v>3945.2054794520336</c:v>
                </c:pt>
                <c:pt idx="270">
                  <c:v>3904.1095890410747</c:v>
                </c:pt>
                <c:pt idx="271">
                  <c:v>3863.0136986301159</c:v>
                </c:pt>
                <c:pt idx="272">
                  <c:v>3821.917808219157</c:v>
                </c:pt>
                <c:pt idx="273">
                  <c:v>3780.8219178081981</c:v>
                </c:pt>
                <c:pt idx="274">
                  <c:v>3739.7260273972392</c:v>
                </c:pt>
                <c:pt idx="275">
                  <c:v>3698.6301369862804</c:v>
                </c:pt>
                <c:pt idx="276">
                  <c:v>3657.5342465753215</c:v>
                </c:pt>
                <c:pt idx="277">
                  <c:v>3616.4383561643626</c:v>
                </c:pt>
                <c:pt idx="278">
                  <c:v>3575.3424657534038</c:v>
                </c:pt>
                <c:pt idx="279">
                  <c:v>3534.2465753424449</c:v>
                </c:pt>
                <c:pt idx="280">
                  <c:v>3493.150684931486</c:v>
                </c:pt>
                <c:pt idx="281">
                  <c:v>3452.0547945205271</c:v>
                </c:pt>
                <c:pt idx="282">
                  <c:v>3410.9589041095683</c:v>
                </c:pt>
                <c:pt idx="283">
                  <c:v>3369.8630136986094</c:v>
                </c:pt>
                <c:pt idx="284">
                  <c:v>3328.7671232876505</c:v>
                </c:pt>
                <c:pt idx="285">
                  <c:v>3287.6712328766916</c:v>
                </c:pt>
                <c:pt idx="286">
                  <c:v>3246.5753424657328</c:v>
                </c:pt>
                <c:pt idx="287">
                  <c:v>3205.4794520547739</c:v>
                </c:pt>
                <c:pt idx="288">
                  <c:v>3164.383561643815</c:v>
                </c:pt>
                <c:pt idx="289">
                  <c:v>3123.2876712328562</c:v>
                </c:pt>
                <c:pt idx="290">
                  <c:v>3082.1917808218973</c:v>
                </c:pt>
                <c:pt idx="291">
                  <c:v>3041.0958904109384</c:v>
                </c:pt>
                <c:pt idx="292">
                  <c:v>2999.9999999999795</c:v>
                </c:pt>
                <c:pt idx="293">
                  <c:v>2958.9041095890207</c:v>
                </c:pt>
                <c:pt idx="294">
                  <c:v>2917.8082191780618</c:v>
                </c:pt>
                <c:pt idx="295">
                  <c:v>2876.7123287671029</c:v>
                </c:pt>
                <c:pt idx="296">
                  <c:v>2835.616438356144</c:v>
                </c:pt>
                <c:pt idx="297">
                  <c:v>2794.5205479451852</c:v>
                </c:pt>
                <c:pt idx="298">
                  <c:v>2753.4246575342263</c:v>
                </c:pt>
                <c:pt idx="299">
                  <c:v>2712.3287671232674</c:v>
                </c:pt>
                <c:pt idx="300">
                  <c:v>2671.2328767123086</c:v>
                </c:pt>
                <c:pt idx="301">
                  <c:v>2630.1369863013497</c:v>
                </c:pt>
                <c:pt idx="302">
                  <c:v>2589.0410958903908</c:v>
                </c:pt>
                <c:pt idx="303">
                  <c:v>2547.9452054794319</c:v>
                </c:pt>
                <c:pt idx="304">
                  <c:v>2506.8493150684731</c:v>
                </c:pt>
                <c:pt idx="305">
                  <c:v>2465.7534246575142</c:v>
                </c:pt>
                <c:pt idx="306">
                  <c:v>2424.6575342465553</c:v>
                </c:pt>
                <c:pt idx="307">
                  <c:v>2383.5616438355964</c:v>
                </c:pt>
                <c:pt idx="308">
                  <c:v>2342.4657534246376</c:v>
                </c:pt>
                <c:pt idx="309">
                  <c:v>2301.3698630136787</c:v>
                </c:pt>
                <c:pt idx="310">
                  <c:v>2260.2739726027198</c:v>
                </c:pt>
                <c:pt idx="311">
                  <c:v>2219.178082191761</c:v>
                </c:pt>
                <c:pt idx="312">
                  <c:v>2178.0821917808021</c:v>
                </c:pt>
                <c:pt idx="313">
                  <c:v>2136.9863013698432</c:v>
                </c:pt>
                <c:pt idx="314">
                  <c:v>2095.8904109588843</c:v>
                </c:pt>
                <c:pt idx="315">
                  <c:v>2054.7945205479255</c:v>
                </c:pt>
                <c:pt idx="316">
                  <c:v>2013.6986301369666</c:v>
                </c:pt>
                <c:pt idx="317">
                  <c:v>1972.6027397260077</c:v>
                </c:pt>
                <c:pt idx="318">
                  <c:v>1931.5068493150488</c:v>
                </c:pt>
                <c:pt idx="319">
                  <c:v>1890.41095890409</c:v>
                </c:pt>
                <c:pt idx="320">
                  <c:v>1849.3150684931311</c:v>
                </c:pt>
                <c:pt idx="321">
                  <c:v>1808.2191780821722</c:v>
                </c:pt>
                <c:pt idx="322">
                  <c:v>1767.1232876712133</c:v>
                </c:pt>
                <c:pt idx="323">
                  <c:v>1726.0273972602545</c:v>
                </c:pt>
                <c:pt idx="324">
                  <c:v>1684.9315068492956</c:v>
                </c:pt>
                <c:pt idx="325">
                  <c:v>1643.8356164383367</c:v>
                </c:pt>
                <c:pt idx="326">
                  <c:v>1602.7397260273779</c:v>
                </c:pt>
                <c:pt idx="327">
                  <c:v>1561.643835616419</c:v>
                </c:pt>
                <c:pt idx="328">
                  <c:v>1520.5479452054601</c:v>
                </c:pt>
                <c:pt idx="329">
                  <c:v>1479.4520547945012</c:v>
                </c:pt>
                <c:pt idx="330">
                  <c:v>1438.3561643835424</c:v>
                </c:pt>
                <c:pt idx="331">
                  <c:v>1397.2602739725835</c:v>
                </c:pt>
                <c:pt idx="332">
                  <c:v>1356.1643835616246</c:v>
                </c:pt>
                <c:pt idx="333">
                  <c:v>1315.0684931506657</c:v>
                </c:pt>
                <c:pt idx="334">
                  <c:v>1273.9726027397069</c:v>
                </c:pt>
                <c:pt idx="335">
                  <c:v>1232.876712328748</c:v>
                </c:pt>
                <c:pt idx="336">
                  <c:v>1191.7808219177891</c:v>
                </c:pt>
                <c:pt idx="337">
                  <c:v>1150.6849315068303</c:v>
                </c:pt>
                <c:pt idx="338">
                  <c:v>1109.5890410958714</c:v>
                </c:pt>
                <c:pt idx="339">
                  <c:v>1068.4931506849125</c:v>
                </c:pt>
                <c:pt idx="340">
                  <c:v>1027.3972602739536</c:v>
                </c:pt>
                <c:pt idx="341">
                  <c:v>986.30136986299476</c:v>
                </c:pt>
                <c:pt idx="342">
                  <c:v>945.20547945203589</c:v>
                </c:pt>
                <c:pt idx="343">
                  <c:v>904.10958904107702</c:v>
                </c:pt>
                <c:pt idx="344">
                  <c:v>863.01369863011814</c:v>
                </c:pt>
                <c:pt idx="345">
                  <c:v>821.91780821915927</c:v>
                </c:pt>
                <c:pt idx="346">
                  <c:v>780.8219178082004</c:v>
                </c:pt>
                <c:pt idx="347">
                  <c:v>739.72602739724152</c:v>
                </c:pt>
                <c:pt idx="348">
                  <c:v>698.63013698628265</c:v>
                </c:pt>
                <c:pt idx="349">
                  <c:v>657.53424657532378</c:v>
                </c:pt>
                <c:pt idx="350">
                  <c:v>616.4383561643649</c:v>
                </c:pt>
                <c:pt idx="351">
                  <c:v>575.34246575340603</c:v>
                </c:pt>
                <c:pt idx="352">
                  <c:v>534.24657534244716</c:v>
                </c:pt>
                <c:pt idx="353">
                  <c:v>493.15068493148829</c:v>
                </c:pt>
                <c:pt idx="354">
                  <c:v>452.05479452052941</c:v>
                </c:pt>
                <c:pt idx="355">
                  <c:v>410.95890410957054</c:v>
                </c:pt>
                <c:pt idx="356">
                  <c:v>369.86301369861167</c:v>
                </c:pt>
                <c:pt idx="357">
                  <c:v>328.76712328765279</c:v>
                </c:pt>
                <c:pt idx="358">
                  <c:v>287.67123287669392</c:v>
                </c:pt>
                <c:pt idx="359">
                  <c:v>246.57534246573502</c:v>
                </c:pt>
                <c:pt idx="360">
                  <c:v>205.47945205477612</c:v>
                </c:pt>
                <c:pt idx="361">
                  <c:v>164.38356164381722</c:v>
                </c:pt>
                <c:pt idx="362">
                  <c:v>123.28767123285832</c:v>
                </c:pt>
                <c:pt idx="363">
                  <c:v>82.191780821899414</c:v>
                </c:pt>
                <c:pt idx="364">
                  <c:v>5041.0958904109402</c:v>
                </c:pt>
              </c:numCache>
            </c:numRef>
          </c:val>
          <c:smooth val="0"/>
          <c:extLst>
            <c:ext xmlns:c16="http://schemas.microsoft.com/office/drawing/2014/chart" uri="{C3380CC4-5D6E-409C-BE32-E72D297353CC}">
              <c16:uniqueId val="{00000000-D01B-4417-8566-69C1F7FB0B16}"/>
            </c:ext>
          </c:extLst>
        </c:ser>
        <c:dLbls>
          <c:showLegendKey val="0"/>
          <c:showVal val="0"/>
          <c:showCatName val="0"/>
          <c:showSerName val="0"/>
          <c:showPercent val="0"/>
          <c:showBubbleSize val="0"/>
        </c:dLbls>
        <c:smooth val="0"/>
        <c:axId val="783695824"/>
        <c:axId val="783706224"/>
      </c:lineChart>
      <c:catAx>
        <c:axId val="783695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3706224"/>
        <c:crosses val="autoZero"/>
        <c:auto val="1"/>
        <c:lblAlgn val="ctr"/>
        <c:lblOffset val="100"/>
        <c:noMultiLvlLbl val="0"/>
      </c:catAx>
      <c:valAx>
        <c:axId val="783706224"/>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369582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14</xdr:col>
      <xdr:colOff>320612</xdr:colOff>
      <xdr:row>6</xdr:row>
      <xdr:rowOff>66859</xdr:rowOff>
    </xdr:from>
    <xdr:to>
      <xdr:col>21</xdr:col>
      <xdr:colOff>388345</xdr:colOff>
      <xdr:row>21</xdr:row>
      <xdr:rowOff>81799</xdr:rowOff>
    </xdr:to>
    <xdr:graphicFrame macro="">
      <xdr:nvGraphicFramePr>
        <xdr:cNvPr id="2" name="Chart 1">
          <a:extLst>
            <a:ext uri="{FF2B5EF4-FFF2-40B4-BE49-F238E27FC236}">
              <a16:creationId xmlns:a16="http://schemas.microsoft.com/office/drawing/2014/main" id="{22B61D0C-92F7-0978-2D5D-CBB1EDA5EA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14941</xdr:colOff>
      <xdr:row>6</xdr:row>
      <xdr:rowOff>164355</xdr:rowOff>
    </xdr:from>
    <xdr:to>
      <xdr:col>6</xdr:col>
      <xdr:colOff>433295</xdr:colOff>
      <xdr:row>21</xdr:row>
      <xdr:rowOff>143438</xdr:rowOff>
    </xdr:to>
    <xdr:graphicFrame macro="">
      <xdr:nvGraphicFramePr>
        <xdr:cNvPr id="8" name="Chart 7">
          <a:extLst>
            <a:ext uri="{FF2B5EF4-FFF2-40B4-BE49-F238E27FC236}">
              <a16:creationId xmlns:a16="http://schemas.microsoft.com/office/drawing/2014/main" id="{5C67C2E2-A89A-440F-A388-DB8D019D1B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102008</xdr:colOff>
      <xdr:row>11</xdr:row>
      <xdr:rowOff>114117</xdr:rowOff>
    </xdr:from>
    <xdr:to>
      <xdr:col>13</xdr:col>
      <xdr:colOff>4013201</xdr:colOff>
      <xdr:row>26</xdr:row>
      <xdr:rowOff>24111</xdr:rowOff>
    </xdr:to>
    <xdr:pic>
      <xdr:nvPicPr>
        <xdr:cNvPr id="14" name="Picture 13">
          <a:extLst>
            <a:ext uri="{FF2B5EF4-FFF2-40B4-BE49-F238E27FC236}">
              <a16:creationId xmlns:a16="http://schemas.microsoft.com/office/drawing/2014/main" id="{6DB51261-0CD8-683B-46EA-DCACFBA97B23}"/>
            </a:ext>
          </a:extLst>
        </xdr:cNvPr>
        <xdr:cNvPicPr>
          <a:picLocks noChangeAspect="1"/>
        </xdr:cNvPicPr>
      </xdr:nvPicPr>
      <xdr:blipFill>
        <a:blip xmlns:r="http://schemas.openxmlformats.org/officeDocument/2006/relationships" r:embed="rId1"/>
        <a:stretch>
          <a:fillRect/>
        </a:stretch>
      </xdr:blipFill>
      <xdr:spPr>
        <a:xfrm>
          <a:off x="12006141" y="1206317"/>
          <a:ext cx="3911193" cy="2640494"/>
        </a:xfrm>
        <a:prstGeom prst="rect">
          <a:avLst/>
        </a:prstGeom>
      </xdr:spPr>
    </xdr:pic>
    <xdr:clientData/>
  </xdr:twoCellAnchor>
  <xdr:twoCellAnchor editAs="oneCell">
    <xdr:from>
      <xdr:col>18</xdr:col>
      <xdr:colOff>129110</xdr:colOff>
      <xdr:row>11</xdr:row>
      <xdr:rowOff>84667</xdr:rowOff>
    </xdr:from>
    <xdr:to>
      <xdr:col>19</xdr:col>
      <xdr:colOff>22366</xdr:colOff>
      <xdr:row>25</xdr:row>
      <xdr:rowOff>165100</xdr:rowOff>
    </xdr:to>
    <xdr:pic>
      <xdr:nvPicPr>
        <xdr:cNvPr id="21" name="Picture 20">
          <a:extLst>
            <a:ext uri="{FF2B5EF4-FFF2-40B4-BE49-F238E27FC236}">
              <a16:creationId xmlns:a16="http://schemas.microsoft.com/office/drawing/2014/main" id="{0CCC9347-A3CF-BF77-C38B-437C714766EA}"/>
            </a:ext>
          </a:extLst>
        </xdr:cNvPr>
        <xdr:cNvPicPr>
          <a:picLocks noChangeAspect="1"/>
        </xdr:cNvPicPr>
      </xdr:nvPicPr>
      <xdr:blipFill>
        <a:blip xmlns:r="http://schemas.openxmlformats.org/officeDocument/2006/relationships" r:embed="rId2"/>
        <a:stretch>
          <a:fillRect/>
        </a:stretch>
      </xdr:blipFill>
      <xdr:spPr>
        <a:xfrm>
          <a:off x="19839510" y="1176867"/>
          <a:ext cx="3931853" cy="2628899"/>
        </a:xfrm>
        <a:prstGeom prst="rect">
          <a:avLst/>
        </a:prstGeom>
      </xdr:spPr>
    </xdr:pic>
    <xdr:clientData/>
  </xdr:twoCellAnchor>
  <xdr:twoCellAnchor editAs="oneCell">
    <xdr:from>
      <xdr:col>23</xdr:col>
      <xdr:colOff>64149</xdr:colOff>
      <xdr:row>10</xdr:row>
      <xdr:rowOff>177798</xdr:rowOff>
    </xdr:from>
    <xdr:to>
      <xdr:col>23</xdr:col>
      <xdr:colOff>4008666</xdr:colOff>
      <xdr:row>25</xdr:row>
      <xdr:rowOff>84666</xdr:rowOff>
    </xdr:to>
    <xdr:pic>
      <xdr:nvPicPr>
        <xdr:cNvPr id="23" name="Picture 22">
          <a:extLst>
            <a:ext uri="{FF2B5EF4-FFF2-40B4-BE49-F238E27FC236}">
              <a16:creationId xmlns:a16="http://schemas.microsoft.com/office/drawing/2014/main" id="{69BA1C18-E604-412A-0A79-DA72D1C20EA0}"/>
            </a:ext>
          </a:extLst>
        </xdr:cNvPr>
        <xdr:cNvPicPr>
          <a:picLocks noChangeAspect="1"/>
        </xdr:cNvPicPr>
      </xdr:nvPicPr>
      <xdr:blipFill>
        <a:blip xmlns:r="http://schemas.openxmlformats.org/officeDocument/2006/relationships" r:embed="rId3"/>
        <a:stretch>
          <a:fillRect/>
        </a:stretch>
      </xdr:blipFill>
      <xdr:spPr>
        <a:xfrm>
          <a:off x="27580816" y="1087965"/>
          <a:ext cx="3944517" cy="2637368"/>
        </a:xfrm>
        <a:prstGeom prst="rect">
          <a:avLst/>
        </a:prstGeom>
      </xdr:spPr>
    </xdr:pic>
    <xdr:clientData/>
  </xdr:twoCellAnchor>
  <xdr:twoCellAnchor editAs="oneCell">
    <xdr:from>
      <xdr:col>0</xdr:col>
      <xdr:colOff>186266</xdr:colOff>
      <xdr:row>9</xdr:row>
      <xdr:rowOff>179061</xdr:rowOff>
    </xdr:from>
    <xdr:to>
      <xdr:col>5</xdr:col>
      <xdr:colOff>499533</xdr:colOff>
      <xdr:row>22</xdr:row>
      <xdr:rowOff>68938</xdr:rowOff>
    </xdr:to>
    <xdr:pic>
      <xdr:nvPicPr>
        <xdr:cNvPr id="25" name="Picture 24">
          <a:extLst>
            <a:ext uri="{FF2B5EF4-FFF2-40B4-BE49-F238E27FC236}">
              <a16:creationId xmlns:a16="http://schemas.microsoft.com/office/drawing/2014/main" id="{7E00F79A-D9C2-10BF-B303-E4D9C9542547}"/>
            </a:ext>
          </a:extLst>
        </xdr:cNvPr>
        <xdr:cNvPicPr>
          <a:picLocks noChangeAspect="1"/>
        </xdr:cNvPicPr>
      </xdr:nvPicPr>
      <xdr:blipFill>
        <a:blip xmlns:r="http://schemas.openxmlformats.org/officeDocument/2006/relationships" r:embed="rId4"/>
        <a:stretch>
          <a:fillRect/>
        </a:stretch>
      </xdr:blipFill>
      <xdr:spPr>
        <a:xfrm>
          <a:off x="186266" y="1817361"/>
          <a:ext cx="3530600" cy="225631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194EF-5D27-46F4-B1BC-4D40D825099B}">
  <dimension ref="A1:AO388"/>
  <sheetViews>
    <sheetView tabSelected="1" topLeftCell="G4" zoomScale="85" zoomScaleNormal="85" workbookViewId="0">
      <selection activeCell="I17" sqref="I17"/>
    </sheetView>
  </sheetViews>
  <sheetFormatPr defaultRowHeight="14.35" x14ac:dyDescent="0.5"/>
  <cols>
    <col min="2" max="2" width="10.5859375" bestFit="1" customWidth="1"/>
    <col min="4" max="4" width="11.41015625" bestFit="1" customWidth="1"/>
    <col min="8" max="8" width="8.9375" customWidth="1"/>
    <col min="9" max="9" width="27.52734375" bestFit="1" customWidth="1"/>
    <col min="10" max="10" width="15.64453125" customWidth="1"/>
    <col min="11" max="11" width="21.9375" bestFit="1" customWidth="1"/>
    <col min="14" max="14" width="13.1171875" customWidth="1"/>
    <col min="23" max="23" width="26.1171875" bestFit="1" customWidth="1"/>
    <col min="24" max="24" width="15.64453125" customWidth="1"/>
    <col min="25" max="25" width="21.9375" bestFit="1" customWidth="1"/>
    <col min="29" max="31" width="9.87890625" bestFit="1" customWidth="1"/>
    <col min="32" max="39" width="10.87890625" bestFit="1" customWidth="1"/>
  </cols>
  <sheetData>
    <row r="1" spans="1:41" x14ac:dyDescent="0.5">
      <c r="H1" s="1" t="s">
        <v>20</v>
      </c>
      <c r="I1" s="1" t="s">
        <v>77</v>
      </c>
    </row>
    <row r="2" spans="1:41" x14ac:dyDescent="0.5">
      <c r="H2" s="16" t="s">
        <v>22</v>
      </c>
      <c r="I2" s="8" t="s">
        <v>21</v>
      </c>
      <c r="J2" s="7"/>
      <c r="K2" s="7"/>
      <c r="L2" s="16" t="s">
        <v>23</v>
      </c>
      <c r="M2" s="1" t="s">
        <v>24</v>
      </c>
      <c r="P2" s="16" t="s">
        <v>26</v>
      </c>
      <c r="Q2" s="1" t="s">
        <v>27</v>
      </c>
      <c r="V2" s="16" t="s">
        <v>28</v>
      </c>
      <c r="W2" s="1" t="s">
        <v>29</v>
      </c>
      <c r="Z2" s="16" t="s">
        <v>30</v>
      </c>
      <c r="AA2" s="1" t="s">
        <v>31</v>
      </c>
      <c r="AN2" s="16" t="s">
        <v>32</v>
      </c>
      <c r="AO2" s="1" t="s">
        <v>34</v>
      </c>
    </row>
    <row r="3" spans="1:41" x14ac:dyDescent="0.5">
      <c r="H3" s="15"/>
      <c r="I3" s="8"/>
      <c r="J3" s="7"/>
      <c r="K3" s="7"/>
      <c r="M3" s="1" t="s">
        <v>25</v>
      </c>
      <c r="AG3" s="18"/>
      <c r="AH3" s="18"/>
      <c r="AI3" s="18"/>
    </row>
    <row r="4" spans="1:41" x14ac:dyDescent="0.5">
      <c r="A4" s="2" t="s">
        <v>70</v>
      </c>
      <c r="H4" s="15"/>
      <c r="K4" s="7"/>
      <c r="M4" s="1"/>
      <c r="AA4" s="21"/>
      <c r="AB4" s="21"/>
      <c r="AC4" s="21"/>
      <c r="AD4" s="21"/>
      <c r="AE4" s="21"/>
      <c r="AF4" s="21"/>
      <c r="AG4" s="21"/>
      <c r="AH4" s="22"/>
      <c r="AI4" s="22"/>
      <c r="AJ4" s="22"/>
      <c r="AK4" s="22"/>
      <c r="AL4" s="22"/>
      <c r="AM4" s="22"/>
      <c r="AO4" t="s">
        <v>35</v>
      </c>
    </row>
    <row r="5" spans="1:41" x14ac:dyDescent="0.5">
      <c r="I5" s="12" t="s">
        <v>36</v>
      </c>
      <c r="J5" s="12"/>
      <c r="K5" s="12"/>
      <c r="M5" s="17" t="s">
        <v>19</v>
      </c>
      <c r="N5" s="17" t="s">
        <v>13</v>
      </c>
      <c r="W5" s="12" t="s">
        <v>36</v>
      </c>
      <c r="X5" s="12"/>
      <c r="Y5" s="12"/>
      <c r="AA5" s="21"/>
      <c r="AB5" s="21"/>
      <c r="AC5" s="100" t="s">
        <v>73</v>
      </c>
      <c r="AD5" s="101"/>
      <c r="AE5" s="101"/>
      <c r="AF5" s="101"/>
      <c r="AG5" s="101"/>
      <c r="AH5" s="101"/>
      <c r="AI5" s="101"/>
      <c r="AJ5" s="101"/>
      <c r="AK5" s="101"/>
      <c r="AL5" s="101"/>
      <c r="AM5" s="102"/>
    </row>
    <row r="6" spans="1:41" x14ac:dyDescent="0.5">
      <c r="B6" s="2" t="s">
        <v>71</v>
      </c>
      <c r="C6" t="s">
        <v>37</v>
      </c>
      <c r="I6" s="7" t="s">
        <v>5</v>
      </c>
      <c r="J6">
        <v>15000</v>
      </c>
      <c r="K6" t="s">
        <v>14</v>
      </c>
      <c r="N6" s="13">
        <f>J22</f>
        <v>36660</v>
      </c>
      <c r="W6" s="7" t="s">
        <v>5</v>
      </c>
      <c r="X6">
        <v>15000</v>
      </c>
      <c r="Y6" t="s">
        <v>14</v>
      </c>
      <c r="AA6" s="21"/>
      <c r="AB6" s="22">
        <f>X22</f>
        <v>9748.8460856720812</v>
      </c>
      <c r="AC6" s="34">
        <v>195</v>
      </c>
      <c r="AD6" s="26">
        <v>200</v>
      </c>
      <c r="AE6" s="23">
        <v>205</v>
      </c>
      <c r="AF6" s="26">
        <v>210</v>
      </c>
      <c r="AG6" s="23">
        <v>215</v>
      </c>
      <c r="AH6" s="24">
        <v>220</v>
      </c>
      <c r="AI6" s="23">
        <v>225</v>
      </c>
      <c r="AJ6" s="26">
        <v>230</v>
      </c>
      <c r="AK6" s="23">
        <v>235</v>
      </c>
      <c r="AL6" s="26">
        <v>240</v>
      </c>
      <c r="AM6" s="27">
        <v>245</v>
      </c>
    </row>
    <row r="7" spans="1:41" x14ac:dyDescent="0.5">
      <c r="C7" t="s">
        <v>39</v>
      </c>
      <c r="I7" s="7" t="s">
        <v>2</v>
      </c>
      <c r="J7" s="5">
        <v>5000</v>
      </c>
      <c r="K7" s="7" t="s">
        <v>15</v>
      </c>
      <c r="M7">
        <v>200</v>
      </c>
      <c r="N7" s="9">
        <f t="dataTable" ref="N7:N33" dt2D="0" dtr="0" r1="J7"/>
        <v>17940</v>
      </c>
      <c r="W7" s="7" t="s">
        <v>2</v>
      </c>
      <c r="X7" s="39">
        <v>677</v>
      </c>
      <c r="Y7" s="7" t="s">
        <v>15</v>
      </c>
      <c r="AA7" s="103" t="s">
        <v>0</v>
      </c>
      <c r="AB7" s="33">
        <v>70</v>
      </c>
      <c r="AC7" s="35">
        <f t="dataTable" ref="AC7:AM27" dt2D="1" dtr="1" r1="X10" r2="X15"/>
        <v>8585.6317577547998</v>
      </c>
      <c r="AD7" s="28">
        <v>8696.4146233382562</v>
      </c>
      <c r="AE7" s="28">
        <v>8807.1974889217126</v>
      </c>
      <c r="AF7" s="28">
        <v>8917.9803545051691</v>
      </c>
      <c r="AG7" s="28">
        <v>9028.7632200886255</v>
      </c>
      <c r="AH7" s="28">
        <v>9139.546085672082</v>
      </c>
      <c r="AI7" s="28">
        <v>9250.3289512555384</v>
      </c>
      <c r="AJ7" s="28">
        <v>9361.1118168389949</v>
      </c>
      <c r="AK7" s="28">
        <v>9471.8946824224513</v>
      </c>
      <c r="AL7" s="28">
        <v>9582.6775480059077</v>
      </c>
      <c r="AM7" s="29">
        <v>9693.4604135893642</v>
      </c>
    </row>
    <row r="8" spans="1:41" x14ac:dyDescent="0.5">
      <c r="M8">
        <v>250</v>
      </c>
      <c r="N8" s="9">
        <v>15000</v>
      </c>
      <c r="AA8" s="104"/>
      <c r="AB8" s="26">
        <v>71</v>
      </c>
      <c r="AC8" s="36">
        <v>8646.5617577548001</v>
      </c>
      <c r="AD8" s="25">
        <v>8757.3446233382565</v>
      </c>
      <c r="AE8" s="25">
        <v>8868.1274889217129</v>
      </c>
      <c r="AF8" s="25">
        <v>8978.9103545051694</v>
      </c>
      <c r="AG8" s="25">
        <v>9089.6932200886258</v>
      </c>
      <c r="AH8" s="25">
        <v>9200.4760856720823</v>
      </c>
      <c r="AI8" s="25">
        <v>9311.2589512555387</v>
      </c>
      <c r="AJ8" s="25">
        <v>9422.0418168389951</v>
      </c>
      <c r="AK8" s="25">
        <v>9532.8246824224516</v>
      </c>
      <c r="AL8" s="25">
        <v>9643.607548005908</v>
      </c>
      <c r="AM8" s="30">
        <v>9754.3904135893645</v>
      </c>
    </row>
    <row r="9" spans="1:41" x14ac:dyDescent="0.5">
      <c r="I9" s="12" t="s">
        <v>10</v>
      </c>
      <c r="J9" s="12"/>
      <c r="K9" s="12"/>
      <c r="M9">
        <v>300</v>
      </c>
      <c r="N9" s="9">
        <v>13160</v>
      </c>
      <c r="W9" s="12" t="s">
        <v>10</v>
      </c>
      <c r="X9" s="12"/>
      <c r="Y9" s="12"/>
      <c r="AA9" s="104"/>
      <c r="AB9" s="23">
        <v>72</v>
      </c>
      <c r="AC9" s="36">
        <v>8707.4917577548003</v>
      </c>
      <c r="AD9" s="25">
        <v>8818.2746233382568</v>
      </c>
      <c r="AE9" s="25">
        <v>8929.0574889217132</v>
      </c>
      <c r="AF9" s="25">
        <v>9039.8403545051697</v>
      </c>
      <c r="AG9" s="25">
        <v>9150.6232200886261</v>
      </c>
      <c r="AH9" s="25">
        <v>9261.4060856720826</v>
      </c>
      <c r="AI9" s="25">
        <v>9372.188951255539</v>
      </c>
      <c r="AJ9" s="25">
        <v>9482.9718168389954</v>
      </c>
      <c r="AK9" s="25">
        <v>9593.7546824224519</v>
      </c>
      <c r="AL9" s="25">
        <v>9704.5375480059083</v>
      </c>
      <c r="AM9" s="30">
        <v>9815.3204135893648</v>
      </c>
    </row>
    <row r="10" spans="1:41" x14ac:dyDescent="0.5">
      <c r="I10" t="s">
        <v>72</v>
      </c>
      <c r="J10">
        <v>220</v>
      </c>
      <c r="K10" t="s">
        <v>16</v>
      </c>
      <c r="M10">
        <v>350</v>
      </c>
      <c r="N10" s="9">
        <v>11948.571428571428</v>
      </c>
      <c r="W10" t="s">
        <v>72</v>
      </c>
      <c r="X10">
        <v>220</v>
      </c>
      <c r="Y10" t="s">
        <v>16</v>
      </c>
      <c r="AA10" s="104"/>
      <c r="AB10" s="26">
        <v>73</v>
      </c>
      <c r="AC10" s="36">
        <v>8768.4217577548006</v>
      </c>
      <c r="AD10" s="25">
        <v>8879.2046233382571</v>
      </c>
      <c r="AE10" s="25">
        <v>8989.9874889217135</v>
      </c>
      <c r="AF10" s="25">
        <v>9100.77035450517</v>
      </c>
      <c r="AG10" s="25">
        <v>9211.5532200886264</v>
      </c>
      <c r="AH10" s="25">
        <v>9322.3360856720828</v>
      </c>
      <c r="AI10" s="25">
        <v>9433.1189512555393</v>
      </c>
      <c r="AJ10" s="25">
        <v>9543.9018168389957</v>
      </c>
      <c r="AK10" s="25">
        <v>9654.6846824224522</v>
      </c>
      <c r="AL10" s="25">
        <v>9765.4675480059086</v>
      </c>
      <c r="AM10" s="30">
        <v>9876.2504135893651</v>
      </c>
    </row>
    <row r="11" spans="1:41" x14ac:dyDescent="0.5">
      <c r="I11" s="7" t="s">
        <v>6</v>
      </c>
      <c r="J11" s="3">
        <f>AnnualDemand/OrderQty</f>
        <v>3</v>
      </c>
      <c r="M11">
        <v>400</v>
      </c>
      <c r="N11" s="9">
        <v>11130</v>
      </c>
      <c r="W11" s="7" t="s">
        <v>6</v>
      </c>
      <c r="X11" s="3">
        <f>X6/X7</f>
        <v>22.156573116691284</v>
      </c>
      <c r="AA11" s="104"/>
      <c r="AB11" s="23">
        <v>74</v>
      </c>
      <c r="AC11" s="36">
        <v>8829.3517577548009</v>
      </c>
      <c r="AD11" s="25">
        <v>8940.1346233382574</v>
      </c>
      <c r="AE11" s="25">
        <v>9050.9174889217138</v>
      </c>
      <c r="AF11" s="25">
        <v>9161.7003545051703</v>
      </c>
      <c r="AG11" s="25">
        <v>9272.4832200886267</v>
      </c>
      <c r="AH11" s="25">
        <v>9383.2660856720831</v>
      </c>
      <c r="AI11" s="25">
        <v>9494.0489512555396</v>
      </c>
      <c r="AJ11" s="25">
        <v>9604.831816838996</v>
      </c>
      <c r="AK11" s="25">
        <v>9715.6146824224525</v>
      </c>
      <c r="AL11" s="25">
        <v>9826.3975480059089</v>
      </c>
      <c r="AM11" s="30">
        <v>9937.1804135893653</v>
      </c>
    </row>
    <row r="12" spans="1:41" x14ac:dyDescent="0.5">
      <c r="I12" s="1" t="s">
        <v>7</v>
      </c>
      <c r="J12" s="19">
        <f>CostPerOrder*AnnualOrders</f>
        <v>660</v>
      </c>
      <c r="M12">
        <v>450</v>
      </c>
      <c r="N12" s="9">
        <v>10573.333333333334</v>
      </c>
      <c r="W12" s="1" t="s">
        <v>7</v>
      </c>
      <c r="X12" s="19">
        <f>X10*X11</f>
        <v>4874.4460856720825</v>
      </c>
      <c r="AA12" s="104"/>
      <c r="AB12" s="26">
        <v>75</v>
      </c>
      <c r="AC12" s="36">
        <v>8890.2817577548012</v>
      </c>
      <c r="AD12" s="25">
        <v>9001.0646233382577</v>
      </c>
      <c r="AE12" s="25">
        <v>9111.8474889217141</v>
      </c>
      <c r="AF12" s="25">
        <v>9222.6303545051705</v>
      </c>
      <c r="AG12" s="25">
        <v>9333.413220088627</v>
      </c>
      <c r="AH12" s="25">
        <v>9444.1960856720834</v>
      </c>
      <c r="AI12" s="25">
        <v>9554.9789512555399</v>
      </c>
      <c r="AJ12" s="25">
        <v>9665.7618168389963</v>
      </c>
      <c r="AK12" s="25">
        <v>9776.5446824224528</v>
      </c>
      <c r="AL12" s="25">
        <v>9887.3275480059092</v>
      </c>
      <c r="AM12" s="30">
        <v>9998.1104135893656</v>
      </c>
    </row>
    <row r="13" spans="1:41" x14ac:dyDescent="0.5">
      <c r="M13">
        <v>500</v>
      </c>
      <c r="N13" s="9">
        <v>10200</v>
      </c>
      <c r="X13" s="18"/>
      <c r="AA13" s="104"/>
      <c r="AB13" s="23">
        <v>76</v>
      </c>
      <c r="AC13" s="36">
        <v>8951.2117577548015</v>
      </c>
      <c r="AD13" s="25">
        <v>9061.994623338258</v>
      </c>
      <c r="AE13" s="25">
        <v>9172.7774889217144</v>
      </c>
      <c r="AF13" s="25">
        <v>9283.5603545051708</v>
      </c>
      <c r="AG13" s="25">
        <v>9394.3432200886273</v>
      </c>
      <c r="AH13" s="25">
        <v>9505.1260856720837</v>
      </c>
      <c r="AI13" s="25">
        <v>9615.9089512555402</v>
      </c>
      <c r="AJ13" s="25">
        <v>9726.6918168389966</v>
      </c>
      <c r="AK13" s="25">
        <v>9837.474682422453</v>
      </c>
      <c r="AL13" s="25">
        <v>9948.2575480059095</v>
      </c>
      <c r="AM13" s="30">
        <v>10059.040413589366</v>
      </c>
    </row>
    <row r="14" spans="1:41" x14ac:dyDescent="0.5">
      <c r="I14" s="12" t="s">
        <v>12</v>
      </c>
      <c r="J14" s="12"/>
      <c r="K14" s="12"/>
      <c r="M14">
        <v>550</v>
      </c>
      <c r="N14" s="9">
        <v>9960</v>
      </c>
      <c r="W14" s="12" t="s">
        <v>12</v>
      </c>
      <c r="X14" s="12"/>
      <c r="Y14" s="12"/>
      <c r="AA14" s="104"/>
      <c r="AB14" s="26">
        <v>77</v>
      </c>
      <c r="AC14" s="36">
        <v>9012.1417577548</v>
      </c>
      <c r="AD14" s="25">
        <v>9122.9246233382564</v>
      </c>
      <c r="AE14" s="25">
        <v>9233.7074889217129</v>
      </c>
      <c r="AF14" s="25">
        <v>9344.4903545051693</v>
      </c>
      <c r="AG14" s="25">
        <v>9455.2732200886257</v>
      </c>
      <c r="AH14" s="25">
        <v>9566.0560856720822</v>
      </c>
      <c r="AI14" s="25">
        <v>9676.8389512555386</v>
      </c>
      <c r="AJ14" s="25">
        <v>9787.6218168389951</v>
      </c>
      <c r="AK14" s="25">
        <v>9898.4046824224515</v>
      </c>
      <c r="AL14" s="25">
        <v>10009.187548005908</v>
      </c>
      <c r="AM14" s="30">
        <v>10119.970413589364</v>
      </c>
    </row>
    <row r="15" spans="1:41" x14ac:dyDescent="0.5">
      <c r="I15" t="s">
        <v>0</v>
      </c>
      <c r="J15" s="10">
        <v>80</v>
      </c>
      <c r="K15" t="s">
        <v>16</v>
      </c>
      <c r="M15">
        <v>600</v>
      </c>
      <c r="N15" s="9">
        <v>9820</v>
      </c>
      <c r="W15" t="s">
        <v>0</v>
      </c>
      <c r="X15" s="11">
        <v>80</v>
      </c>
      <c r="Y15" t="s">
        <v>16</v>
      </c>
      <c r="AA15" s="104"/>
      <c r="AB15" s="23">
        <v>78</v>
      </c>
      <c r="AC15" s="36">
        <v>9073.0717577548003</v>
      </c>
      <c r="AD15" s="25">
        <v>9183.8546233382567</v>
      </c>
      <c r="AE15" s="25">
        <v>9294.6374889217132</v>
      </c>
      <c r="AF15" s="25">
        <v>9405.4203545051696</v>
      </c>
      <c r="AG15" s="25">
        <v>9516.203220088626</v>
      </c>
      <c r="AH15" s="25">
        <v>9626.9860856720825</v>
      </c>
      <c r="AI15" s="25">
        <v>9737.7689512555389</v>
      </c>
      <c r="AJ15" s="25">
        <v>9848.5518168389954</v>
      </c>
      <c r="AK15" s="25">
        <v>9959.3346824224518</v>
      </c>
      <c r="AL15" s="25">
        <v>10070.117548005908</v>
      </c>
      <c r="AM15" s="30">
        <v>10180.900413589365</v>
      </c>
    </row>
    <row r="16" spans="1:41" x14ac:dyDescent="0.5">
      <c r="I16" t="s">
        <v>33</v>
      </c>
      <c r="J16" s="6">
        <v>0.18</v>
      </c>
      <c r="K16" t="s">
        <v>14</v>
      </c>
      <c r="M16">
        <v>650</v>
      </c>
      <c r="N16" s="9">
        <v>9756.9230769230762</v>
      </c>
      <c r="W16" t="s">
        <v>33</v>
      </c>
      <c r="X16" s="6">
        <v>0.18</v>
      </c>
      <c r="Y16" t="s">
        <v>14</v>
      </c>
      <c r="AA16" s="104"/>
      <c r="AB16" s="26">
        <v>79</v>
      </c>
      <c r="AC16" s="36">
        <v>9134.0017577547987</v>
      </c>
      <c r="AD16" s="25">
        <v>9244.7846233382552</v>
      </c>
      <c r="AE16" s="25">
        <v>9355.5674889217116</v>
      </c>
      <c r="AF16" s="25">
        <v>9466.3503545051681</v>
      </c>
      <c r="AG16" s="25">
        <v>9577.1332200886245</v>
      </c>
      <c r="AH16" s="25">
        <v>9687.916085672081</v>
      </c>
      <c r="AI16" s="25">
        <v>9798.6989512555374</v>
      </c>
      <c r="AJ16" s="25">
        <v>9909.4818168389938</v>
      </c>
      <c r="AK16" s="25">
        <v>10020.26468242245</v>
      </c>
      <c r="AL16" s="25">
        <v>10131.047548005907</v>
      </c>
      <c r="AM16" s="30">
        <v>10241.830413589363</v>
      </c>
    </row>
    <row r="17" spans="1:39" x14ac:dyDescent="0.5">
      <c r="I17" t="s">
        <v>8</v>
      </c>
      <c r="J17" s="10">
        <f>UnitCost*PercentHoldingCost</f>
        <v>14.399999999999999</v>
      </c>
      <c r="M17">
        <v>700</v>
      </c>
      <c r="N17" s="9">
        <v>9754.2857142857138</v>
      </c>
      <c r="W17" t="s">
        <v>8</v>
      </c>
      <c r="X17" s="10">
        <f>X15*X16</f>
        <v>14.399999999999999</v>
      </c>
      <c r="Y17" t="s">
        <v>14</v>
      </c>
      <c r="AA17" s="104"/>
      <c r="AB17" s="24">
        <v>80</v>
      </c>
      <c r="AC17" s="36">
        <v>9194.931757754799</v>
      </c>
      <c r="AD17" s="25">
        <v>9305.7146233382555</v>
      </c>
      <c r="AE17" s="25">
        <v>9416.4974889217119</v>
      </c>
      <c r="AF17" s="25">
        <v>9527.2803545051684</v>
      </c>
      <c r="AG17" s="25">
        <v>9638.0632200886248</v>
      </c>
      <c r="AH17" s="25">
        <v>9748.8460856720812</v>
      </c>
      <c r="AI17" s="25">
        <v>9859.6289512555377</v>
      </c>
      <c r="AJ17" s="25">
        <v>9970.4118168389941</v>
      </c>
      <c r="AK17" s="25">
        <v>10081.194682422451</v>
      </c>
      <c r="AL17" s="25">
        <v>10191.977548005907</v>
      </c>
      <c r="AM17" s="30">
        <v>10302.760413589363</v>
      </c>
    </row>
    <row r="18" spans="1:39" x14ac:dyDescent="0.5">
      <c r="I18" t="s">
        <v>11</v>
      </c>
      <c r="J18" s="4">
        <f>OrderQty/2</f>
        <v>2500</v>
      </c>
      <c r="M18">
        <v>750</v>
      </c>
      <c r="N18" s="9">
        <v>9800</v>
      </c>
      <c r="W18" t="s">
        <v>11</v>
      </c>
      <c r="X18" s="4">
        <f>X7/2</f>
        <v>338.5</v>
      </c>
      <c r="AA18" s="104"/>
      <c r="AB18" s="26">
        <v>81</v>
      </c>
      <c r="AC18" s="36">
        <v>9255.8617577547993</v>
      </c>
      <c r="AD18" s="25">
        <v>9366.6446233382558</v>
      </c>
      <c r="AE18" s="25">
        <v>9477.4274889217122</v>
      </c>
      <c r="AF18" s="25">
        <v>9588.2103545051687</v>
      </c>
      <c r="AG18" s="25">
        <v>9698.9932200886251</v>
      </c>
      <c r="AH18" s="25">
        <v>9809.7760856720815</v>
      </c>
      <c r="AI18" s="25">
        <v>9920.558951255538</v>
      </c>
      <c r="AJ18" s="25">
        <v>10031.341816838994</v>
      </c>
      <c r="AK18" s="25">
        <v>10142.124682422451</v>
      </c>
      <c r="AL18" s="25">
        <v>10252.907548005907</v>
      </c>
      <c r="AM18" s="30">
        <v>10363.690413589364</v>
      </c>
    </row>
    <row r="19" spans="1:39" x14ac:dyDescent="0.5">
      <c r="I19" s="1" t="s">
        <v>9</v>
      </c>
      <c r="J19" s="19">
        <f>HoldingCostPerUnit*AvgInventory</f>
        <v>36000</v>
      </c>
      <c r="M19">
        <v>800</v>
      </c>
      <c r="N19" s="9">
        <v>9885</v>
      </c>
      <c r="W19" s="1" t="s">
        <v>9</v>
      </c>
      <c r="X19" s="19">
        <f>X17*X18</f>
        <v>4874.3999999999996</v>
      </c>
      <c r="AA19" s="104"/>
      <c r="AB19" s="23">
        <v>82</v>
      </c>
      <c r="AC19" s="36">
        <v>9316.7917577547996</v>
      </c>
      <c r="AD19" s="25">
        <v>9427.5746233382561</v>
      </c>
      <c r="AE19" s="25">
        <v>9538.3574889217125</v>
      </c>
      <c r="AF19" s="25">
        <v>9649.1403545051689</v>
      </c>
      <c r="AG19" s="25">
        <v>9759.9232200886254</v>
      </c>
      <c r="AH19" s="25">
        <v>9870.7060856720818</v>
      </c>
      <c r="AI19" s="25">
        <v>9981.4889512555383</v>
      </c>
      <c r="AJ19" s="25">
        <v>10092.271816838995</v>
      </c>
      <c r="AK19" s="25">
        <v>10203.054682422451</v>
      </c>
      <c r="AL19" s="25">
        <v>10313.837548005908</v>
      </c>
      <c r="AM19" s="30">
        <v>10424.620413589364</v>
      </c>
    </row>
    <row r="20" spans="1:39" x14ac:dyDescent="0.5">
      <c r="E20" s="3"/>
      <c r="F20" s="3"/>
      <c r="M20">
        <v>850</v>
      </c>
      <c r="N20" s="9">
        <v>10002.35294117647</v>
      </c>
      <c r="AA20" s="104"/>
      <c r="AB20" s="26">
        <v>83</v>
      </c>
      <c r="AC20" s="36">
        <v>9377.7217577547999</v>
      </c>
      <c r="AD20" s="25">
        <v>9488.5046233382564</v>
      </c>
      <c r="AE20" s="25">
        <v>9599.2874889217128</v>
      </c>
      <c r="AF20" s="25">
        <v>9710.0703545051692</v>
      </c>
      <c r="AG20" s="25">
        <v>9820.8532200886257</v>
      </c>
      <c r="AH20" s="25">
        <v>9931.6360856720821</v>
      </c>
      <c r="AI20" s="25">
        <v>10042.418951255539</v>
      </c>
      <c r="AJ20" s="25">
        <v>10153.201816838995</v>
      </c>
      <c r="AK20" s="25">
        <v>10263.984682422451</v>
      </c>
      <c r="AL20" s="25">
        <v>10374.767548005908</v>
      </c>
      <c r="AM20" s="30">
        <v>10485.550413589364</v>
      </c>
    </row>
    <row r="21" spans="1:39" x14ac:dyDescent="0.5">
      <c r="E21" s="3"/>
      <c r="F21" s="3"/>
      <c r="I21" s="12" t="s">
        <v>13</v>
      </c>
      <c r="J21" s="12"/>
      <c r="K21" s="12"/>
      <c r="M21">
        <v>900</v>
      </c>
      <c r="N21" s="9">
        <v>10146.666666666666</v>
      </c>
      <c r="W21" s="12" t="s">
        <v>13</v>
      </c>
      <c r="X21" s="12"/>
      <c r="Y21" s="12"/>
      <c r="AA21" s="104"/>
      <c r="AB21" s="23">
        <v>84</v>
      </c>
      <c r="AC21" s="36">
        <v>9438.6517577548002</v>
      </c>
      <c r="AD21" s="25">
        <v>9549.4346233382566</v>
      </c>
      <c r="AE21" s="25">
        <v>9660.2174889217131</v>
      </c>
      <c r="AF21" s="25">
        <v>9771.0003545051695</v>
      </c>
      <c r="AG21" s="25">
        <v>9881.783220088626</v>
      </c>
      <c r="AH21" s="25">
        <v>9992.5660856720824</v>
      </c>
      <c r="AI21" s="25">
        <v>10103.348951255539</v>
      </c>
      <c r="AJ21" s="25">
        <v>10214.131816838995</v>
      </c>
      <c r="AK21" s="25">
        <v>10324.914682422452</v>
      </c>
      <c r="AL21" s="25">
        <v>10435.697548005908</v>
      </c>
      <c r="AM21" s="30">
        <v>10546.480413589365</v>
      </c>
    </row>
    <row r="22" spans="1:39" x14ac:dyDescent="0.5">
      <c r="E22" s="3"/>
      <c r="F22" s="3"/>
      <c r="I22" s="8" t="s">
        <v>74</v>
      </c>
      <c r="J22" s="19">
        <f>OrderingCost+HoldingCost</f>
        <v>36660</v>
      </c>
      <c r="K22" t="s">
        <v>17</v>
      </c>
      <c r="M22">
        <v>950</v>
      </c>
      <c r="N22" s="9">
        <v>10313.684210526315</v>
      </c>
      <c r="W22" s="8" t="s">
        <v>1</v>
      </c>
      <c r="X22" s="19">
        <f>X12+X19</f>
        <v>9748.8460856720812</v>
      </c>
      <c r="Y22" t="s">
        <v>17</v>
      </c>
      <c r="AA22" s="104"/>
      <c r="AB22" s="26">
        <v>85</v>
      </c>
      <c r="AC22" s="36">
        <v>9499.5817577548005</v>
      </c>
      <c r="AD22" s="25">
        <v>9610.3646233382569</v>
      </c>
      <c r="AE22" s="25">
        <v>9721.1474889217134</v>
      </c>
      <c r="AF22" s="25">
        <v>9831.9303545051698</v>
      </c>
      <c r="AG22" s="25">
        <v>9942.7132200886263</v>
      </c>
      <c r="AH22" s="25">
        <v>10053.496085672083</v>
      </c>
      <c r="AI22" s="25">
        <v>10164.278951255539</v>
      </c>
      <c r="AJ22" s="25">
        <v>10275.061816838996</v>
      </c>
      <c r="AK22" s="25">
        <v>10385.844682422452</v>
      </c>
      <c r="AL22" s="25">
        <v>10496.627548005908</v>
      </c>
      <c r="AM22" s="30">
        <v>10607.410413589365</v>
      </c>
    </row>
    <row r="23" spans="1:39" x14ac:dyDescent="0.5">
      <c r="A23" s="1" t="s">
        <v>3</v>
      </c>
      <c r="B23" s="1" t="s">
        <v>18</v>
      </c>
      <c r="C23" s="1" t="s">
        <v>4</v>
      </c>
      <c r="D23" s="1" t="s">
        <v>38</v>
      </c>
      <c r="E23" s="3"/>
      <c r="F23" s="3"/>
      <c r="M23">
        <v>1000</v>
      </c>
      <c r="N23" s="9">
        <v>10500</v>
      </c>
      <c r="AA23" s="104"/>
      <c r="AB23" s="23">
        <v>86</v>
      </c>
      <c r="AC23" s="36">
        <v>9560.5117577548008</v>
      </c>
      <c r="AD23" s="25">
        <v>9671.2946233382572</v>
      </c>
      <c r="AE23" s="25">
        <v>9782.0774889217137</v>
      </c>
      <c r="AF23" s="25">
        <v>9892.8603545051701</v>
      </c>
      <c r="AG23" s="25">
        <v>10003.643220088627</v>
      </c>
      <c r="AH23" s="25">
        <v>10114.426085672083</v>
      </c>
      <c r="AI23" s="25">
        <v>10225.208951255539</v>
      </c>
      <c r="AJ23" s="25">
        <v>10335.991816838996</v>
      </c>
      <c r="AK23" s="25">
        <v>10446.774682422452</v>
      </c>
      <c r="AL23" s="25">
        <v>10557.557548005909</v>
      </c>
      <c r="AM23" s="30">
        <v>10668.340413589365</v>
      </c>
    </row>
    <row r="24" spans="1:39" x14ac:dyDescent="0.5">
      <c r="A24">
        <v>1</v>
      </c>
      <c r="B24">
        <f>OrderQty</f>
        <v>5000</v>
      </c>
      <c r="C24" s="3">
        <f>B24</f>
        <v>5000</v>
      </c>
      <c r="D24" s="3">
        <f t="shared" ref="D24:D87" si="0">$J$6/365</f>
        <v>41.095890410958901</v>
      </c>
      <c r="E24" s="3"/>
      <c r="F24" s="3"/>
      <c r="M24">
        <v>1050</v>
      </c>
      <c r="N24" s="9">
        <v>10702.857142857141</v>
      </c>
      <c r="AA24" s="104"/>
      <c r="AB24" s="26">
        <v>87</v>
      </c>
      <c r="AC24" s="36">
        <v>9621.4417577548011</v>
      </c>
      <c r="AD24" s="25">
        <v>9732.2246233382575</v>
      </c>
      <c r="AE24" s="25">
        <v>9843.007488921714</v>
      </c>
      <c r="AF24" s="25">
        <v>9953.7903545051704</v>
      </c>
      <c r="AG24" s="25">
        <v>10064.573220088627</v>
      </c>
      <c r="AH24" s="25">
        <v>10175.356085672083</v>
      </c>
      <c r="AI24" s="25">
        <v>10286.13895125554</v>
      </c>
      <c r="AJ24" s="25">
        <v>10396.921816838996</v>
      </c>
      <c r="AK24" s="25">
        <v>10507.704682422453</v>
      </c>
      <c r="AL24" s="25">
        <v>10618.487548005909</v>
      </c>
      <c r="AM24" s="30">
        <v>10729.270413589365</v>
      </c>
    </row>
    <row r="25" spans="1:39" x14ac:dyDescent="0.5">
      <c r="A25">
        <v>2</v>
      </c>
      <c r="B25">
        <f t="shared" ref="B25:B88" si="1">IF((C24-D24)&lt;=D25,$J$7,0)</f>
        <v>0</v>
      </c>
      <c r="C25" s="3">
        <f t="shared" ref="C25:C88" si="2">C24-D24+B25</f>
        <v>4958.9041095890407</v>
      </c>
      <c r="D25" s="3">
        <f t="shared" si="0"/>
        <v>41.095890410958901</v>
      </c>
      <c r="E25" s="3"/>
      <c r="F25" s="3"/>
      <c r="J25" s="5" t="s">
        <v>40</v>
      </c>
      <c r="K25" s="5"/>
      <c r="M25">
        <v>1100</v>
      </c>
      <c r="N25" s="9">
        <v>10920</v>
      </c>
      <c r="P25" s="1" t="s">
        <v>76</v>
      </c>
      <c r="X25" t="s">
        <v>67</v>
      </c>
      <c r="AA25" s="104"/>
      <c r="AB25" s="23">
        <v>88</v>
      </c>
      <c r="AC25" s="36">
        <v>9682.3717577548014</v>
      </c>
      <c r="AD25" s="25">
        <v>9793.1546233382578</v>
      </c>
      <c r="AE25" s="25">
        <v>9903.9374889217142</v>
      </c>
      <c r="AF25" s="25">
        <v>10014.720354505171</v>
      </c>
      <c r="AG25" s="25">
        <v>10125.503220088627</v>
      </c>
      <c r="AH25" s="25">
        <v>10236.286085672084</v>
      </c>
      <c r="AI25" s="25">
        <v>10347.06895125554</v>
      </c>
      <c r="AJ25" s="25">
        <v>10457.851816838996</v>
      </c>
      <c r="AK25" s="25">
        <v>10568.634682422453</v>
      </c>
      <c r="AL25" s="25">
        <v>10679.417548005909</v>
      </c>
      <c r="AM25" s="30">
        <v>10790.200413589366</v>
      </c>
    </row>
    <row r="26" spans="1:39" x14ac:dyDescent="0.5">
      <c r="A26">
        <v>3</v>
      </c>
      <c r="B26">
        <f t="shared" si="1"/>
        <v>0</v>
      </c>
      <c r="C26" s="3">
        <f t="shared" si="2"/>
        <v>4917.8082191780813</v>
      </c>
      <c r="D26" s="3">
        <f t="shared" si="0"/>
        <v>41.095890410958901</v>
      </c>
      <c r="E26" s="3"/>
      <c r="F26" s="3"/>
      <c r="M26">
        <v>1150</v>
      </c>
      <c r="N26" s="9">
        <v>11149.565217391304</v>
      </c>
      <c r="P26" s="1" t="s">
        <v>41</v>
      </c>
      <c r="X26" s="38" t="s">
        <v>68</v>
      </c>
      <c r="Y26" s="39"/>
      <c r="AA26" s="104"/>
      <c r="AB26" s="26">
        <v>89</v>
      </c>
      <c r="AC26" s="36">
        <v>9743.3017577547998</v>
      </c>
      <c r="AD26" s="25">
        <v>9854.0846233382563</v>
      </c>
      <c r="AE26" s="25">
        <v>9964.8674889217127</v>
      </c>
      <c r="AF26" s="25">
        <v>10075.650354505169</v>
      </c>
      <c r="AG26" s="25">
        <v>10186.433220088626</v>
      </c>
      <c r="AH26" s="25">
        <v>10297.216085672082</v>
      </c>
      <c r="AI26" s="25">
        <v>10407.998951255538</v>
      </c>
      <c r="AJ26" s="25">
        <v>10518.781816838995</v>
      </c>
      <c r="AK26" s="25">
        <v>10629.564682422451</v>
      </c>
      <c r="AL26" s="25">
        <v>10740.347548005908</v>
      </c>
      <c r="AM26" s="30">
        <v>10851.130413589364</v>
      </c>
    </row>
    <row r="27" spans="1:39" x14ac:dyDescent="0.5">
      <c r="A27">
        <v>4</v>
      </c>
      <c r="B27">
        <f t="shared" si="1"/>
        <v>0</v>
      </c>
      <c r="C27" s="3">
        <f t="shared" si="2"/>
        <v>4876.712328767122</v>
      </c>
      <c r="D27" s="3">
        <f t="shared" si="0"/>
        <v>41.095890410958901</v>
      </c>
      <c r="E27" s="3"/>
      <c r="F27" s="3"/>
      <c r="M27">
        <v>1200</v>
      </c>
      <c r="N27" s="9">
        <v>11390</v>
      </c>
      <c r="X27" s="38" t="s">
        <v>69</v>
      </c>
      <c r="Y27" s="38"/>
      <c r="AA27" s="105"/>
      <c r="AB27" s="20">
        <v>90</v>
      </c>
      <c r="AC27" s="37">
        <v>9804.2317577548001</v>
      </c>
      <c r="AD27" s="31">
        <v>9915.0146233382566</v>
      </c>
      <c r="AE27" s="31">
        <v>10025.797488921713</v>
      </c>
      <c r="AF27" s="31">
        <v>10136.580354505169</v>
      </c>
      <c r="AG27" s="31">
        <v>10247.363220088626</v>
      </c>
      <c r="AH27" s="31">
        <v>10358.146085672082</v>
      </c>
      <c r="AI27" s="31">
        <v>10468.928951255539</v>
      </c>
      <c r="AJ27" s="31">
        <v>10579.711816838995</v>
      </c>
      <c r="AK27" s="31">
        <v>10690.494682422452</v>
      </c>
      <c r="AL27" s="31">
        <v>10801.277548005908</v>
      </c>
      <c r="AM27" s="32">
        <v>10912.060413589365</v>
      </c>
    </row>
    <row r="28" spans="1:39" x14ac:dyDescent="0.5">
      <c r="A28">
        <v>5</v>
      </c>
      <c r="B28">
        <f t="shared" si="1"/>
        <v>0</v>
      </c>
      <c r="C28" s="3">
        <f t="shared" si="2"/>
        <v>4835.6164383561627</v>
      </c>
      <c r="D28" s="3">
        <f t="shared" si="0"/>
        <v>41.095890410958901</v>
      </c>
      <c r="E28" s="3"/>
      <c r="F28" s="3"/>
      <c r="M28">
        <v>1250</v>
      </c>
      <c r="N28" s="9">
        <v>11640</v>
      </c>
    </row>
    <row r="29" spans="1:39" x14ac:dyDescent="0.5">
      <c r="A29">
        <v>6</v>
      </c>
      <c r="B29">
        <f t="shared" si="1"/>
        <v>0</v>
      </c>
      <c r="C29" s="3">
        <f t="shared" si="2"/>
        <v>4794.5205479452034</v>
      </c>
      <c r="D29" s="3">
        <f t="shared" si="0"/>
        <v>41.095890410958901</v>
      </c>
      <c r="E29" s="3"/>
      <c r="F29" s="3"/>
      <c r="M29">
        <v>1300</v>
      </c>
      <c r="N29" s="9">
        <v>11898.461538461537</v>
      </c>
    </row>
    <row r="30" spans="1:39" x14ac:dyDescent="0.5">
      <c r="A30">
        <v>7</v>
      </c>
      <c r="B30">
        <f t="shared" si="1"/>
        <v>0</v>
      </c>
      <c r="C30" s="3">
        <f t="shared" si="2"/>
        <v>4753.424657534244</v>
      </c>
      <c r="D30" s="3">
        <f t="shared" si="0"/>
        <v>41.095890410958901</v>
      </c>
      <c r="E30" s="3"/>
      <c r="F30" s="3"/>
      <c r="M30">
        <v>1350</v>
      </c>
      <c r="N30" s="9">
        <v>12164.444444444442</v>
      </c>
    </row>
    <row r="31" spans="1:39" x14ac:dyDescent="0.5">
      <c r="A31">
        <v>8</v>
      </c>
      <c r="B31">
        <f t="shared" si="1"/>
        <v>0</v>
      </c>
      <c r="C31" s="3">
        <f t="shared" si="2"/>
        <v>4712.3287671232847</v>
      </c>
      <c r="D31" s="3">
        <f t="shared" si="0"/>
        <v>41.095890410958901</v>
      </c>
      <c r="E31" s="3"/>
      <c r="F31" s="3"/>
      <c r="M31">
        <v>1400</v>
      </c>
      <c r="N31" s="9">
        <v>12437.142857142855</v>
      </c>
    </row>
    <row r="32" spans="1:39" x14ac:dyDescent="0.5">
      <c r="A32">
        <v>9</v>
      </c>
      <c r="B32">
        <f t="shared" si="1"/>
        <v>0</v>
      </c>
      <c r="C32" s="3">
        <f t="shared" si="2"/>
        <v>4671.2328767123254</v>
      </c>
      <c r="D32" s="3">
        <f t="shared" si="0"/>
        <v>41.095890410958901</v>
      </c>
      <c r="E32" s="3"/>
      <c r="F32" s="3"/>
      <c r="M32">
        <v>1450</v>
      </c>
      <c r="N32" s="9">
        <v>12715.862068965514</v>
      </c>
    </row>
    <row r="33" spans="1:14" x14ac:dyDescent="0.5">
      <c r="A33">
        <v>10</v>
      </c>
      <c r="B33">
        <f t="shared" si="1"/>
        <v>0</v>
      </c>
      <c r="C33" s="3">
        <f t="shared" si="2"/>
        <v>4630.1369863013661</v>
      </c>
      <c r="D33" s="3">
        <f t="shared" si="0"/>
        <v>41.095890410958901</v>
      </c>
      <c r="E33" s="3"/>
      <c r="F33" s="3"/>
      <c r="M33">
        <v>1500</v>
      </c>
      <c r="N33" s="9">
        <v>12999.999999999998</v>
      </c>
    </row>
    <row r="34" spans="1:14" x14ac:dyDescent="0.5">
      <c r="A34">
        <v>11</v>
      </c>
      <c r="B34">
        <f t="shared" si="1"/>
        <v>0</v>
      </c>
      <c r="C34" s="3">
        <f t="shared" si="2"/>
        <v>4589.0410958904067</v>
      </c>
      <c r="D34" s="3">
        <f t="shared" si="0"/>
        <v>41.095890410958901</v>
      </c>
      <c r="E34" s="3"/>
      <c r="F34" s="3"/>
      <c r="N34" s="9"/>
    </row>
    <row r="35" spans="1:14" x14ac:dyDescent="0.5">
      <c r="A35">
        <v>12</v>
      </c>
      <c r="B35">
        <f t="shared" si="1"/>
        <v>0</v>
      </c>
      <c r="C35" s="3">
        <f t="shared" si="2"/>
        <v>4547.9452054794474</v>
      </c>
      <c r="D35" s="3">
        <f t="shared" si="0"/>
        <v>41.095890410958901</v>
      </c>
      <c r="E35" s="3"/>
      <c r="F35" s="3"/>
      <c r="N35" s="9"/>
    </row>
    <row r="36" spans="1:14" x14ac:dyDescent="0.5">
      <c r="A36">
        <v>13</v>
      </c>
      <c r="B36">
        <f t="shared" si="1"/>
        <v>0</v>
      </c>
      <c r="C36" s="3">
        <f t="shared" si="2"/>
        <v>4506.8493150684881</v>
      </c>
      <c r="D36" s="3">
        <f t="shared" si="0"/>
        <v>41.095890410958901</v>
      </c>
      <c r="E36" s="3"/>
      <c r="F36" s="3"/>
      <c r="N36" s="9"/>
    </row>
    <row r="37" spans="1:14" x14ac:dyDescent="0.5">
      <c r="A37">
        <v>14</v>
      </c>
      <c r="B37">
        <f t="shared" si="1"/>
        <v>0</v>
      </c>
      <c r="C37" s="3">
        <f t="shared" si="2"/>
        <v>4465.7534246575287</v>
      </c>
      <c r="D37" s="3">
        <f t="shared" si="0"/>
        <v>41.095890410958901</v>
      </c>
      <c r="E37" s="3"/>
      <c r="F37" s="3"/>
      <c r="N37" s="9"/>
    </row>
    <row r="38" spans="1:14" x14ac:dyDescent="0.5">
      <c r="A38">
        <v>15</v>
      </c>
      <c r="B38">
        <f t="shared" si="1"/>
        <v>0</v>
      </c>
      <c r="C38" s="3">
        <f t="shared" si="2"/>
        <v>4424.6575342465694</v>
      </c>
      <c r="D38" s="3">
        <f t="shared" si="0"/>
        <v>41.095890410958901</v>
      </c>
      <c r="E38" s="3"/>
      <c r="F38" s="3"/>
      <c r="N38" s="9"/>
    </row>
    <row r="39" spans="1:14" x14ac:dyDescent="0.5">
      <c r="A39">
        <v>16</v>
      </c>
      <c r="B39">
        <f t="shared" si="1"/>
        <v>0</v>
      </c>
      <c r="C39" s="3">
        <f t="shared" si="2"/>
        <v>4383.5616438356101</v>
      </c>
      <c r="D39" s="3">
        <f t="shared" si="0"/>
        <v>41.095890410958901</v>
      </c>
      <c r="E39" s="3"/>
      <c r="F39" s="3"/>
      <c r="N39" s="9"/>
    </row>
    <row r="40" spans="1:14" x14ac:dyDescent="0.5">
      <c r="A40">
        <v>17</v>
      </c>
      <c r="B40">
        <f t="shared" si="1"/>
        <v>0</v>
      </c>
      <c r="C40" s="3">
        <f t="shared" si="2"/>
        <v>4342.4657534246508</v>
      </c>
      <c r="D40" s="3">
        <f t="shared" si="0"/>
        <v>41.095890410958901</v>
      </c>
      <c r="E40" s="3"/>
      <c r="F40" s="3"/>
      <c r="N40" s="9"/>
    </row>
    <row r="41" spans="1:14" x14ac:dyDescent="0.5">
      <c r="A41">
        <v>18</v>
      </c>
      <c r="B41">
        <f t="shared" si="1"/>
        <v>0</v>
      </c>
      <c r="C41" s="3">
        <f t="shared" si="2"/>
        <v>4301.3698630136914</v>
      </c>
      <c r="D41" s="3">
        <f t="shared" si="0"/>
        <v>41.095890410958901</v>
      </c>
      <c r="E41" s="3"/>
      <c r="F41" s="3"/>
      <c r="N41" s="9"/>
    </row>
    <row r="42" spans="1:14" x14ac:dyDescent="0.5">
      <c r="A42">
        <v>19</v>
      </c>
      <c r="B42">
        <f t="shared" si="1"/>
        <v>0</v>
      </c>
      <c r="C42" s="3">
        <f t="shared" si="2"/>
        <v>4260.2739726027321</v>
      </c>
      <c r="D42" s="3">
        <f t="shared" si="0"/>
        <v>41.095890410958901</v>
      </c>
      <c r="E42" s="3"/>
      <c r="F42" s="3"/>
      <c r="N42" s="9"/>
    </row>
    <row r="43" spans="1:14" x14ac:dyDescent="0.5">
      <c r="A43">
        <v>20</v>
      </c>
      <c r="B43">
        <f t="shared" si="1"/>
        <v>0</v>
      </c>
      <c r="C43" s="3">
        <f t="shared" si="2"/>
        <v>4219.1780821917728</v>
      </c>
      <c r="D43" s="3">
        <f t="shared" si="0"/>
        <v>41.095890410958901</v>
      </c>
      <c r="E43" s="3"/>
      <c r="F43" s="3"/>
      <c r="N43" s="9"/>
    </row>
    <row r="44" spans="1:14" x14ac:dyDescent="0.5">
      <c r="A44">
        <v>21</v>
      </c>
      <c r="B44">
        <f t="shared" si="1"/>
        <v>0</v>
      </c>
      <c r="C44" s="3">
        <f t="shared" si="2"/>
        <v>4178.0821917808134</v>
      </c>
      <c r="D44" s="3">
        <f t="shared" si="0"/>
        <v>41.095890410958901</v>
      </c>
      <c r="E44" s="3"/>
      <c r="F44" s="3"/>
      <c r="N44" s="9"/>
    </row>
    <row r="45" spans="1:14" x14ac:dyDescent="0.5">
      <c r="A45">
        <v>22</v>
      </c>
      <c r="B45">
        <f t="shared" si="1"/>
        <v>0</v>
      </c>
      <c r="C45" s="3">
        <f t="shared" si="2"/>
        <v>4136.9863013698541</v>
      </c>
      <c r="D45" s="3">
        <f t="shared" si="0"/>
        <v>41.095890410958901</v>
      </c>
      <c r="E45" s="3"/>
      <c r="F45" s="3"/>
      <c r="N45" s="9"/>
    </row>
    <row r="46" spans="1:14" x14ac:dyDescent="0.5">
      <c r="A46">
        <v>23</v>
      </c>
      <c r="B46">
        <f t="shared" si="1"/>
        <v>0</v>
      </c>
      <c r="C46" s="3">
        <f t="shared" si="2"/>
        <v>4095.8904109588952</v>
      </c>
      <c r="D46" s="3">
        <f t="shared" si="0"/>
        <v>41.095890410958901</v>
      </c>
      <c r="E46" s="3"/>
      <c r="F46" s="3"/>
      <c r="N46" s="9"/>
    </row>
    <row r="47" spans="1:14" x14ac:dyDescent="0.5">
      <c r="A47">
        <v>24</v>
      </c>
      <c r="B47">
        <f t="shared" si="1"/>
        <v>0</v>
      </c>
      <c r="C47" s="3">
        <f t="shared" si="2"/>
        <v>4054.7945205479364</v>
      </c>
      <c r="D47" s="3">
        <f t="shared" si="0"/>
        <v>41.095890410958901</v>
      </c>
      <c r="E47" s="3"/>
      <c r="F47" s="3"/>
      <c r="N47" s="9"/>
    </row>
    <row r="48" spans="1:14" x14ac:dyDescent="0.5">
      <c r="A48">
        <v>25</v>
      </c>
      <c r="B48">
        <f t="shared" si="1"/>
        <v>0</v>
      </c>
      <c r="C48" s="3">
        <f t="shared" si="2"/>
        <v>4013.6986301369775</v>
      </c>
      <c r="D48" s="3">
        <f t="shared" si="0"/>
        <v>41.095890410958901</v>
      </c>
      <c r="E48" s="3"/>
      <c r="F48" s="3"/>
      <c r="N48" s="9"/>
    </row>
    <row r="49" spans="1:14" x14ac:dyDescent="0.5">
      <c r="A49">
        <v>26</v>
      </c>
      <c r="B49">
        <f t="shared" si="1"/>
        <v>0</v>
      </c>
      <c r="C49" s="3">
        <f t="shared" si="2"/>
        <v>3972.6027397260186</v>
      </c>
      <c r="D49" s="3">
        <f t="shared" si="0"/>
        <v>41.095890410958901</v>
      </c>
      <c r="E49" s="3"/>
      <c r="F49" s="3"/>
      <c r="N49" s="9"/>
    </row>
    <row r="50" spans="1:14" x14ac:dyDescent="0.5">
      <c r="A50">
        <v>27</v>
      </c>
      <c r="B50">
        <f t="shared" si="1"/>
        <v>0</v>
      </c>
      <c r="C50" s="3">
        <f t="shared" si="2"/>
        <v>3931.5068493150598</v>
      </c>
      <c r="D50" s="3">
        <f t="shared" si="0"/>
        <v>41.095890410958901</v>
      </c>
      <c r="E50" s="3"/>
      <c r="F50" s="3"/>
      <c r="N50" s="9"/>
    </row>
    <row r="51" spans="1:14" x14ac:dyDescent="0.5">
      <c r="A51">
        <v>28</v>
      </c>
      <c r="B51">
        <f t="shared" si="1"/>
        <v>0</v>
      </c>
      <c r="C51" s="3">
        <f t="shared" si="2"/>
        <v>3890.4109589041009</v>
      </c>
      <c r="D51" s="3">
        <f t="shared" si="0"/>
        <v>41.095890410958901</v>
      </c>
      <c r="E51" s="3"/>
      <c r="F51" s="3"/>
      <c r="N51" s="9"/>
    </row>
    <row r="52" spans="1:14" x14ac:dyDescent="0.5">
      <c r="A52">
        <v>29</v>
      </c>
      <c r="B52">
        <f t="shared" si="1"/>
        <v>0</v>
      </c>
      <c r="C52" s="3">
        <f t="shared" si="2"/>
        <v>3849.315068493142</v>
      </c>
      <c r="D52" s="3">
        <f t="shared" si="0"/>
        <v>41.095890410958901</v>
      </c>
      <c r="E52" s="3"/>
      <c r="F52" s="3"/>
      <c r="N52" s="9"/>
    </row>
    <row r="53" spans="1:14" x14ac:dyDescent="0.5">
      <c r="A53">
        <v>30</v>
      </c>
      <c r="B53">
        <f t="shared" si="1"/>
        <v>0</v>
      </c>
      <c r="C53" s="3">
        <f t="shared" si="2"/>
        <v>3808.2191780821831</v>
      </c>
      <c r="D53" s="3">
        <f t="shared" si="0"/>
        <v>41.095890410958901</v>
      </c>
      <c r="E53" s="3"/>
      <c r="F53" s="3"/>
    </row>
    <row r="54" spans="1:14" x14ac:dyDescent="0.5">
      <c r="A54">
        <v>31</v>
      </c>
      <c r="B54">
        <f t="shared" si="1"/>
        <v>0</v>
      </c>
      <c r="C54" s="3">
        <f t="shared" si="2"/>
        <v>3767.1232876712243</v>
      </c>
      <c r="D54" s="3">
        <f t="shared" si="0"/>
        <v>41.095890410958901</v>
      </c>
      <c r="E54" s="3"/>
      <c r="F54" s="3"/>
    </row>
    <row r="55" spans="1:14" x14ac:dyDescent="0.5">
      <c r="A55">
        <v>32</v>
      </c>
      <c r="B55">
        <f t="shared" si="1"/>
        <v>0</v>
      </c>
      <c r="C55" s="3">
        <f t="shared" si="2"/>
        <v>3726.0273972602654</v>
      </c>
      <c r="D55" s="3">
        <f t="shared" si="0"/>
        <v>41.095890410958901</v>
      </c>
      <c r="E55" s="3"/>
      <c r="F55" s="3"/>
    </row>
    <row r="56" spans="1:14" x14ac:dyDescent="0.5">
      <c r="A56">
        <v>33</v>
      </c>
      <c r="B56">
        <f t="shared" si="1"/>
        <v>0</v>
      </c>
      <c r="C56" s="3">
        <f t="shared" si="2"/>
        <v>3684.9315068493065</v>
      </c>
      <c r="D56" s="3">
        <f t="shared" si="0"/>
        <v>41.095890410958901</v>
      </c>
      <c r="E56" s="3"/>
      <c r="F56" s="3"/>
    </row>
    <row r="57" spans="1:14" x14ac:dyDescent="0.5">
      <c r="A57">
        <v>34</v>
      </c>
      <c r="B57">
        <f t="shared" si="1"/>
        <v>0</v>
      </c>
      <c r="C57" s="3">
        <f t="shared" si="2"/>
        <v>3643.8356164383476</v>
      </c>
      <c r="D57" s="3">
        <f t="shared" si="0"/>
        <v>41.095890410958901</v>
      </c>
      <c r="E57" s="3"/>
      <c r="F57" s="3"/>
    </row>
    <row r="58" spans="1:14" x14ac:dyDescent="0.5">
      <c r="A58">
        <v>35</v>
      </c>
      <c r="B58">
        <f t="shared" si="1"/>
        <v>0</v>
      </c>
      <c r="C58" s="3">
        <f t="shared" si="2"/>
        <v>3602.7397260273888</v>
      </c>
      <c r="D58" s="3">
        <f t="shared" si="0"/>
        <v>41.095890410958901</v>
      </c>
      <c r="E58" s="3"/>
      <c r="F58" s="3"/>
    </row>
    <row r="59" spans="1:14" x14ac:dyDescent="0.5">
      <c r="A59">
        <v>36</v>
      </c>
      <c r="B59">
        <f t="shared" si="1"/>
        <v>0</v>
      </c>
      <c r="C59" s="3">
        <f t="shared" si="2"/>
        <v>3561.6438356164299</v>
      </c>
      <c r="D59" s="3">
        <f t="shared" si="0"/>
        <v>41.095890410958901</v>
      </c>
      <c r="E59" s="3"/>
      <c r="F59" s="3"/>
    </row>
    <row r="60" spans="1:14" x14ac:dyDescent="0.5">
      <c r="A60">
        <v>37</v>
      </c>
      <c r="B60">
        <f t="shared" si="1"/>
        <v>0</v>
      </c>
      <c r="C60" s="3">
        <f t="shared" si="2"/>
        <v>3520.547945205471</v>
      </c>
      <c r="D60" s="3">
        <f t="shared" si="0"/>
        <v>41.095890410958901</v>
      </c>
      <c r="E60" s="3"/>
      <c r="F60" s="3"/>
    </row>
    <row r="61" spans="1:14" x14ac:dyDescent="0.5">
      <c r="A61">
        <v>38</v>
      </c>
      <c r="B61">
        <f t="shared" si="1"/>
        <v>0</v>
      </c>
      <c r="C61" s="3">
        <f t="shared" si="2"/>
        <v>3479.4520547945122</v>
      </c>
      <c r="D61" s="3">
        <f t="shared" si="0"/>
        <v>41.095890410958901</v>
      </c>
      <c r="E61" s="3"/>
      <c r="F61" s="3"/>
    </row>
    <row r="62" spans="1:14" x14ac:dyDescent="0.5">
      <c r="A62">
        <v>39</v>
      </c>
      <c r="B62">
        <f t="shared" si="1"/>
        <v>0</v>
      </c>
      <c r="C62" s="3">
        <f t="shared" si="2"/>
        <v>3438.3561643835533</v>
      </c>
      <c r="D62" s="3">
        <f t="shared" si="0"/>
        <v>41.095890410958901</v>
      </c>
      <c r="E62" s="3"/>
      <c r="F62" s="3"/>
    </row>
    <row r="63" spans="1:14" x14ac:dyDescent="0.5">
      <c r="A63">
        <v>40</v>
      </c>
      <c r="B63">
        <f t="shared" si="1"/>
        <v>0</v>
      </c>
      <c r="C63" s="3">
        <f t="shared" si="2"/>
        <v>3397.2602739725944</v>
      </c>
      <c r="D63" s="3">
        <f t="shared" si="0"/>
        <v>41.095890410958901</v>
      </c>
      <c r="E63" s="3"/>
      <c r="F63" s="3"/>
    </row>
    <row r="64" spans="1:14" x14ac:dyDescent="0.5">
      <c r="A64">
        <v>41</v>
      </c>
      <c r="B64">
        <f t="shared" si="1"/>
        <v>0</v>
      </c>
      <c r="C64" s="3">
        <f t="shared" si="2"/>
        <v>3356.1643835616355</v>
      </c>
      <c r="D64" s="3">
        <f t="shared" si="0"/>
        <v>41.095890410958901</v>
      </c>
      <c r="E64" s="3"/>
      <c r="F64" s="3"/>
    </row>
    <row r="65" spans="1:6" x14ac:dyDescent="0.5">
      <c r="A65">
        <v>42</v>
      </c>
      <c r="B65">
        <f t="shared" si="1"/>
        <v>0</v>
      </c>
      <c r="C65" s="3">
        <f t="shared" si="2"/>
        <v>3315.0684931506767</v>
      </c>
      <c r="D65" s="3">
        <f t="shared" si="0"/>
        <v>41.095890410958901</v>
      </c>
      <c r="E65" s="3"/>
      <c r="F65" s="3"/>
    </row>
    <row r="66" spans="1:6" x14ac:dyDescent="0.5">
      <c r="A66">
        <v>43</v>
      </c>
      <c r="B66">
        <f t="shared" si="1"/>
        <v>0</v>
      </c>
      <c r="C66" s="3">
        <f t="shared" si="2"/>
        <v>3273.9726027397178</v>
      </c>
      <c r="D66" s="3">
        <f t="shared" si="0"/>
        <v>41.095890410958901</v>
      </c>
      <c r="E66" s="3"/>
      <c r="F66" s="3"/>
    </row>
    <row r="67" spans="1:6" x14ac:dyDescent="0.5">
      <c r="A67">
        <v>44</v>
      </c>
      <c r="B67">
        <f t="shared" si="1"/>
        <v>0</v>
      </c>
      <c r="C67" s="3">
        <f t="shared" si="2"/>
        <v>3232.8767123287589</v>
      </c>
      <c r="D67" s="3">
        <f t="shared" si="0"/>
        <v>41.095890410958901</v>
      </c>
      <c r="E67" s="3"/>
      <c r="F67" s="3"/>
    </row>
    <row r="68" spans="1:6" x14ac:dyDescent="0.5">
      <c r="A68">
        <v>45</v>
      </c>
      <c r="B68">
        <f t="shared" si="1"/>
        <v>0</v>
      </c>
      <c r="C68" s="3">
        <f t="shared" si="2"/>
        <v>3191.7808219178</v>
      </c>
      <c r="D68" s="3">
        <f t="shared" si="0"/>
        <v>41.095890410958901</v>
      </c>
      <c r="E68" s="3"/>
      <c r="F68" s="3"/>
    </row>
    <row r="69" spans="1:6" x14ac:dyDescent="0.5">
      <c r="A69">
        <v>46</v>
      </c>
      <c r="B69">
        <f t="shared" si="1"/>
        <v>0</v>
      </c>
      <c r="C69" s="3">
        <f t="shared" si="2"/>
        <v>3150.6849315068412</v>
      </c>
      <c r="D69" s="3">
        <f t="shared" si="0"/>
        <v>41.095890410958901</v>
      </c>
      <c r="E69" s="3"/>
      <c r="F69" s="3"/>
    </row>
    <row r="70" spans="1:6" x14ac:dyDescent="0.5">
      <c r="A70">
        <v>47</v>
      </c>
      <c r="B70">
        <f t="shared" si="1"/>
        <v>0</v>
      </c>
      <c r="C70" s="3">
        <f t="shared" si="2"/>
        <v>3109.5890410958823</v>
      </c>
      <c r="D70" s="3">
        <f t="shared" si="0"/>
        <v>41.095890410958901</v>
      </c>
      <c r="E70" s="3"/>
      <c r="F70" s="3"/>
    </row>
    <row r="71" spans="1:6" x14ac:dyDescent="0.5">
      <c r="A71">
        <v>48</v>
      </c>
      <c r="B71">
        <f t="shared" si="1"/>
        <v>0</v>
      </c>
      <c r="C71" s="3">
        <f t="shared" si="2"/>
        <v>3068.4931506849234</v>
      </c>
      <c r="D71" s="3">
        <f t="shared" si="0"/>
        <v>41.095890410958901</v>
      </c>
      <c r="E71" s="3"/>
      <c r="F71" s="3"/>
    </row>
    <row r="72" spans="1:6" x14ac:dyDescent="0.5">
      <c r="A72">
        <v>49</v>
      </c>
      <c r="B72">
        <f t="shared" si="1"/>
        <v>0</v>
      </c>
      <c r="C72" s="3">
        <f t="shared" si="2"/>
        <v>3027.3972602739645</v>
      </c>
      <c r="D72" s="3">
        <f t="shared" si="0"/>
        <v>41.095890410958901</v>
      </c>
      <c r="E72" s="3"/>
      <c r="F72" s="3"/>
    </row>
    <row r="73" spans="1:6" x14ac:dyDescent="0.5">
      <c r="A73">
        <v>50</v>
      </c>
      <c r="B73">
        <f t="shared" si="1"/>
        <v>0</v>
      </c>
      <c r="C73" s="3">
        <f t="shared" si="2"/>
        <v>2986.3013698630057</v>
      </c>
      <c r="D73" s="3">
        <f t="shared" si="0"/>
        <v>41.095890410958901</v>
      </c>
      <c r="E73" s="3"/>
      <c r="F73" s="3"/>
    </row>
    <row r="74" spans="1:6" x14ac:dyDescent="0.5">
      <c r="A74">
        <v>51</v>
      </c>
      <c r="B74">
        <f t="shared" si="1"/>
        <v>0</v>
      </c>
      <c r="C74" s="3">
        <f t="shared" si="2"/>
        <v>2945.2054794520468</v>
      </c>
      <c r="D74" s="3">
        <f t="shared" si="0"/>
        <v>41.095890410958901</v>
      </c>
      <c r="E74" s="3"/>
      <c r="F74" s="3"/>
    </row>
    <row r="75" spans="1:6" x14ac:dyDescent="0.5">
      <c r="A75">
        <v>52</v>
      </c>
      <c r="B75">
        <f t="shared" si="1"/>
        <v>0</v>
      </c>
      <c r="C75" s="3">
        <f t="shared" si="2"/>
        <v>2904.1095890410879</v>
      </c>
      <c r="D75" s="3">
        <f t="shared" si="0"/>
        <v>41.095890410958901</v>
      </c>
      <c r="E75" s="3"/>
      <c r="F75" s="3"/>
    </row>
    <row r="76" spans="1:6" x14ac:dyDescent="0.5">
      <c r="A76">
        <v>53</v>
      </c>
      <c r="B76">
        <f t="shared" si="1"/>
        <v>0</v>
      </c>
      <c r="C76" s="3">
        <f t="shared" si="2"/>
        <v>2863.0136986301291</v>
      </c>
      <c r="D76" s="3">
        <f t="shared" si="0"/>
        <v>41.095890410958901</v>
      </c>
      <c r="E76" s="3"/>
      <c r="F76" s="3"/>
    </row>
    <row r="77" spans="1:6" x14ac:dyDescent="0.5">
      <c r="A77">
        <v>54</v>
      </c>
      <c r="B77">
        <f t="shared" si="1"/>
        <v>0</v>
      </c>
      <c r="C77" s="3">
        <f t="shared" si="2"/>
        <v>2821.9178082191702</v>
      </c>
      <c r="D77" s="3">
        <f t="shared" si="0"/>
        <v>41.095890410958901</v>
      </c>
      <c r="E77" s="3"/>
      <c r="F77" s="3"/>
    </row>
    <row r="78" spans="1:6" x14ac:dyDescent="0.5">
      <c r="A78">
        <v>55</v>
      </c>
      <c r="B78">
        <f t="shared" si="1"/>
        <v>0</v>
      </c>
      <c r="C78" s="3">
        <f t="shared" si="2"/>
        <v>2780.8219178082113</v>
      </c>
      <c r="D78" s="3">
        <f t="shared" si="0"/>
        <v>41.095890410958901</v>
      </c>
      <c r="E78" s="3"/>
      <c r="F78" s="3"/>
    </row>
    <row r="79" spans="1:6" x14ac:dyDescent="0.5">
      <c r="A79">
        <v>56</v>
      </c>
      <c r="B79">
        <f t="shared" si="1"/>
        <v>0</v>
      </c>
      <c r="C79" s="3">
        <f t="shared" si="2"/>
        <v>2739.7260273972524</v>
      </c>
      <c r="D79" s="3">
        <f t="shared" si="0"/>
        <v>41.095890410958901</v>
      </c>
      <c r="E79" s="3"/>
      <c r="F79" s="3"/>
    </row>
    <row r="80" spans="1:6" x14ac:dyDescent="0.5">
      <c r="A80">
        <v>57</v>
      </c>
      <c r="B80">
        <f t="shared" si="1"/>
        <v>0</v>
      </c>
      <c r="C80" s="3">
        <f t="shared" si="2"/>
        <v>2698.6301369862936</v>
      </c>
      <c r="D80" s="3">
        <f t="shared" si="0"/>
        <v>41.095890410958901</v>
      </c>
      <c r="E80" s="3"/>
      <c r="F80" s="3"/>
    </row>
    <row r="81" spans="1:6" x14ac:dyDescent="0.5">
      <c r="A81">
        <v>58</v>
      </c>
      <c r="B81">
        <f t="shared" si="1"/>
        <v>0</v>
      </c>
      <c r="C81" s="3">
        <f t="shared" si="2"/>
        <v>2657.5342465753347</v>
      </c>
      <c r="D81" s="3">
        <f t="shared" si="0"/>
        <v>41.095890410958901</v>
      </c>
      <c r="E81" s="3"/>
      <c r="F81" s="3"/>
    </row>
    <row r="82" spans="1:6" x14ac:dyDescent="0.5">
      <c r="A82">
        <v>59</v>
      </c>
      <c r="B82">
        <f t="shared" si="1"/>
        <v>0</v>
      </c>
      <c r="C82" s="3">
        <f t="shared" si="2"/>
        <v>2616.4383561643758</v>
      </c>
      <c r="D82" s="3">
        <f t="shared" si="0"/>
        <v>41.095890410958901</v>
      </c>
      <c r="E82" s="3"/>
      <c r="F82" s="3"/>
    </row>
    <row r="83" spans="1:6" x14ac:dyDescent="0.5">
      <c r="A83">
        <v>60</v>
      </c>
      <c r="B83">
        <f t="shared" si="1"/>
        <v>0</v>
      </c>
      <c r="C83" s="3">
        <f t="shared" si="2"/>
        <v>2575.3424657534169</v>
      </c>
      <c r="D83" s="3">
        <f t="shared" si="0"/>
        <v>41.095890410958901</v>
      </c>
      <c r="E83" s="3"/>
      <c r="F83" s="3"/>
    </row>
    <row r="84" spans="1:6" x14ac:dyDescent="0.5">
      <c r="A84">
        <v>61</v>
      </c>
      <c r="B84">
        <f t="shared" si="1"/>
        <v>0</v>
      </c>
      <c r="C84" s="3">
        <f t="shared" si="2"/>
        <v>2534.2465753424581</v>
      </c>
      <c r="D84" s="3">
        <f t="shared" si="0"/>
        <v>41.095890410958901</v>
      </c>
      <c r="E84" s="3"/>
      <c r="F84" s="3"/>
    </row>
    <row r="85" spans="1:6" x14ac:dyDescent="0.5">
      <c r="A85">
        <v>62</v>
      </c>
      <c r="B85">
        <f t="shared" si="1"/>
        <v>0</v>
      </c>
      <c r="C85" s="3">
        <f t="shared" si="2"/>
        <v>2493.1506849314992</v>
      </c>
      <c r="D85" s="3">
        <f t="shared" si="0"/>
        <v>41.095890410958901</v>
      </c>
      <c r="E85" s="3"/>
      <c r="F85" s="3"/>
    </row>
    <row r="86" spans="1:6" x14ac:dyDescent="0.5">
      <c r="A86">
        <v>63</v>
      </c>
      <c r="B86">
        <f t="shared" si="1"/>
        <v>0</v>
      </c>
      <c r="C86" s="3">
        <f t="shared" si="2"/>
        <v>2452.0547945205403</v>
      </c>
      <c r="D86" s="3">
        <f t="shared" si="0"/>
        <v>41.095890410958901</v>
      </c>
      <c r="E86" s="3"/>
      <c r="F86" s="3"/>
    </row>
    <row r="87" spans="1:6" x14ac:dyDescent="0.5">
      <c r="A87">
        <v>64</v>
      </c>
      <c r="B87">
        <f t="shared" si="1"/>
        <v>0</v>
      </c>
      <c r="C87" s="3">
        <f t="shared" si="2"/>
        <v>2410.9589041095815</v>
      </c>
      <c r="D87" s="3">
        <f t="shared" si="0"/>
        <v>41.095890410958901</v>
      </c>
      <c r="E87" s="3"/>
      <c r="F87" s="3"/>
    </row>
    <row r="88" spans="1:6" x14ac:dyDescent="0.5">
      <c r="A88">
        <v>65</v>
      </c>
      <c r="B88">
        <f t="shared" si="1"/>
        <v>0</v>
      </c>
      <c r="C88" s="3">
        <f t="shared" si="2"/>
        <v>2369.8630136986226</v>
      </c>
      <c r="D88" s="3">
        <f t="shared" ref="D88:D151" si="3">$J$6/365</f>
        <v>41.095890410958901</v>
      </c>
      <c r="E88" s="3"/>
      <c r="F88" s="3"/>
    </row>
    <row r="89" spans="1:6" x14ac:dyDescent="0.5">
      <c r="A89">
        <v>66</v>
      </c>
      <c r="B89">
        <f t="shared" ref="B89:B152" si="4">IF((C88-D88)&lt;=D89,$J$7,0)</f>
        <v>0</v>
      </c>
      <c r="C89" s="3">
        <f t="shared" ref="C89:C152" si="5">C88-D88+B89</f>
        <v>2328.7671232876637</v>
      </c>
      <c r="D89" s="3">
        <f t="shared" si="3"/>
        <v>41.095890410958901</v>
      </c>
      <c r="E89" s="3"/>
      <c r="F89" s="3"/>
    </row>
    <row r="90" spans="1:6" x14ac:dyDescent="0.5">
      <c r="A90">
        <v>67</v>
      </c>
      <c r="B90">
        <f t="shared" si="4"/>
        <v>0</v>
      </c>
      <c r="C90" s="3">
        <f t="shared" si="5"/>
        <v>2287.6712328767048</v>
      </c>
      <c r="D90" s="3">
        <f t="shared" si="3"/>
        <v>41.095890410958901</v>
      </c>
      <c r="E90" s="3"/>
      <c r="F90" s="3"/>
    </row>
    <row r="91" spans="1:6" x14ac:dyDescent="0.5">
      <c r="A91">
        <v>68</v>
      </c>
      <c r="B91">
        <f t="shared" si="4"/>
        <v>0</v>
      </c>
      <c r="C91" s="3">
        <f t="shared" si="5"/>
        <v>2246.575342465746</v>
      </c>
      <c r="D91" s="3">
        <f t="shared" si="3"/>
        <v>41.095890410958901</v>
      </c>
      <c r="E91" s="3"/>
      <c r="F91" s="3"/>
    </row>
    <row r="92" spans="1:6" x14ac:dyDescent="0.5">
      <c r="A92">
        <v>69</v>
      </c>
      <c r="B92">
        <f t="shared" si="4"/>
        <v>0</v>
      </c>
      <c r="C92" s="3">
        <f t="shared" si="5"/>
        <v>2205.4794520547871</v>
      </c>
      <c r="D92" s="3">
        <f t="shared" si="3"/>
        <v>41.095890410958901</v>
      </c>
      <c r="E92" s="3"/>
      <c r="F92" s="3"/>
    </row>
    <row r="93" spans="1:6" x14ac:dyDescent="0.5">
      <c r="A93">
        <v>70</v>
      </c>
      <c r="B93">
        <f t="shared" si="4"/>
        <v>0</v>
      </c>
      <c r="C93" s="3">
        <f t="shared" si="5"/>
        <v>2164.3835616438282</v>
      </c>
      <c r="D93" s="3">
        <f t="shared" si="3"/>
        <v>41.095890410958901</v>
      </c>
      <c r="E93" s="3"/>
      <c r="F93" s="3"/>
    </row>
    <row r="94" spans="1:6" x14ac:dyDescent="0.5">
      <c r="A94">
        <v>71</v>
      </c>
      <c r="B94">
        <f t="shared" si="4"/>
        <v>0</v>
      </c>
      <c r="C94" s="3">
        <f t="shared" si="5"/>
        <v>2123.2876712328693</v>
      </c>
      <c r="D94" s="3">
        <f t="shared" si="3"/>
        <v>41.095890410958901</v>
      </c>
      <c r="E94" s="3"/>
      <c r="F94" s="3"/>
    </row>
    <row r="95" spans="1:6" x14ac:dyDescent="0.5">
      <c r="A95">
        <v>72</v>
      </c>
      <c r="B95">
        <f t="shared" si="4"/>
        <v>0</v>
      </c>
      <c r="C95" s="3">
        <f t="shared" si="5"/>
        <v>2082.1917808219105</v>
      </c>
      <c r="D95" s="3">
        <f t="shared" si="3"/>
        <v>41.095890410958901</v>
      </c>
      <c r="E95" s="3"/>
      <c r="F95" s="3"/>
    </row>
    <row r="96" spans="1:6" x14ac:dyDescent="0.5">
      <c r="A96">
        <v>73</v>
      </c>
      <c r="B96">
        <f t="shared" si="4"/>
        <v>0</v>
      </c>
      <c r="C96" s="3">
        <f t="shared" si="5"/>
        <v>2041.0958904109516</v>
      </c>
      <c r="D96" s="3">
        <f t="shared" si="3"/>
        <v>41.095890410958901</v>
      </c>
      <c r="E96" s="3"/>
      <c r="F96" s="3"/>
    </row>
    <row r="97" spans="1:6" x14ac:dyDescent="0.5">
      <c r="A97">
        <v>74</v>
      </c>
      <c r="B97">
        <f t="shared" si="4"/>
        <v>0</v>
      </c>
      <c r="C97" s="3">
        <f t="shared" si="5"/>
        <v>1999.9999999999927</v>
      </c>
      <c r="D97" s="3">
        <f t="shared" si="3"/>
        <v>41.095890410958901</v>
      </c>
      <c r="E97" s="3"/>
      <c r="F97" s="3"/>
    </row>
    <row r="98" spans="1:6" x14ac:dyDescent="0.5">
      <c r="A98">
        <v>75</v>
      </c>
      <c r="B98">
        <f t="shared" si="4"/>
        <v>0</v>
      </c>
      <c r="C98" s="3">
        <f t="shared" si="5"/>
        <v>1958.9041095890339</v>
      </c>
      <c r="D98" s="3">
        <f t="shared" si="3"/>
        <v>41.095890410958901</v>
      </c>
      <c r="E98" s="3"/>
      <c r="F98" s="3"/>
    </row>
    <row r="99" spans="1:6" x14ac:dyDescent="0.5">
      <c r="A99">
        <v>76</v>
      </c>
      <c r="B99">
        <f t="shared" si="4"/>
        <v>0</v>
      </c>
      <c r="C99" s="3">
        <f t="shared" si="5"/>
        <v>1917.808219178075</v>
      </c>
      <c r="D99" s="3">
        <f t="shared" si="3"/>
        <v>41.095890410958901</v>
      </c>
      <c r="E99" s="3"/>
      <c r="F99" s="3"/>
    </row>
    <row r="100" spans="1:6" x14ac:dyDescent="0.5">
      <c r="A100">
        <v>77</v>
      </c>
      <c r="B100">
        <f t="shared" si="4"/>
        <v>0</v>
      </c>
      <c r="C100" s="3">
        <f t="shared" si="5"/>
        <v>1876.7123287671161</v>
      </c>
      <c r="D100" s="3">
        <f t="shared" si="3"/>
        <v>41.095890410958901</v>
      </c>
      <c r="E100" s="3"/>
      <c r="F100" s="3"/>
    </row>
    <row r="101" spans="1:6" x14ac:dyDescent="0.5">
      <c r="A101">
        <v>78</v>
      </c>
      <c r="B101">
        <f t="shared" si="4"/>
        <v>0</v>
      </c>
      <c r="C101" s="3">
        <f t="shared" si="5"/>
        <v>1835.6164383561572</v>
      </c>
      <c r="D101" s="3">
        <f t="shared" si="3"/>
        <v>41.095890410958901</v>
      </c>
      <c r="E101" s="3"/>
      <c r="F101" s="3"/>
    </row>
    <row r="102" spans="1:6" x14ac:dyDescent="0.5">
      <c r="A102">
        <v>79</v>
      </c>
      <c r="B102">
        <f t="shared" si="4"/>
        <v>0</v>
      </c>
      <c r="C102" s="3">
        <f t="shared" si="5"/>
        <v>1794.5205479451984</v>
      </c>
      <c r="D102" s="3">
        <f t="shared" si="3"/>
        <v>41.095890410958901</v>
      </c>
      <c r="E102" s="3"/>
      <c r="F102" s="3"/>
    </row>
    <row r="103" spans="1:6" x14ac:dyDescent="0.5">
      <c r="A103">
        <v>80</v>
      </c>
      <c r="B103">
        <f t="shared" si="4"/>
        <v>0</v>
      </c>
      <c r="C103" s="3">
        <f t="shared" si="5"/>
        <v>1753.4246575342395</v>
      </c>
      <c r="D103" s="3">
        <f t="shared" si="3"/>
        <v>41.095890410958901</v>
      </c>
      <c r="E103" s="3"/>
      <c r="F103" s="3"/>
    </row>
    <row r="104" spans="1:6" x14ac:dyDescent="0.5">
      <c r="A104">
        <v>81</v>
      </c>
      <c r="B104">
        <f t="shared" si="4"/>
        <v>0</v>
      </c>
      <c r="C104" s="3">
        <f t="shared" si="5"/>
        <v>1712.3287671232806</v>
      </c>
      <c r="D104" s="3">
        <f t="shared" si="3"/>
        <v>41.095890410958901</v>
      </c>
      <c r="E104" s="3"/>
      <c r="F104" s="3"/>
    </row>
    <row r="105" spans="1:6" x14ac:dyDescent="0.5">
      <c r="A105">
        <v>82</v>
      </c>
      <c r="B105">
        <f t="shared" si="4"/>
        <v>0</v>
      </c>
      <c r="C105" s="3">
        <f t="shared" si="5"/>
        <v>1671.2328767123217</v>
      </c>
      <c r="D105" s="3">
        <f t="shared" si="3"/>
        <v>41.095890410958901</v>
      </c>
      <c r="E105" s="3"/>
      <c r="F105" s="3"/>
    </row>
    <row r="106" spans="1:6" x14ac:dyDescent="0.5">
      <c r="A106">
        <v>83</v>
      </c>
      <c r="B106">
        <f t="shared" si="4"/>
        <v>0</v>
      </c>
      <c r="C106" s="3">
        <f t="shared" si="5"/>
        <v>1630.1369863013629</v>
      </c>
      <c r="D106" s="3">
        <f t="shared" si="3"/>
        <v>41.095890410958901</v>
      </c>
      <c r="E106" s="3"/>
      <c r="F106" s="3"/>
    </row>
    <row r="107" spans="1:6" x14ac:dyDescent="0.5">
      <c r="A107">
        <v>84</v>
      </c>
      <c r="B107">
        <f t="shared" si="4"/>
        <v>0</v>
      </c>
      <c r="C107" s="3">
        <f t="shared" si="5"/>
        <v>1589.041095890404</v>
      </c>
      <c r="D107" s="3">
        <f t="shared" si="3"/>
        <v>41.095890410958901</v>
      </c>
      <c r="E107" s="3"/>
      <c r="F107" s="3"/>
    </row>
    <row r="108" spans="1:6" x14ac:dyDescent="0.5">
      <c r="A108">
        <v>85</v>
      </c>
      <c r="B108">
        <f t="shared" si="4"/>
        <v>0</v>
      </c>
      <c r="C108" s="3">
        <f t="shared" si="5"/>
        <v>1547.9452054794451</v>
      </c>
      <c r="D108" s="3">
        <f t="shared" si="3"/>
        <v>41.095890410958901</v>
      </c>
      <c r="E108" s="3"/>
      <c r="F108" s="3"/>
    </row>
    <row r="109" spans="1:6" x14ac:dyDescent="0.5">
      <c r="A109">
        <v>86</v>
      </c>
      <c r="B109">
        <f t="shared" si="4"/>
        <v>0</v>
      </c>
      <c r="C109" s="3">
        <f t="shared" si="5"/>
        <v>1506.8493150684862</v>
      </c>
      <c r="D109" s="3">
        <f t="shared" si="3"/>
        <v>41.095890410958901</v>
      </c>
      <c r="E109" s="3"/>
      <c r="F109" s="3"/>
    </row>
    <row r="110" spans="1:6" x14ac:dyDescent="0.5">
      <c r="A110">
        <v>87</v>
      </c>
      <c r="B110">
        <f t="shared" si="4"/>
        <v>0</v>
      </c>
      <c r="C110" s="3">
        <f t="shared" si="5"/>
        <v>1465.7534246575274</v>
      </c>
      <c r="D110" s="3">
        <f t="shared" si="3"/>
        <v>41.095890410958901</v>
      </c>
      <c r="E110" s="3"/>
      <c r="F110" s="3"/>
    </row>
    <row r="111" spans="1:6" x14ac:dyDescent="0.5">
      <c r="A111">
        <v>88</v>
      </c>
      <c r="B111">
        <f t="shared" si="4"/>
        <v>0</v>
      </c>
      <c r="C111" s="3">
        <f t="shared" si="5"/>
        <v>1424.6575342465685</v>
      </c>
      <c r="D111" s="3">
        <f t="shared" si="3"/>
        <v>41.095890410958901</v>
      </c>
      <c r="E111" s="3"/>
      <c r="F111" s="3"/>
    </row>
    <row r="112" spans="1:6" x14ac:dyDescent="0.5">
      <c r="A112">
        <v>89</v>
      </c>
      <c r="B112">
        <f t="shared" si="4"/>
        <v>0</v>
      </c>
      <c r="C112" s="3">
        <f t="shared" si="5"/>
        <v>1383.5616438356096</v>
      </c>
      <c r="D112" s="3">
        <f t="shared" si="3"/>
        <v>41.095890410958901</v>
      </c>
      <c r="E112" s="3"/>
      <c r="F112" s="3"/>
    </row>
    <row r="113" spans="1:6" x14ac:dyDescent="0.5">
      <c r="A113">
        <v>90</v>
      </c>
      <c r="B113">
        <f t="shared" si="4"/>
        <v>0</v>
      </c>
      <c r="C113" s="3">
        <f t="shared" si="5"/>
        <v>1342.4657534246508</v>
      </c>
      <c r="D113" s="3">
        <f t="shared" si="3"/>
        <v>41.095890410958901</v>
      </c>
      <c r="E113" s="3"/>
      <c r="F113" s="3"/>
    </row>
    <row r="114" spans="1:6" x14ac:dyDescent="0.5">
      <c r="A114">
        <v>91</v>
      </c>
      <c r="B114">
        <f t="shared" si="4"/>
        <v>0</v>
      </c>
      <c r="C114" s="3">
        <f t="shared" si="5"/>
        <v>1301.3698630136919</v>
      </c>
      <c r="D114" s="3">
        <f t="shared" si="3"/>
        <v>41.095890410958901</v>
      </c>
      <c r="E114" s="3"/>
      <c r="F114" s="3"/>
    </row>
    <row r="115" spans="1:6" x14ac:dyDescent="0.5">
      <c r="A115">
        <v>92</v>
      </c>
      <c r="B115">
        <f t="shared" si="4"/>
        <v>0</v>
      </c>
      <c r="C115" s="3">
        <f t="shared" si="5"/>
        <v>1260.273972602733</v>
      </c>
      <c r="D115" s="3">
        <f t="shared" si="3"/>
        <v>41.095890410958901</v>
      </c>
      <c r="E115" s="3"/>
      <c r="F115" s="3"/>
    </row>
    <row r="116" spans="1:6" x14ac:dyDescent="0.5">
      <c r="A116">
        <v>93</v>
      </c>
      <c r="B116">
        <f t="shared" si="4"/>
        <v>0</v>
      </c>
      <c r="C116" s="3">
        <f t="shared" si="5"/>
        <v>1219.1780821917741</v>
      </c>
      <c r="D116" s="3">
        <f t="shared" si="3"/>
        <v>41.095890410958901</v>
      </c>
      <c r="E116" s="3"/>
      <c r="F116" s="3"/>
    </row>
    <row r="117" spans="1:6" x14ac:dyDescent="0.5">
      <c r="A117">
        <v>94</v>
      </c>
      <c r="B117">
        <f t="shared" si="4"/>
        <v>0</v>
      </c>
      <c r="C117" s="3">
        <f t="shared" si="5"/>
        <v>1178.0821917808153</v>
      </c>
      <c r="D117" s="3">
        <f t="shared" si="3"/>
        <v>41.095890410958901</v>
      </c>
      <c r="E117" s="3"/>
      <c r="F117" s="3"/>
    </row>
    <row r="118" spans="1:6" x14ac:dyDescent="0.5">
      <c r="A118">
        <v>95</v>
      </c>
      <c r="B118">
        <f t="shared" si="4"/>
        <v>0</v>
      </c>
      <c r="C118" s="3">
        <f t="shared" si="5"/>
        <v>1136.9863013698564</v>
      </c>
      <c r="D118" s="3">
        <f t="shared" si="3"/>
        <v>41.095890410958901</v>
      </c>
      <c r="E118" s="3"/>
      <c r="F118" s="3"/>
    </row>
    <row r="119" spans="1:6" x14ac:dyDescent="0.5">
      <c r="A119">
        <v>96</v>
      </c>
      <c r="B119">
        <f t="shared" si="4"/>
        <v>0</v>
      </c>
      <c r="C119" s="3">
        <f t="shared" si="5"/>
        <v>1095.8904109588975</v>
      </c>
      <c r="D119" s="3">
        <f t="shared" si="3"/>
        <v>41.095890410958901</v>
      </c>
      <c r="E119" s="3"/>
      <c r="F119" s="3"/>
    </row>
    <row r="120" spans="1:6" x14ac:dyDescent="0.5">
      <c r="A120">
        <v>97</v>
      </c>
      <c r="B120">
        <f t="shared" si="4"/>
        <v>0</v>
      </c>
      <c r="C120" s="3">
        <f t="shared" si="5"/>
        <v>1054.7945205479386</v>
      </c>
      <c r="D120" s="3">
        <f t="shared" si="3"/>
        <v>41.095890410958901</v>
      </c>
      <c r="E120" s="3"/>
      <c r="F120" s="3"/>
    </row>
    <row r="121" spans="1:6" x14ac:dyDescent="0.5">
      <c r="A121">
        <v>98</v>
      </c>
      <c r="B121">
        <f t="shared" si="4"/>
        <v>0</v>
      </c>
      <c r="C121" s="3">
        <f t="shared" si="5"/>
        <v>1013.6986301369798</v>
      </c>
      <c r="D121" s="3">
        <f t="shared" si="3"/>
        <v>41.095890410958901</v>
      </c>
      <c r="E121" s="3"/>
      <c r="F121" s="3"/>
    </row>
    <row r="122" spans="1:6" x14ac:dyDescent="0.5">
      <c r="A122">
        <v>99</v>
      </c>
      <c r="B122">
        <f t="shared" si="4"/>
        <v>0</v>
      </c>
      <c r="C122" s="3">
        <f t="shared" si="5"/>
        <v>972.6027397260209</v>
      </c>
      <c r="D122" s="3">
        <f t="shared" si="3"/>
        <v>41.095890410958901</v>
      </c>
      <c r="E122" s="3"/>
      <c r="F122" s="3"/>
    </row>
    <row r="123" spans="1:6" x14ac:dyDescent="0.5">
      <c r="A123">
        <v>100</v>
      </c>
      <c r="B123">
        <f t="shared" si="4"/>
        <v>0</v>
      </c>
      <c r="C123" s="3">
        <f t="shared" si="5"/>
        <v>931.50684931506203</v>
      </c>
      <c r="D123" s="3">
        <f t="shared" si="3"/>
        <v>41.095890410958901</v>
      </c>
      <c r="E123" s="3"/>
      <c r="F123" s="3"/>
    </row>
    <row r="124" spans="1:6" x14ac:dyDescent="0.5">
      <c r="A124">
        <v>101</v>
      </c>
      <c r="B124">
        <f t="shared" si="4"/>
        <v>0</v>
      </c>
      <c r="C124" s="3">
        <f t="shared" si="5"/>
        <v>890.41095890410315</v>
      </c>
      <c r="D124" s="3">
        <f t="shared" si="3"/>
        <v>41.095890410958901</v>
      </c>
      <c r="E124" s="3"/>
      <c r="F124" s="3"/>
    </row>
    <row r="125" spans="1:6" x14ac:dyDescent="0.5">
      <c r="A125">
        <v>102</v>
      </c>
      <c r="B125">
        <f t="shared" si="4"/>
        <v>0</v>
      </c>
      <c r="C125" s="3">
        <f t="shared" si="5"/>
        <v>849.31506849314428</v>
      </c>
      <c r="D125" s="3">
        <f t="shared" si="3"/>
        <v>41.095890410958901</v>
      </c>
      <c r="E125" s="3"/>
      <c r="F125" s="3"/>
    </row>
    <row r="126" spans="1:6" x14ac:dyDescent="0.5">
      <c r="A126">
        <v>103</v>
      </c>
      <c r="B126">
        <f t="shared" si="4"/>
        <v>0</v>
      </c>
      <c r="C126" s="3">
        <f t="shared" si="5"/>
        <v>808.21917808218541</v>
      </c>
      <c r="D126" s="3">
        <f t="shared" si="3"/>
        <v>41.095890410958901</v>
      </c>
      <c r="E126" s="3"/>
      <c r="F126" s="3"/>
    </row>
    <row r="127" spans="1:6" x14ac:dyDescent="0.5">
      <c r="A127">
        <v>104</v>
      </c>
      <c r="B127">
        <f t="shared" si="4"/>
        <v>0</v>
      </c>
      <c r="C127" s="3">
        <f t="shared" si="5"/>
        <v>767.12328767122654</v>
      </c>
      <c r="D127" s="3">
        <f t="shared" si="3"/>
        <v>41.095890410958901</v>
      </c>
      <c r="E127" s="3"/>
      <c r="F127" s="3"/>
    </row>
    <row r="128" spans="1:6" x14ac:dyDescent="0.5">
      <c r="A128">
        <v>105</v>
      </c>
      <c r="B128">
        <f t="shared" si="4"/>
        <v>0</v>
      </c>
      <c r="C128" s="3">
        <f t="shared" si="5"/>
        <v>726.02739726026766</v>
      </c>
      <c r="D128" s="3">
        <f t="shared" si="3"/>
        <v>41.095890410958901</v>
      </c>
      <c r="E128" s="3"/>
      <c r="F128" s="3"/>
    </row>
    <row r="129" spans="1:6" x14ac:dyDescent="0.5">
      <c r="A129">
        <v>106</v>
      </c>
      <c r="B129">
        <f t="shared" si="4"/>
        <v>0</v>
      </c>
      <c r="C129" s="3">
        <f t="shared" si="5"/>
        <v>684.93150684930879</v>
      </c>
      <c r="D129" s="3">
        <f t="shared" si="3"/>
        <v>41.095890410958901</v>
      </c>
      <c r="E129" s="3"/>
      <c r="F129" s="3"/>
    </row>
    <row r="130" spans="1:6" x14ac:dyDescent="0.5">
      <c r="A130">
        <v>107</v>
      </c>
      <c r="B130">
        <f t="shared" si="4"/>
        <v>0</v>
      </c>
      <c r="C130" s="3">
        <f t="shared" si="5"/>
        <v>643.83561643834992</v>
      </c>
      <c r="D130" s="3">
        <f t="shared" si="3"/>
        <v>41.095890410958901</v>
      </c>
      <c r="E130" s="3"/>
      <c r="F130" s="3"/>
    </row>
    <row r="131" spans="1:6" x14ac:dyDescent="0.5">
      <c r="A131">
        <v>108</v>
      </c>
      <c r="B131">
        <f t="shared" si="4"/>
        <v>0</v>
      </c>
      <c r="C131" s="3">
        <f t="shared" si="5"/>
        <v>602.73972602739104</v>
      </c>
      <c r="D131" s="3">
        <f t="shared" si="3"/>
        <v>41.095890410958901</v>
      </c>
      <c r="E131" s="3"/>
      <c r="F131" s="3"/>
    </row>
    <row r="132" spans="1:6" x14ac:dyDescent="0.5">
      <c r="A132">
        <v>109</v>
      </c>
      <c r="B132">
        <f t="shared" si="4"/>
        <v>0</v>
      </c>
      <c r="C132" s="3">
        <f t="shared" si="5"/>
        <v>561.64383561643217</v>
      </c>
      <c r="D132" s="3">
        <f t="shared" si="3"/>
        <v>41.095890410958901</v>
      </c>
      <c r="E132" s="3"/>
      <c r="F132" s="3"/>
    </row>
    <row r="133" spans="1:6" x14ac:dyDescent="0.5">
      <c r="A133">
        <v>110</v>
      </c>
      <c r="B133">
        <f t="shared" si="4"/>
        <v>0</v>
      </c>
      <c r="C133" s="3">
        <f t="shared" si="5"/>
        <v>520.5479452054733</v>
      </c>
      <c r="D133" s="3">
        <f t="shared" si="3"/>
        <v>41.095890410958901</v>
      </c>
      <c r="E133" s="3"/>
      <c r="F133" s="3"/>
    </row>
    <row r="134" spans="1:6" x14ac:dyDescent="0.5">
      <c r="A134">
        <v>111</v>
      </c>
      <c r="B134">
        <f t="shared" si="4"/>
        <v>0</v>
      </c>
      <c r="C134" s="3">
        <f t="shared" si="5"/>
        <v>479.45205479451442</v>
      </c>
      <c r="D134" s="3">
        <f t="shared" si="3"/>
        <v>41.095890410958901</v>
      </c>
      <c r="E134" s="3"/>
      <c r="F134" s="3"/>
    </row>
    <row r="135" spans="1:6" x14ac:dyDescent="0.5">
      <c r="A135">
        <v>112</v>
      </c>
      <c r="B135">
        <f t="shared" si="4"/>
        <v>0</v>
      </c>
      <c r="C135" s="3">
        <f t="shared" si="5"/>
        <v>438.35616438355555</v>
      </c>
      <c r="D135" s="3">
        <f t="shared" si="3"/>
        <v>41.095890410958901</v>
      </c>
      <c r="E135" s="3"/>
      <c r="F135" s="3"/>
    </row>
    <row r="136" spans="1:6" x14ac:dyDescent="0.5">
      <c r="A136">
        <v>113</v>
      </c>
      <c r="B136">
        <f t="shared" si="4"/>
        <v>0</v>
      </c>
      <c r="C136" s="3">
        <f t="shared" si="5"/>
        <v>397.26027397259668</v>
      </c>
      <c r="D136" s="3">
        <f t="shared" si="3"/>
        <v>41.095890410958901</v>
      </c>
      <c r="E136" s="3"/>
      <c r="F136" s="3"/>
    </row>
    <row r="137" spans="1:6" x14ac:dyDescent="0.5">
      <c r="A137">
        <v>114</v>
      </c>
      <c r="B137">
        <f t="shared" si="4"/>
        <v>0</v>
      </c>
      <c r="C137" s="3">
        <f t="shared" si="5"/>
        <v>356.16438356163781</v>
      </c>
      <c r="D137" s="3">
        <f t="shared" si="3"/>
        <v>41.095890410958901</v>
      </c>
      <c r="E137" s="3"/>
      <c r="F137" s="3"/>
    </row>
    <row r="138" spans="1:6" x14ac:dyDescent="0.5">
      <c r="A138">
        <v>115</v>
      </c>
      <c r="B138">
        <f t="shared" si="4"/>
        <v>0</v>
      </c>
      <c r="C138" s="3">
        <f t="shared" si="5"/>
        <v>315.06849315067893</v>
      </c>
      <c r="D138" s="3">
        <f t="shared" si="3"/>
        <v>41.095890410958901</v>
      </c>
      <c r="E138" s="3"/>
      <c r="F138" s="3"/>
    </row>
    <row r="139" spans="1:6" x14ac:dyDescent="0.5">
      <c r="A139">
        <v>116</v>
      </c>
      <c r="B139">
        <f t="shared" si="4"/>
        <v>0</v>
      </c>
      <c r="C139" s="3">
        <f t="shared" si="5"/>
        <v>273.97260273972006</v>
      </c>
      <c r="D139" s="3">
        <f t="shared" si="3"/>
        <v>41.095890410958901</v>
      </c>
      <c r="E139" s="3"/>
      <c r="F139" s="3"/>
    </row>
    <row r="140" spans="1:6" x14ac:dyDescent="0.5">
      <c r="A140">
        <v>117</v>
      </c>
      <c r="B140">
        <f t="shared" si="4"/>
        <v>0</v>
      </c>
      <c r="C140" s="3">
        <f t="shared" si="5"/>
        <v>232.87671232876116</v>
      </c>
      <c r="D140" s="3">
        <f t="shared" si="3"/>
        <v>41.095890410958901</v>
      </c>
      <c r="E140" s="3"/>
      <c r="F140" s="3"/>
    </row>
    <row r="141" spans="1:6" x14ac:dyDescent="0.5">
      <c r="A141">
        <v>118</v>
      </c>
      <c r="B141">
        <f t="shared" si="4"/>
        <v>0</v>
      </c>
      <c r="C141" s="3">
        <f t="shared" si="5"/>
        <v>191.78082191780226</v>
      </c>
      <c r="D141" s="3">
        <f t="shared" si="3"/>
        <v>41.095890410958901</v>
      </c>
      <c r="E141" s="3"/>
      <c r="F141" s="3"/>
    </row>
    <row r="142" spans="1:6" x14ac:dyDescent="0.5">
      <c r="A142">
        <v>119</v>
      </c>
      <c r="B142">
        <f t="shared" si="4"/>
        <v>0</v>
      </c>
      <c r="C142" s="3">
        <f t="shared" si="5"/>
        <v>150.68493150684336</v>
      </c>
      <c r="D142" s="3">
        <f t="shared" si="3"/>
        <v>41.095890410958901</v>
      </c>
      <c r="E142" s="3"/>
      <c r="F142" s="3"/>
    </row>
    <row r="143" spans="1:6" x14ac:dyDescent="0.5">
      <c r="A143">
        <v>120</v>
      </c>
      <c r="B143">
        <f t="shared" si="4"/>
        <v>0</v>
      </c>
      <c r="C143" s="3">
        <f t="shared" si="5"/>
        <v>109.58904109588445</v>
      </c>
      <c r="D143" s="3">
        <f t="shared" si="3"/>
        <v>41.095890410958901</v>
      </c>
      <c r="E143" s="3"/>
      <c r="F143" s="3"/>
    </row>
    <row r="144" spans="1:6" x14ac:dyDescent="0.5">
      <c r="A144">
        <v>121</v>
      </c>
      <c r="B144">
        <f t="shared" si="4"/>
        <v>0</v>
      </c>
      <c r="C144" s="3">
        <f t="shared" si="5"/>
        <v>68.493150684925553</v>
      </c>
      <c r="D144" s="3">
        <f t="shared" si="3"/>
        <v>41.095890410958901</v>
      </c>
      <c r="E144" s="3"/>
      <c r="F144" s="3"/>
    </row>
    <row r="145" spans="1:6" x14ac:dyDescent="0.5">
      <c r="A145">
        <v>122</v>
      </c>
      <c r="B145">
        <f t="shared" si="4"/>
        <v>5000</v>
      </c>
      <c r="C145" s="3">
        <f t="shared" si="5"/>
        <v>5027.3972602739668</v>
      </c>
      <c r="D145" s="3">
        <f t="shared" si="3"/>
        <v>41.095890410958901</v>
      </c>
      <c r="E145" s="3"/>
      <c r="F145" s="3"/>
    </row>
    <row r="146" spans="1:6" x14ac:dyDescent="0.5">
      <c r="A146">
        <v>123</v>
      </c>
      <c r="B146">
        <f t="shared" si="4"/>
        <v>0</v>
      </c>
      <c r="C146" s="3">
        <f t="shared" si="5"/>
        <v>4986.3013698630075</v>
      </c>
      <c r="D146" s="3">
        <f t="shared" si="3"/>
        <v>41.095890410958901</v>
      </c>
      <c r="E146" s="3"/>
      <c r="F146" s="3"/>
    </row>
    <row r="147" spans="1:6" x14ac:dyDescent="0.5">
      <c r="A147">
        <v>124</v>
      </c>
      <c r="B147">
        <f t="shared" si="4"/>
        <v>0</v>
      </c>
      <c r="C147" s="3">
        <f t="shared" si="5"/>
        <v>4945.2054794520482</v>
      </c>
      <c r="D147" s="3">
        <f t="shared" si="3"/>
        <v>41.095890410958901</v>
      </c>
      <c r="E147" s="3"/>
      <c r="F147" s="3"/>
    </row>
    <row r="148" spans="1:6" x14ac:dyDescent="0.5">
      <c r="A148">
        <v>125</v>
      </c>
      <c r="B148">
        <f t="shared" si="4"/>
        <v>0</v>
      </c>
      <c r="C148" s="3">
        <f t="shared" si="5"/>
        <v>4904.1095890410888</v>
      </c>
      <c r="D148" s="3">
        <f t="shared" si="3"/>
        <v>41.095890410958901</v>
      </c>
      <c r="E148" s="3"/>
      <c r="F148" s="3"/>
    </row>
    <row r="149" spans="1:6" x14ac:dyDescent="0.5">
      <c r="A149">
        <v>126</v>
      </c>
      <c r="B149">
        <f t="shared" si="4"/>
        <v>0</v>
      </c>
      <c r="C149" s="3">
        <f t="shared" si="5"/>
        <v>4863.0136986301295</v>
      </c>
      <c r="D149" s="3">
        <f t="shared" si="3"/>
        <v>41.095890410958901</v>
      </c>
      <c r="E149" s="3"/>
      <c r="F149" s="3"/>
    </row>
    <row r="150" spans="1:6" x14ac:dyDescent="0.5">
      <c r="A150">
        <v>127</v>
      </c>
      <c r="B150">
        <f t="shared" si="4"/>
        <v>0</v>
      </c>
      <c r="C150" s="3">
        <f t="shared" si="5"/>
        <v>4821.9178082191702</v>
      </c>
      <c r="D150" s="3">
        <f t="shared" si="3"/>
        <v>41.095890410958901</v>
      </c>
      <c r="E150" s="3"/>
      <c r="F150" s="3"/>
    </row>
    <row r="151" spans="1:6" x14ac:dyDescent="0.5">
      <c r="A151">
        <v>128</v>
      </c>
      <c r="B151">
        <f t="shared" si="4"/>
        <v>0</v>
      </c>
      <c r="C151" s="3">
        <f t="shared" si="5"/>
        <v>4780.8219178082109</v>
      </c>
      <c r="D151" s="3">
        <f t="shared" si="3"/>
        <v>41.095890410958901</v>
      </c>
      <c r="E151" s="3"/>
      <c r="F151" s="3"/>
    </row>
    <row r="152" spans="1:6" x14ac:dyDescent="0.5">
      <c r="A152">
        <v>129</v>
      </c>
      <c r="B152">
        <f t="shared" si="4"/>
        <v>0</v>
      </c>
      <c r="C152" s="3">
        <f t="shared" si="5"/>
        <v>4739.7260273972515</v>
      </c>
      <c r="D152" s="3">
        <f t="shared" ref="D152:D215" si="6">$J$6/365</f>
        <v>41.095890410958901</v>
      </c>
      <c r="E152" s="3"/>
      <c r="F152" s="3"/>
    </row>
    <row r="153" spans="1:6" x14ac:dyDescent="0.5">
      <c r="A153">
        <v>130</v>
      </c>
      <c r="B153">
        <f t="shared" ref="B153:B216" si="7">IF((C152-D152)&lt;=D153,$J$7,0)</f>
        <v>0</v>
      </c>
      <c r="C153" s="3">
        <f t="shared" ref="C153:C216" si="8">C152-D152+B153</f>
        <v>4698.6301369862922</v>
      </c>
      <c r="D153" s="3">
        <f t="shared" si="6"/>
        <v>41.095890410958901</v>
      </c>
      <c r="E153" s="3"/>
      <c r="F153" s="3"/>
    </row>
    <row r="154" spans="1:6" x14ac:dyDescent="0.5">
      <c r="A154">
        <v>131</v>
      </c>
      <c r="B154">
        <f t="shared" si="7"/>
        <v>0</v>
      </c>
      <c r="C154" s="3">
        <f t="shared" si="8"/>
        <v>4657.5342465753329</v>
      </c>
      <c r="D154" s="3">
        <f t="shared" si="6"/>
        <v>41.095890410958901</v>
      </c>
      <c r="E154" s="3"/>
      <c r="F154" s="3"/>
    </row>
    <row r="155" spans="1:6" x14ac:dyDescent="0.5">
      <c r="A155">
        <v>132</v>
      </c>
      <c r="B155">
        <f t="shared" si="7"/>
        <v>0</v>
      </c>
      <c r="C155" s="3">
        <f t="shared" si="8"/>
        <v>4616.4383561643735</v>
      </c>
      <c r="D155" s="3">
        <f t="shared" si="6"/>
        <v>41.095890410958901</v>
      </c>
      <c r="E155" s="3"/>
      <c r="F155" s="3"/>
    </row>
    <row r="156" spans="1:6" x14ac:dyDescent="0.5">
      <c r="A156">
        <v>133</v>
      </c>
      <c r="B156">
        <f t="shared" si="7"/>
        <v>0</v>
      </c>
      <c r="C156" s="3">
        <f t="shared" si="8"/>
        <v>4575.3424657534142</v>
      </c>
      <c r="D156" s="3">
        <f t="shared" si="6"/>
        <v>41.095890410958901</v>
      </c>
      <c r="E156" s="3"/>
      <c r="F156" s="3"/>
    </row>
    <row r="157" spans="1:6" x14ac:dyDescent="0.5">
      <c r="A157">
        <v>134</v>
      </c>
      <c r="B157">
        <f t="shared" si="7"/>
        <v>0</v>
      </c>
      <c r="C157" s="3">
        <f t="shared" si="8"/>
        <v>4534.2465753424549</v>
      </c>
      <c r="D157" s="3">
        <f t="shared" si="6"/>
        <v>41.095890410958901</v>
      </c>
      <c r="E157" s="3"/>
      <c r="F157" s="3"/>
    </row>
    <row r="158" spans="1:6" x14ac:dyDescent="0.5">
      <c r="A158">
        <v>135</v>
      </c>
      <c r="B158">
        <f t="shared" si="7"/>
        <v>0</v>
      </c>
      <c r="C158" s="3">
        <f t="shared" si="8"/>
        <v>4493.1506849314956</v>
      </c>
      <c r="D158" s="3">
        <f t="shared" si="6"/>
        <v>41.095890410958901</v>
      </c>
      <c r="E158" s="3"/>
      <c r="F158" s="3"/>
    </row>
    <row r="159" spans="1:6" x14ac:dyDescent="0.5">
      <c r="A159">
        <v>136</v>
      </c>
      <c r="B159">
        <f t="shared" si="7"/>
        <v>0</v>
      </c>
      <c r="C159" s="3">
        <f t="shared" si="8"/>
        <v>4452.0547945205362</v>
      </c>
      <c r="D159" s="3">
        <f t="shared" si="6"/>
        <v>41.095890410958901</v>
      </c>
      <c r="E159" s="3"/>
      <c r="F159" s="3"/>
    </row>
    <row r="160" spans="1:6" x14ac:dyDescent="0.5">
      <c r="A160">
        <v>137</v>
      </c>
      <c r="B160">
        <f t="shared" si="7"/>
        <v>0</v>
      </c>
      <c r="C160" s="3">
        <f t="shared" si="8"/>
        <v>4410.9589041095769</v>
      </c>
      <c r="D160" s="3">
        <f t="shared" si="6"/>
        <v>41.095890410958901</v>
      </c>
      <c r="E160" s="3"/>
      <c r="F160" s="3"/>
    </row>
    <row r="161" spans="1:6" x14ac:dyDescent="0.5">
      <c r="A161">
        <v>138</v>
      </c>
      <c r="B161">
        <f t="shared" si="7"/>
        <v>0</v>
      </c>
      <c r="C161" s="3">
        <f t="shared" si="8"/>
        <v>4369.8630136986176</v>
      </c>
      <c r="D161" s="3">
        <f t="shared" si="6"/>
        <v>41.095890410958901</v>
      </c>
      <c r="E161" s="3"/>
      <c r="F161" s="3"/>
    </row>
    <row r="162" spans="1:6" x14ac:dyDescent="0.5">
      <c r="A162">
        <v>139</v>
      </c>
      <c r="B162">
        <f t="shared" si="7"/>
        <v>0</v>
      </c>
      <c r="C162" s="3">
        <f t="shared" si="8"/>
        <v>4328.7671232876583</v>
      </c>
      <c r="D162" s="3">
        <f t="shared" si="6"/>
        <v>41.095890410958901</v>
      </c>
      <c r="E162" s="3"/>
      <c r="F162" s="3"/>
    </row>
    <row r="163" spans="1:6" x14ac:dyDescent="0.5">
      <c r="A163">
        <v>140</v>
      </c>
      <c r="B163">
        <f t="shared" si="7"/>
        <v>0</v>
      </c>
      <c r="C163" s="3">
        <f t="shared" si="8"/>
        <v>4287.6712328766989</v>
      </c>
      <c r="D163" s="3">
        <f t="shared" si="6"/>
        <v>41.095890410958901</v>
      </c>
      <c r="E163" s="3"/>
      <c r="F163" s="3"/>
    </row>
    <row r="164" spans="1:6" x14ac:dyDescent="0.5">
      <c r="A164">
        <v>141</v>
      </c>
      <c r="B164">
        <f t="shared" si="7"/>
        <v>0</v>
      </c>
      <c r="C164" s="3">
        <f t="shared" si="8"/>
        <v>4246.5753424657396</v>
      </c>
      <c r="D164" s="3">
        <f t="shared" si="6"/>
        <v>41.095890410958901</v>
      </c>
      <c r="E164" s="3"/>
      <c r="F164" s="3"/>
    </row>
    <row r="165" spans="1:6" x14ac:dyDescent="0.5">
      <c r="A165">
        <v>142</v>
      </c>
      <c r="B165">
        <f t="shared" si="7"/>
        <v>0</v>
      </c>
      <c r="C165" s="3">
        <f t="shared" si="8"/>
        <v>4205.4794520547803</v>
      </c>
      <c r="D165" s="3">
        <f t="shared" si="6"/>
        <v>41.095890410958901</v>
      </c>
      <c r="E165" s="3"/>
      <c r="F165" s="3"/>
    </row>
    <row r="166" spans="1:6" x14ac:dyDescent="0.5">
      <c r="A166">
        <v>143</v>
      </c>
      <c r="B166">
        <f t="shared" si="7"/>
        <v>0</v>
      </c>
      <c r="C166" s="3">
        <f t="shared" si="8"/>
        <v>4164.3835616438209</v>
      </c>
      <c r="D166" s="3">
        <f t="shared" si="6"/>
        <v>41.095890410958901</v>
      </c>
      <c r="E166" s="3"/>
      <c r="F166" s="3"/>
    </row>
    <row r="167" spans="1:6" x14ac:dyDescent="0.5">
      <c r="A167">
        <v>144</v>
      </c>
      <c r="B167">
        <f t="shared" si="7"/>
        <v>0</v>
      </c>
      <c r="C167" s="3">
        <f t="shared" si="8"/>
        <v>4123.2876712328616</v>
      </c>
      <c r="D167" s="3">
        <f t="shared" si="6"/>
        <v>41.095890410958901</v>
      </c>
      <c r="E167" s="3"/>
      <c r="F167" s="3"/>
    </row>
    <row r="168" spans="1:6" x14ac:dyDescent="0.5">
      <c r="A168">
        <v>145</v>
      </c>
      <c r="B168">
        <f t="shared" si="7"/>
        <v>0</v>
      </c>
      <c r="C168" s="3">
        <f t="shared" si="8"/>
        <v>4082.1917808219027</v>
      </c>
      <c r="D168" s="3">
        <f t="shared" si="6"/>
        <v>41.095890410958901</v>
      </c>
      <c r="E168" s="3"/>
      <c r="F168" s="3"/>
    </row>
    <row r="169" spans="1:6" x14ac:dyDescent="0.5">
      <c r="A169">
        <v>146</v>
      </c>
      <c r="B169">
        <f t="shared" si="7"/>
        <v>0</v>
      </c>
      <c r="C169" s="3">
        <f t="shared" si="8"/>
        <v>4041.0958904109439</v>
      </c>
      <c r="D169" s="3">
        <f t="shared" si="6"/>
        <v>41.095890410958901</v>
      </c>
      <c r="E169" s="3"/>
      <c r="F169" s="3"/>
    </row>
    <row r="170" spans="1:6" x14ac:dyDescent="0.5">
      <c r="A170">
        <v>147</v>
      </c>
      <c r="B170">
        <f t="shared" si="7"/>
        <v>0</v>
      </c>
      <c r="C170" s="3">
        <f t="shared" si="8"/>
        <v>3999.999999999985</v>
      </c>
      <c r="D170" s="3">
        <f t="shared" si="6"/>
        <v>41.095890410958901</v>
      </c>
      <c r="E170" s="3"/>
      <c r="F170" s="3"/>
    </row>
    <row r="171" spans="1:6" x14ac:dyDescent="0.5">
      <c r="A171">
        <v>148</v>
      </c>
      <c r="B171">
        <f t="shared" si="7"/>
        <v>0</v>
      </c>
      <c r="C171" s="3">
        <f t="shared" si="8"/>
        <v>3958.9041095890261</v>
      </c>
      <c r="D171" s="3">
        <f t="shared" si="6"/>
        <v>41.095890410958901</v>
      </c>
      <c r="E171" s="3"/>
      <c r="F171" s="3"/>
    </row>
    <row r="172" spans="1:6" x14ac:dyDescent="0.5">
      <c r="A172">
        <v>149</v>
      </c>
      <c r="B172">
        <f t="shared" si="7"/>
        <v>0</v>
      </c>
      <c r="C172" s="3">
        <f t="shared" si="8"/>
        <v>3917.8082191780672</v>
      </c>
      <c r="D172" s="3">
        <f t="shared" si="6"/>
        <v>41.095890410958901</v>
      </c>
      <c r="E172" s="3"/>
      <c r="F172" s="3"/>
    </row>
    <row r="173" spans="1:6" x14ac:dyDescent="0.5">
      <c r="A173">
        <v>150</v>
      </c>
      <c r="B173">
        <f t="shared" si="7"/>
        <v>0</v>
      </c>
      <c r="C173" s="3">
        <f t="shared" si="8"/>
        <v>3876.7123287671084</v>
      </c>
      <c r="D173" s="3">
        <f t="shared" si="6"/>
        <v>41.095890410958901</v>
      </c>
      <c r="E173" s="3"/>
      <c r="F173" s="3"/>
    </row>
    <row r="174" spans="1:6" x14ac:dyDescent="0.5">
      <c r="A174">
        <v>151</v>
      </c>
      <c r="B174">
        <f t="shared" si="7"/>
        <v>0</v>
      </c>
      <c r="C174" s="3">
        <f t="shared" si="8"/>
        <v>3835.6164383561495</v>
      </c>
      <c r="D174" s="3">
        <f t="shared" si="6"/>
        <v>41.095890410958901</v>
      </c>
      <c r="E174" s="3"/>
      <c r="F174" s="3"/>
    </row>
    <row r="175" spans="1:6" x14ac:dyDescent="0.5">
      <c r="A175">
        <v>152</v>
      </c>
      <c r="B175">
        <f t="shared" si="7"/>
        <v>0</v>
      </c>
      <c r="C175" s="3">
        <f t="shared" si="8"/>
        <v>3794.5205479451906</v>
      </c>
      <c r="D175" s="3">
        <f t="shared" si="6"/>
        <v>41.095890410958901</v>
      </c>
      <c r="E175" s="3"/>
      <c r="F175" s="3"/>
    </row>
    <row r="176" spans="1:6" x14ac:dyDescent="0.5">
      <c r="A176">
        <v>153</v>
      </c>
      <c r="B176">
        <f t="shared" si="7"/>
        <v>0</v>
      </c>
      <c r="C176" s="3">
        <f t="shared" si="8"/>
        <v>3753.4246575342318</v>
      </c>
      <c r="D176" s="3">
        <f t="shared" si="6"/>
        <v>41.095890410958901</v>
      </c>
      <c r="E176" s="3"/>
      <c r="F176" s="3"/>
    </row>
    <row r="177" spans="1:6" x14ac:dyDescent="0.5">
      <c r="A177">
        <v>154</v>
      </c>
      <c r="B177">
        <f t="shared" si="7"/>
        <v>0</v>
      </c>
      <c r="C177" s="3">
        <f t="shared" si="8"/>
        <v>3712.3287671232729</v>
      </c>
      <c r="D177" s="3">
        <f t="shared" si="6"/>
        <v>41.095890410958901</v>
      </c>
      <c r="E177" s="3"/>
      <c r="F177" s="3"/>
    </row>
    <row r="178" spans="1:6" x14ac:dyDescent="0.5">
      <c r="A178">
        <v>155</v>
      </c>
      <c r="B178">
        <f t="shared" si="7"/>
        <v>0</v>
      </c>
      <c r="C178" s="3">
        <f t="shared" si="8"/>
        <v>3671.232876712314</v>
      </c>
      <c r="D178" s="3">
        <f t="shared" si="6"/>
        <v>41.095890410958901</v>
      </c>
      <c r="E178" s="3"/>
      <c r="F178" s="3"/>
    </row>
    <row r="179" spans="1:6" x14ac:dyDescent="0.5">
      <c r="A179">
        <v>156</v>
      </c>
      <c r="B179">
        <f t="shared" si="7"/>
        <v>0</v>
      </c>
      <c r="C179" s="3">
        <f t="shared" si="8"/>
        <v>3630.1369863013551</v>
      </c>
      <c r="D179" s="3">
        <f t="shared" si="6"/>
        <v>41.095890410958901</v>
      </c>
      <c r="E179" s="3"/>
      <c r="F179" s="3"/>
    </row>
    <row r="180" spans="1:6" x14ac:dyDescent="0.5">
      <c r="A180">
        <v>157</v>
      </c>
      <c r="B180">
        <f t="shared" si="7"/>
        <v>0</v>
      </c>
      <c r="C180" s="3">
        <f t="shared" si="8"/>
        <v>3589.0410958903963</v>
      </c>
      <c r="D180" s="3">
        <f t="shared" si="6"/>
        <v>41.095890410958901</v>
      </c>
      <c r="E180" s="3"/>
      <c r="F180" s="3"/>
    </row>
    <row r="181" spans="1:6" x14ac:dyDescent="0.5">
      <c r="A181">
        <v>158</v>
      </c>
      <c r="B181">
        <f t="shared" si="7"/>
        <v>0</v>
      </c>
      <c r="C181" s="3">
        <f t="shared" si="8"/>
        <v>3547.9452054794374</v>
      </c>
      <c r="D181" s="3">
        <f t="shared" si="6"/>
        <v>41.095890410958901</v>
      </c>
      <c r="E181" s="3"/>
      <c r="F181" s="3"/>
    </row>
    <row r="182" spans="1:6" x14ac:dyDescent="0.5">
      <c r="A182">
        <v>159</v>
      </c>
      <c r="B182">
        <f t="shared" si="7"/>
        <v>0</v>
      </c>
      <c r="C182" s="3">
        <f t="shared" si="8"/>
        <v>3506.8493150684785</v>
      </c>
      <c r="D182" s="3">
        <f t="shared" si="6"/>
        <v>41.095890410958901</v>
      </c>
      <c r="E182" s="3"/>
      <c r="F182" s="3"/>
    </row>
    <row r="183" spans="1:6" x14ac:dyDescent="0.5">
      <c r="A183">
        <v>160</v>
      </c>
      <c r="B183">
        <f t="shared" si="7"/>
        <v>0</v>
      </c>
      <c r="C183" s="3">
        <f t="shared" si="8"/>
        <v>3465.7534246575196</v>
      </c>
      <c r="D183" s="3">
        <f t="shared" si="6"/>
        <v>41.095890410958901</v>
      </c>
      <c r="E183" s="3"/>
      <c r="F183" s="3"/>
    </row>
    <row r="184" spans="1:6" x14ac:dyDescent="0.5">
      <c r="A184">
        <v>161</v>
      </c>
      <c r="B184">
        <f t="shared" si="7"/>
        <v>0</v>
      </c>
      <c r="C184" s="3">
        <f t="shared" si="8"/>
        <v>3424.6575342465608</v>
      </c>
      <c r="D184" s="3">
        <f t="shared" si="6"/>
        <v>41.095890410958901</v>
      </c>
      <c r="E184" s="3"/>
      <c r="F184" s="3"/>
    </row>
    <row r="185" spans="1:6" x14ac:dyDescent="0.5">
      <c r="A185">
        <v>162</v>
      </c>
      <c r="B185">
        <f t="shared" si="7"/>
        <v>0</v>
      </c>
      <c r="C185" s="3">
        <f t="shared" si="8"/>
        <v>3383.5616438356019</v>
      </c>
      <c r="D185" s="3">
        <f t="shared" si="6"/>
        <v>41.095890410958901</v>
      </c>
      <c r="E185" s="3"/>
      <c r="F185" s="3"/>
    </row>
    <row r="186" spans="1:6" x14ac:dyDescent="0.5">
      <c r="A186">
        <v>163</v>
      </c>
      <c r="B186">
        <f t="shared" si="7"/>
        <v>0</v>
      </c>
      <c r="C186" s="3">
        <f t="shared" si="8"/>
        <v>3342.465753424643</v>
      </c>
      <c r="D186" s="3">
        <f t="shared" si="6"/>
        <v>41.095890410958901</v>
      </c>
      <c r="E186" s="3"/>
      <c r="F186" s="3"/>
    </row>
    <row r="187" spans="1:6" x14ac:dyDescent="0.5">
      <c r="A187">
        <v>164</v>
      </c>
      <c r="B187">
        <f t="shared" si="7"/>
        <v>0</v>
      </c>
      <c r="C187" s="3">
        <f t="shared" si="8"/>
        <v>3301.3698630136842</v>
      </c>
      <c r="D187" s="3">
        <f t="shared" si="6"/>
        <v>41.095890410958901</v>
      </c>
      <c r="E187" s="3"/>
      <c r="F187" s="3"/>
    </row>
    <row r="188" spans="1:6" x14ac:dyDescent="0.5">
      <c r="A188">
        <v>165</v>
      </c>
      <c r="B188">
        <f t="shared" si="7"/>
        <v>0</v>
      </c>
      <c r="C188" s="3">
        <f t="shared" si="8"/>
        <v>3260.2739726027253</v>
      </c>
      <c r="D188" s="3">
        <f t="shared" si="6"/>
        <v>41.095890410958901</v>
      </c>
      <c r="E188" s="3"/>
      <c r="F188" s="3"/>
    </row>
    <row r="189" spans="1:6" x14ac:dyDescent="0.5">
      <c r="A189">
        <v>166</v>
      </c>
      <c r="B189">
        <f t="shared" si="7"/>
        <v>0</v>
      </c>
      <c r="C189" s="3">
        <f t="shared" si="8"/>
        <v>3219.1780821917664</v>
      </c>
      <c r="D189" s="3">
        <f t="shared" si="6"/>
        <v>41.095890410958901</v>
      </c>
      <c r="E189" s="3"/>
      <c r="F189" s="3"/>
    </row>
    <row r="190" spans="1:6" x14ac:dyDescent="0.5">
      <c r="A190">
        <v>167</v>
      </c>
      <c r="B190">
        <f t="shared" si="7"/>
        <v>0</v>
      </c>
      <c r="C190" s="3">
        <f t="shared" si="8"/>
        <v>3178.0821917808075</v>
      </c>
      <c r="D190" s="3">
        <f t="shared" si="6"/>
        <v>41.095890410958901</v>
      </c>
      <c r="E190" s="3"/>
      <c r="F190" s="3"/>
    </row>
    <row r="191" spans="1:6" x14ac:dyDescent="0.5">
      <c r="A191">
        <v>168</v>
      </c>
      <c r="B191">
        <f t="shared" si="7"/>
        <v>0</v>
      </c>
      <c r="C191" s="3">
        <f t="shared" si="8"/>
        <v>3136.9863013698487</v>
      </c>
      <c r="D191" s="3">
        <f t="shared" si="6"/>
        <v>41.095890410958901</v>
      </c>
      <c r="E191" s="3"/>
      <c r="F191" s="3"/>
    </row>
    <row r="192" spans="1:6" x14ac:dyDescent="0.5">
      <c r="A192">
        <v>169</v>
      </c>
      <c r="B192">
        <f t="shared" si="7"/>
        <v>0</v>
      </c>
      <c r="C192" s="3">
        <f t="shared" si="8"/>
        <v>3095.8904109588898</v>
      </c>
      <c r="D192" s="3">
        <f t="shared" si="6"/>
        <v>41.095890410958901</v>
      </c>
      <c r="E192" s="3"/>
      <c r="F192" s="3"/>
    </row>
    <row r="193" spans="1:6" x14ac:dyDescent="0.5">
      <c r="A193">
        <v>170</v>
      </c>
      <c r="B193">
        <f t="shared" si="7"/>
        <v>0</v>
      </c>
      <c r="C193" s="3">
        <f t="shared" si="8"/>
        <v>3054.7945205479309</v>
      </c>
      <c r="D193" s="3">
        <f t="shared" si="6"/>
        <v>41.095890410958901</v>
      </c>
      <c r="E193" s="3"/>
      <c r="F193" s="3"/>
    </row>
    <row r="194" spans="1:6" x14ac:dyDescent="0.5">
      <c r="A194">
        <v>171</v>
      </c>
      <c r="B194">
        <f t="shared" si="7"/>
        <v>0</v>
      </c>
      <c r="C194" s="3">
        <f t="shared" si="8"/>
        <v>3013.698630136972</v>
      </c>
      <c r="D194" s="3">
        <f t="shared" si="6"/>
        <v>41.095890410958901</v>
      </c>
      <c r="E194" s="3"/>
      <c r="F194" s="3"/>
    </row>
    <row r="195" spans="1:6" x14ac:dyDescent="0.5">
      <c r="A195">
        <v>172</v>
      </c>
      <c r="B195">
        <f t="shared" si="7"/>
        <v>0</v>
      </c>
      <c r="C195" s="3">
        <f t="shared" si="8"/>
        <v>2972.6027397260132</v>
      </c>
      <c r="D195" s="3">
        <f t="shared" si="6"/>
        <v>41.095890410958901</v>
      </c>
      <c r="E195" s="3"/>
      <c r="F195" s="3"/>
    </row>
    <row r="196" spans="1:6" x14ac:dyDescent="0.5">
      <c r="A196">
        <v>173</v>
      </c>
      <c r="B196">
        <f t="shared" si="7"/>
        <v>0</v>
      </c>
      <c r="C196" s="3">
        <f t="shared" si="8"/>
        <v>2931.5068493150543</v>
      </c>
      <c r="D196" s="3">
        <f t="shared" si="6"/>
        <v>41.095890410958901</v>
      </c>
      <c r="E196" s="3"/>
      <c r="F196" s="3"/>
    </row>
    <row r="197" spans="1:6" x14ac:dyDescent="0.5">
      <c r="A197">
        <v>174</v>
      </c>
      <c r="B197">
        <f t="shared" si="7"/>
        <v>0</v>
      </c>
      <c r="C197" s="3">
        <f t="shared" si="8"/>
        <v>2890.4109589040954</v>
      </c>
      <c r="D197" s="3">
        <f t="shared" si="6"/>
        <v>41.095890410958901</v>
      </c>
      <c r="E197" s="3"/>
      <c r="F197" s="3"/>
    </row>
    <row r="198" spans="1:6" x14ac:dyDescent="0.5">
      <c r="A198">
        <v>175</v>
      </c>
      <c r="B198">
        <f t="shared" si="7"/>
        <v>0</v>
      </c>
      <c r="C198" s="3">
        <f t="shared" si="8"/>
        <v>2849.3150684931366</v>
      </c>
      <c r="D198" s="3">
        <f t="shared" si="6"/>
        <v>41.095890410958901</v>
      </c>
      <c r="E198" s="3"/>
      <c r="F198" s="3"/>
    </row>
    <row r="199" spans="1:6" x14ac:dyDescent="0.5">
      <c r="A199">
        <v>176</v>
      </c>
      <c r="B199">
        <f t="shared" si="7"/>
        <v>0</v>
      </c>
      <c r="C199" s="3">
        <f t="shared" si="8"/>
        <v>2808.2191780821777</v>
      </c>
      <c r="D199" s="3">
        <f t="shared" si="6"/>
        <v>41.095890410958901</v>
      </c>
      <c r="E199" s="3"/>
      <c r="F199" s="3"/>
    </row>
    <row r="200" spans="1:6" x14ac:dyDescent="0.5">
      <c r="A200">
        <v>177</v>
      </c>
      <c r="B200">
        <f t="shared" si="7"/>
        <v>0</v>
      </c>
      <c r="C200" s="3">
        <f t="shared" si="8"/>
        <v>2767.1232876712188</v>
      </c>
      <c r="D200" s="3">
        <f t="shared" si="6"/>
        <v>41.095890410958901</v>
      </c>
      <c r="E200" s="3"/>
      <c r="F200" s="3"/>
    </row>
    <row r="201" spans="1:6" x14ac:dyDescent="0.5">
      <c r="A201">
        <v>178</v>
      </c>
      <c r="B201">
        <f t="shared" si="7"/>
        <v>0</v>
      </c>
      <c r="C201" s="3">
        <f t="shared" si="8"/>
        <v>2726.0273972602599</v>
      </c>
      <c r="D201" s="3">
        <f t="shared" si="6"/>
        <v>41.095890410958901</v>
      </c>
      <c r="E201" s="3"/>
      <c r="F201" s="3"/>
    </row>
    <row r="202" spans="1:6" x14ac:dyDescent="0.5">
      <c r="A202">
        <v>179</v>
      </c>
      <c r="B202">
        <f t="shared" si="7"/>
        <v>0</v>
      </c>
      <c r="C202" s="3">
        <f t="shared" si="8"/>
        <v>2684.9315068493011</v>
      </c>
      <c r="D202" s="3">
        <f t="shared" si="6"/>
        <v>41.095890410958901</v>
      </c>
      <c r="E202" s="3"/>
      <c r="F202" s="3"/>
    </row>
    <row r="203" spans="1:6" x14ac:dyDescent="0.5">
      <c r="A203">
        <v>180</v>
      </c>
      <c r="B203">
        <f t="shared" si="7"/>
        <v>0</v>
      </c>
      <c r="C203" s="3">
        <f t="shared" si="8"/>
        <v>2643.8356164383422</v>
      </c>
      <c r="D203" s="3">
        <f t="shared" si="6"/>
        <v>41.095890410958901</v>
      </c>
      <c r="E203" s="3"/>
      <c r="F203" s="3"/>
    </row>
    <row r="204" spans="1:6" x14ac:dyDescent="0.5">
      <c r="A204">
        <v>181</v>
      </c>
      <c r="B204">
        <f t="shared" si="7"/>
        <v>0</v>
      </c>
      <c r="C204" s="3">
        <f t="shared" si="8"/>
        <v>2602.7397260273833</v>
      </c>
      <c r="D204" s="3">
        <f t="shared" si="6"/>
        <v>41.095890410958901</v>
      </c>
      <c r="E204" s="3"/>
      <c r="F204" s="3"/>
    </row>
    <row r="205" spans="1:6" x14ac:dyDescent="0.5">
      <c r="A205">
        <v>182</v>
      </c>
      <c r="B205">
        <f t="shared" si="7"/>
        <v>0</v>
      </c>
      <c r="C205" s="3">
        <f t="shared" si="8"/>
        <v>2561.6438356164244</v>
      </c>
      <c r="D205" s="3">
        <f t="shared" si="6"/>
        <v>41.095890410958901</v>
      </c>
      <c r="E205" s="3"/>
      <c r="F205" s="3"/>
    </row>
    <row r="206" spans="1:6" x14ac:dyDescent="0.5">
      <c r="A206">
        <v>183</v>
      </c>
      <c r="B206">
        <f t="shared" si="7"/>
        <v>0</v>
      </c>
      <c r="C206" s="3">
        <f t="shared" si="8"/>
        <v>2520.5479452054656</v>
      </c>
      <c r="D206" s="3">
        <f t="shared" si="6"/>
        <v>41.095890410958901</v>
      </c>
      <c r="E206" s="3"/>
      <c r="F206" s="3"/>
    </row>
    <row r="207" spans="1:6" x14ac:dyDescent="0.5">
      <c r="A207">
        <v>184</v>
      </c>
      <c r="B207">
        <f t="shared" si="7"/>
        <v>0</v>
      </c>
      <c r="C207" s="3">
        <f t="shared" si="8"/>
        <v>2479.4520547945067</v>
      </c>
      <c r="D207" s="3">
        <f t="shared" si="6"/>
        <v>41.095890410958901</v>
      </c>
      <c r="E207" s="3"/>
      <c r="F207" s="3"/>
    </row>
    <row r="208" spans="1:6" x14ac:dyDescent="0.5">
      <c r="A208">
        <v>185</v>
      </c>
      <c r="B208">
        <f t="shared" si="7"/>
        <v>0</v>
      </c>
      <c r="C208" s="3">
        <f t="shared" si="8"/>
        <v>2438.3561643835478</v>
      </c>
      <c r="D208" s="3">
        <f t="shared" si="6"/>
        <v>41.095890410958901</v>
      </c>
      <c r="E208" s="3"/>
      <c r="F208" s="3"/>
    </row>
    <row r="209" spans="1:6" x14ac:dyDescent="0.5">
      <c r="A209">
        <v>186</v>
      </c>
      <c r="B209">
        <f t="shared" si="7"/>
        <v>0</v>
      </c>
      <c r="C209" s="3">
        <f t="shared" si="8"/>
        <v>2397.2602739725889</v>
      </c>
      <c r="D209" s="3">
        <f t="shared" si="6"/>
        <v>41.095890410958901</v>
      </c>
      <c r="E209" s="3"/>
      <c r="F209" s="3"/>
    </row>
    <row r="210" spans="1:6" x14ac:dyDescent="0.5">
      <c r="A210">
        <v>187</v>
      </c>
      <c r="B210">
        <f t="shared" si="7"/>
        <v>0</v>
      </c>
      <c r="C210" s="3">
        <f t="shared" si="8"/>
        <v>2356.1643835616301</v>
      </c>
      <c r="D210" s="3">
        <f t="shared" si="6"/>
        <v>41.095890410958901</v>
      </c>
      <c r="E210" s="3"/>
      <c r="F210" s="3"/>
    </row>
    <row r="211" spans="1:6" x14ac:dyDescent="0.5">
      <c r="A211">
        <v>188</v>
      </c>
      <c r="B211">
        <f t="shared" si="7"/>
        <v>0</v>
      </c>
      <c r="C211" s="3">
        <f t="shared" si="8"/>
        <v>2315.0684931506712</v>
      </c>
      <c r="D211" s="3">
        <f t="shared" si="6"/>
        <v>41.095890410958901</v>
      </c>
      <c r="E211" s="3"/>
      <c r="F211" s="3"/>
    </row>
    <row r="212" spans="1:6" x14ac:dyDescent="0.5">
      <c r="A212">
        <v>189</v>
      </c>
      <c r="B212">
        <f t="shared" si="7"/>
        <v>0</v>
      </c>
      <c r="C212" s="3">
        <f t="shared" si="8"/>
        <v>2273.9726027397123</v>
      </c>
      <c r="D212" s="3">
        <f t="shared" si="6"/>
        <v>41.095890410958901</v>
      </c>
      <c r="E212" s="3"/>
      <c r="F212" s="3"/>
    </row>
    <row r="213" spans="1:6" x14ac:dyDescent="0.5">
      <c r="A213">
        <v>190</v>
      </c>
      <c r="B213">
        <f t="shared" si="7"/>
        <v>0</v>
      </c>
      <c r="C213" s="3">
        <f t="shared" si="8"/>
        <v>2232.8767123287535</v>
      </c>
      <c r="D213" s="3">
        <f t="shared" si="6"/>
        <v>41.095890410958901</v>
      </c>
      <c r="E213" s="3"/>
      <c r="F213" s="3"/>
    </row>
    <row r="214" spans="1:6" x14ac:dyDescent="0.5">
      <c r="A214">
        <v>191</v>
      </c>
      <c r="B214">
        <f t="shared" si="7"/>
        <v>0</v>
      </c>
      <c r="C214" s="3">
        <f t="shared" si="8"/>
        <v>2191.7808219177946</v>
      </c>
      <c r="D214" s="3">
        <f t="shared" si="6"/>
        <v>41.095890410958901</v>
      </c>
      <c r="E214" s="3"/>
      <c r="F214" s="3"/>
    </row>
    <row r="215" spans="1:6" x14ac:dyDescent="0.5">
      <c r="A215">
        <v>192</v>
      </c>
      <c r="B215">
        <f t="shared" si="7"/>
        <v>0</v>
      </c>
      <c r="C215" s="3">
        <f t="shared" si="8"/>
        <v>2150.6849315068357</v>
      </c>
      <c r="D215" s="3">
        <f t="shared" si="6"/>
        <v>41.095890410958901</v>
      </c>
      <c r="E215" s="3"/>
      <c r="F215" s="3"/>
    </row>
    <row r="216" spans="1:6" x14ac:dyDescent="0.5">
      <c r="A216">
        <v>193</v>
      </c>
      <c r="B216">
        <f t="shared" si="7"/>
        <v>0</v>
      </c>
      <c r="C216" s="3">
        <f t="shared" si="8"/>
        <v>2109.5890410958768</v>
      </c>
      <c r="D216" s="3">
        <f t="shared" ref="D216:D279" si="9">$J$6/365</f>
        <v>41.095890410958901</v>
      </c>
      <c r="E216" s="3"/>
      <c r="F216" s="3"/>
    </row>
    <row r="217" spans="1:6" x14ac:dyDescent="0.5">
      <c r="A217">
        <v>194</v>
      </c>
      <c r="B217">
        <f t="shared" ref="B217:B280" si="10">IF((C216-D216)&lt;=D217,$J$7,0)</f>
        <v>0</v>
      </c>
      <c r="C217" s="3">
        <f t="shared" ref="C217:C280" si="11">C216-D216+B217</f>
        <v>2068.493150684918</v>
      </c>
      <c r="D217" s="3">
        <f t="shared" si="9"/>
        <v>41.095890410958901</v>
      </c>
      <c r="E217" s="3"/>
      <c r="F217" s="3"/>
    </row>
    <row r="218" spans="1:6" x14ac:dyDescent="0.5">
      <c r="A218">
        <v>195</v>
      </c>
      <c r="B218">
        <f t="shared" si="10"/>
        <v>0</v>
      </c>
      <c r="C218" s="3">
        <f t="shared" si="11"/>
        <v>2027.3972602739591</v>
      </c>
      <c r="D218" s="3">
        <f t="shared" si="9"/>
        <v>41.095890410958901</v>
      </c>
      <c r="E218" s="3"/>
      <c r="F218" s="3"/>
    </row>
    <row r="219" spans="1:6" x14ac:dyDescent="0.5">
      <c r="A219">
        <v>196</v>
      </c>
      <c r="B219">
        <f t="shared" si="10"/>
        <v>0</v>
      </c>
      <c r="C219" s="3">
        <f t="shared" si="11"/>
        <v>1986.3013698630002</v>
      </c>
      <c r="D219" s="3">
        <f t="shared" si="9"/>
        <v>41.095890410958901</v>
      </c>
      <c r="E219" s="3"/>
      <c r="F219" s="3"/>
    </row>
    <row r="220" spans="1:6" x14ac:dyDescent="0.5">
      <c r="A220">
        <v>197</v>
      </c>
      <c r="B220">
        <f t="shared" si="10"/>
        <v>0</v>
      </c>
      <c r="C220" s="3">
        <f t="shared" si="11"/>
        <v>1945.2054794520413</v>
      </c>
      <c r="D220" s="3">
        <f t="shared" si="9"/>
        <v>41.095890410958901</v>
      </c>
      <c r="E220" s="3"/>
      <c r="F220" s="3"/>
    </row>
    <row r="221" spans="1:6" x14ac:dyDescent="0.5">
      <c r="A221">
        <v>198</v>
      </c>
      <c r="B221">
        <f t="shared" si="10"/>
        <v>0</v>
      </c>
      <c r="C221" s="3">
        <f t="shared" si="11"/>
        <v>1904.1095890410825</v>
      </c>
      <c r="D221" s="3">
        <f t="shared" si="9"/>
        <v>41.095890410958901</v>
      </c>
      <c r="E221" s="3"/>
      <c r="F221" s="3"/>
    </row>
    <row r="222" spans="1:6" x14ac:dyDescent="0.5">
      <c r="A222">
        <v>199</v>
      </c>
      <c r="B222">
        <f t="shared" si="10"/>
        <v>0</v>
      </c>
      <c r="C222" s="3">
        <f t="shared" si="11"/>
        <v>1863.0136986301236</v>
      </c>
      <c r="D222" s="3">
        <f t="shared" si="9"/>
        <v>41.095890410958901</v>
      </c>
      <c r="E222" s="3"/>
      <c r="F222" s="3"/>
    </row>
    <row r="223" spans="1:6" x14ac:dyDescent="0.5">
      <c r="A223">
        <v>200</v>
      </c>
      <c r="B223">
        <f t="shared" si="10"/>
        <v>0</v>
      </c>
      <c r="C223" s="3">
        <f t="shared" si="11"/>
        <v>1821.9178082191647</v>
      </c>
      <c r="D223" s="3">
        <f t="shared" si="9"/>
        <v>41.095890410958901</v>
      </c>
      <c r="E223" s="3"/>
      <c r="F223" s="3"/>
    </row>
    <row r="224" spans="1:6" x14ac:dyDescent="0.5">
      <c r="A224">
        <v>201</v>
      </c>
      <c r="B224">
        <f t="shared" si="10"/>
        <v>0</v>
      </c>
      <c r="C224" s="3">
        <f t="shared" si="11"/>
        <v>1780.8219178082059</v>
      </c>
      <c r="D224" s="3">
        <f t="shared" si="9"/>
        <v>41.095890410958901</v>
      </c>
      <c r="E224" s="3"/>
      <c r="F224" s="3"/>
    </row>
    <row r="225" spans="1:6" x14ac:dyDescent="0.5">
      <c r="A225">
        <v>202</v>
      </c>
      <c r="B225">
        <f t="shared" si="10"/>
        <v>0</v>
      </c>
      <c r="C225" s="3">
        <f t="shared" si="11"/>
        <v>1739.726027397247</v>
      </c>
      <c r="D225" s="3">
        <f t="shared" si="9"/>
        <v>41.095890410958901</v>
      </c>
      <c r="E225" s="3"/>
      <c r="F225" s="3"/>
    </row>
    <row r="226" spans="1:6" x14ac:dyDescent="0.5">
      <c r="A226">
        <v>203</v>
      </c>
      <c r="B226">
        <f t="shared" si="10"/>
        <v>0</v>
      </c>
      <c r="C226" s="3">
        <f t="shared" si="11"/>
        <v>1698.6301369862881</v>
      </c>
      <c r="D226" s="3">
        <f t="shared" si="9"/>
        <v>41.095890410958901</v>
      </c>
      <c r="E226" s="3"/>
      <c r="F226" s="3"/>
    </row>
    <row r="227" spans="1:6" x14ac:dyDescent="0.5">
      <c r="A227">
        <v>204</v>
      </c>
      <c r="B227">
        <f t="shared" si="10"/>
        <v>0</v>
      </c>
      <c r="C227" s="3">
        <f t="shared" si="11"/>
        <v>1657.5342465753292</v>
      </c>
      <c r="D227" s="3">
        <f t="shared" si="9"/>
        <v>41.095890410958901</v>
      </c>
      <c r="E227" s="3"/>
      <c r="F227" s="3"/>
    </row>
    <row r="228" spans="1:6" x14ac:dyDescent="0.5">
      <c r="A228">
        <v>205</v>
      </c>
      <c r="B228">
        <f t="shared" si="10"/>
        <v>0</v>
      </c>
      <c r="C228" s="3">
        <f t="shared" si="11"/>
        <v>1616.4383561643704</v>
      </c>
      <c r="D228" s="3">
        <f t="shared" si="9"/>
        <v>41.095890410958901</v>
      </c>
      <c r="E228" s="3"/>
      <c r="F228" s="3"/>
    </row>
    <row r="229" spans="1:6" x14ac:dyDescent="0.5">
      <c r="A229">
        <v>206</v>
      </c>
      <c r="B229">
        <f t="shared" si="10"/>
        <v>0</v>
      </c>
      <c r="C229" s="3">
        <f t="shared" si="11"/>
        <v>1575.3424657534115</v>
      </c>
      <c r="D229" s="3">
        <f t="shared" si="9"/>
        <v>41.095890410958901</v>
      </c>
      <c r="E229" s="3"/>
      <c r="F229" s="3"/>
    </row>
    <row r="230" spans="1:6" x14ac:dyDescent="0.5">
      <c r="A230">
        <v>207</v>
      </c>
      <c r="B230">
        <f t="shared" si="10"/>
        <v>0</v>
      </c>
      <c r="C230" s="3">
        <f t="shared" si="11"/>
        <v>1534.2465753424526</v>
      </c>
      <c r="D230" s="3">
        <f t="shared" si="9"/>
        <v>41.095890410958901</v>
      </c>
      <c r="E230" s="3"/>
      <c r="F230" s="3"/>
    </row>
    <row r="231" spans="1:6" x14ac:dyDescent="0.5">
      <c r="A231">
        <v>208</v>
      </c>
      <c r="B231">
        <f t="shared" si="10"/>
        <v>0</v>
      </c>
      <c r="C231" s="3">
        <f t="shared" si="11"/>
        <v>1493.1506849314937</v>
      </c>
      <c r="D231" s="3">
        <f t="shared" si="9"/>
        <v>41.095890410958901</v>
      </c>
      <c r="E231" s="3"/>
      <c r="F231" s="3"/>
    </row>
    <row r="232" spans="1:6" x14ac:dyDescent="0.5">
      <c r="A232">
        <v>209</v>
      </c>
      <c r="B232">
        <f t="shared" si="10"/>
        <v>0</v>
      </c>
      <c r="C232" s="3">
        <f t="shared" si="11"/>
        <v>1452.0547945205349</v>
      </c>
      <c r="D232" s="3">
        <f t="shared" si="9"/>
        <v>41.095890410958901</v>
      </c>
      <c r="E232" s="3"/>
      <c r="F232" s="3"/>
    </row>
    <row r="233" spans="1:6" x14ac:dyDescent="0.5">
      <c r="A233">
        <v>210</v>
      </c>
      <c r="B233">
        <f t="shared" si="10"/>
        <v>0</v>
      </c>
      <c r="C233" s="3">
        <f t="shared" si="11"/>
        <v>1410.958904109576</v>
      </c>
      <c r="D233" s="3">
        <f t="shared" si="9"/>
        <v>41.095890410958901</v>
      </c>
      <c r="E233" s="3"/>
      <c r="F233" s="3"/>
    </row>
    <row r="234" spans="1:6" x14ac:dyDescent="0.5">
      <c r="A234">
        <v>211</v>
      </c>
      <c r="B234">
        <f t="shared" si="10"/>
        <v>0</v>
      </c>
      <c r="C234" s="3">
        <f t="shared" si="11"/>
        <v>1369.8630136986171</v>
      </c>
      <c r="D234" s="3">
        <f t="shared" si="9"/>
        <v>41.095890410958901</v>
      </c>
      <c r="E234" s="3"/>
      <c r="F234" s="3"/>
    </row>
    <row r="235" spans="1:6" x14ac:dyDescent="0.5">
      <c r="A235">
        <v>212</v>
      </c>
      <c r="B235">
        <f t="shared" si="10"/>
        <v>0</v>
      </c>
      <c r="C235" s="3">
        <f t="shared" si="11"/>
        <v>1328.7671232876583</v>
      </c>
      <c r="D235" s="3">
        <f t="shared" si="9"/>
        <v>41.095890410958901</v>
      </c>
      <c r="E235" s="3"/>
      <c r="F235" s="3"/>
    </row>
    <row r="236" spans="1:6" x14ac:dyDescent="0.5">
      <c r="A236">
        <v>213</v>
      </c>
      <c r="B236">
        <f t="shared" si="10"/>
        <v>0</v>
      </c>
      <c r="C236" s="3">
        <f t="shared" si="11"/>
        <v>1287.6712328766994</v>
      </c>
      <c r="D236" s="3">
        <f t="shared" si="9"/>
        <v>41.095890410958901</v>
      </c>
      <c r="E236" s="3"/>
      <c r="F236" s="3"/>
    </row>
    <row r="237" spans="1:6" x14ac:dyDescent="0.5">
      <c r="A237">
        <v>214</v>
      </c>
      <c r="B237">
        <f t="shared" si="10"/>
        <v>0</v>
      </c>
      <c r="C237" s="3">
        <f t="shared" si="11"/>
        <v>1246.5753424657405</v>
      </c>
      <c r="D237" s="3">
        <f t="shared" si="9"/>
        <v>41.095890410958901</v>
      </c>
      <c r="E237" s="3"/>
      <c r="F237" s="3"/>
    </row>
    <row r="238" spans="1:6" x14ac:dyDescent="0.5">
      <c r="A238">
        <v>215</v>
      </c>
      <c r="B238">
        <f t="shared" si="10"/>
        <v>0</v>
      </c>
      <c r="C238" s="3">
        <f t="shared" si="11"/>
        <v>1205.4794520547816</v>
      </c>
      <c r="D238" s="3">
        <f t="shared" si="9"/>
        <v>41.095890410958901</v>
      </c>
      <c r="E238" s="3"/>
      <c r="F238" s="3"/>
    </row>
    <row r="239" spans="1:6" x14ac:dyDescent="0.5">
      <c r="A239">
        <v>216</v>
      </c>
      <c r="B239">
        <f t="shared" si="10"/>
        <v>0</v>
      </c>
      <c r="C239" s="3">
        <f t="shared" si="11"/>
        <v>1164.3835616438228</v>
      </c>
      <c r="D239" s="3">
        <f t="shared" si="9"/>
        <v>41.095890410958901</v>
      </c>
      <c r="E239" s="3"/>
      <c r="F239" s="3"/>
    </row>
    <row r="240" spans="1:6" x14ac:dyDescent="0.5">
      <c r="A240">
        <v>217</v>
      </c>
      <c r="B240">
        <f t="shared" si="10"/>
        <v>0</v>
      </c>
      <c r="C240" s="3">
        <f t="shared" si="11"/>
        <v>1123.2876712328639</v>
      </c>
      <c r="D240" s="3">
        <f t="shared" si="9"/>
        <v>41.095890410958901</v>
      </c>
      <c r="E240" s="3"/>
      <c r="F240" s="3"/>
    </row>
    <row r="241" spans="1:6" x14ac:dyDescent="0.5">
      <c r="A241">
        <v>218</v>
      </c>
      <c r="B241">
        <f t="shared" si="10"/>
        <v>0</v>
      </c>
      <c r="C241" s="3">
        <f t="shared" si="11"/>
        <v>1082.191780821905</v>
      </c>
      <c r="D241" s="3">
        <f t="shared" si="9"/>
        <v>41.095890410958901</v>
      </c>
      <c r="E241" s="3"/>
      <c r="F241" s="3"/>
    </row>
    <row r="242" spans="1:6" x14ac:dyDescent="0.5">
      <c r="A242">
        <v>219</v>
      </c>
      <c r="B242">
        <f t="shared" si="10"/>
        <v>0</v>
      </c>
      <c r="C242" s="3">
        <f t="shared" si="11"/>
        <v>1041.0958904109461</v>
      </c>
      <c r="D242" s="3">
        <f t="shared" si="9"/>
        <v>41.095890410958901</v>
      </c>
      <c r="E242" s="3"/>
      <c r="F242" s="3"/>
    </row>
    <row r="243" spans="1:6" x14ac:dyDescent="0.5">
      <c r="A243">
        <v>220</v>
      </c>
      <c r="B243">
        <f t="shared" si="10"/>
        <v>0</v>
      </c>
      <c r="C243" s="3">
        <f t="shared" si="11"/>
        <v>999.99999999998727</v>
      </c>
      <c r="D243" s="3">
        <f t="shared" si="9"/>
        <v>41.095890410958901</v>
      </c>
      <c r="E243" s="3"/>
      <c r="F243" s="3"/>
    </row>
    <row r="244" spans="1:6" x14ac:dyDescent="0.5">
      <c r="A244">
        <v>221</v>
      </c>
      <c r="B244">
        <f t="shared" si="10"/>
        <v>0</v>
      </c>
      <c r="C244" s="3">
        <f t="shared" si="11"/>
        <v>958.90410958902839</v>
      </c>
      <c r="D244" s="3">
        <f t="shared" si="9"/>
        <v>41.095890410958901</v>
      </c>
      <c r="E244" s="3"/>
      <c r="F244" s="3"/>
    </row>
    <row r="245" spans="1:6" x14ac:dyDescent="0.5">
      <c r="A245">
        <v>222</v>
      </c>
      <c r="B245">
        <f t="shared" si="10"/>
        <v>0</v>
      </c>
      <c r="C245" s="3">
        <f t="shared" si="11"/>
        <v>917.80821917806952</v>
      </c>
      <c r="D245" s="3">
        <f t="shared" si="9"/>
        <v>41.095890410958901</v>
      </c>
      <c r="E245" s="3"/>
      <c r="F245" s="3"/>
    </row>
    <row r="246" spans="1:6" x14ac:dyDescent="0.5">
      <c r="A246">
        <v>223</v>
      </c>
      <c r="B246">
        <f t="shared" si="10"/>
        <v>0</v>
      </c>
      <c r="C246" s="3">
        <f t="shared" si="11"/>
        <v>876.71232876711065</v>
      </c>
      <c r="D246" s="3">
        <f t="shared" si="9"/>
        <v>41.095890410958901</v>
      </c>
      <c r="E246" s="3"/>
      <c r="F246" s="3"/>
    </row>
    <row r="247" spans="1:6" x14ac:dyDescent="0.5">
      <c r="A247">
        <v>224</v>
      </c>
      <c r="B247">
        <f t="shared" si="10"/>
        <v>0</v>
      </c>
      <c r="C247" s="3">
        <f t="shared" si="11"/>
        <v>835.61643835615178</v>
      </c>
      <c r="D247" s="3">
        <f t="shared" si="9"/>
        <v>41.095890410958901</v>
      </c>
      <c r="E247" s="3"/>
      <c r="F247" s="3"/>
    </row>
    <row r="248" spans="1:6" x14ac:dyDescent="0.5">
      <c r="A248">
        <v>225</v>
      </c>
      <c r="B248">
        <f t="shared" si="10"/>
        <v>0</v>
      </c>
      <c r="C248" s="3">
        <f t="shared" si="11"/>
        <v>794.5205479451929</v>
      </c>
      <c r="D248" s="3">
        <f t="shared" si="9"/>
        <v>41.095890410958901</v>
      </c>
      <c r="E248" s="3"/>
      <c r="F248" s="3"/>
    </row>
    <row r="249" spans="1:6" x14ac:dyDescent="0.5">
      <c r="A249">
        <v>226</v>
      </c>
      <c r="B249">
        <f t="shared" si="10"/>
        <v>0</v>
      </c>
      <c r="C249" s="3">
        <f t="shared" si="11"/>
        <v>753.42465753423403</v>
      </c>
      <c r="D249" s="3">
        <f t="shared" si="9"/>
        <v>41.095890410958901</v>
      </c>
      <c r="E249" s="3"/>
      <c r="F249" s="3"/>
    </row>
    <row r="250" spans="1:6" x14ac:dyDescent="0.5">
      <c r="A250">
        <v>227</v>
      </c>
      <c r="B250">
        <f t="shared" si="10"/>
        <v>0</v>
      </c>
      <c r="C250" s="3">
        <f t="shared" si="11"/>
        <v>712.32876712327516</v>
      </c>
      <c r="D250" s="3">
        <f t="shared" si="9"/>
        <v>41.095890410958901</v>
      </c>
      <c r="E250" s="3"/>
      <c r="F250" s="3"/>
    </row>
    <row r="251" spans="1:6" x14ac:dyDescent="0.5">
      <c r="A251">
        <v>228</v>
      </c>
      <c r="B251">
        <f t="shared" si="10"/>
        <v>0</v>
      </c>
      <c r="C251" s="3">
        <f t="shared" si="11"/>
        <v>671.23287671231628</v>
      </c>
      <c r="D251" s="3">
        <f t="shared" si="9"/>
        <v>41.095890410958901</v>
      </c>
      <c r="E251" s="3"/>
      <c r="F251" s="3"/>
    </row>
    <row r="252" spans="1:6" x14ac:dyDescent="0.5">
      <c r="A252">
        <v>229</v>
      </c>
      <c r="B252">
        <f t="shared" si="10"/>
        <v>0</v>
      </c>
      <c r="C252" s="3">
        <f t="shared" si="11"/>
        <v>630.13698630135741</v>
      </c>
      <c r="D252" s="3">
        <f t="shared" si="9"/>
        <v>41.095890410958901</v>
      </c>
      <c r="E252" s="3"/>
      <c r="F252" s="3"/>
    </row>
    <row r="253" spans="1:6" x14ac:dyDescent="0.5">
      <c r="A253">
        <v>230</v>
      </c>
      <c r="B253">
        <f t="shared" si="10"/>
        <v>0</v>
      </c>
      <c r="C253" s="3">
        <f t="shared" si="11"/>
        <v>589.04109589039854</v>
      </c>
      <c r="D253" s="3">
        <f t="shared" si="9"/>
        <v>41.095890410958901</v>
      </c>
      <c r="E253" s="3"/>
      <c r="F253" s="3"/>
    </row>
    <row r="254" spans="1:6" x14ac:dyDescent="0.5">
      <c r="A254">
        <v>231</v>
      </c>
      <c r="B254">
        <f t="shared" si="10"/>
        <v>0</v>
      </c>
      <c r="C254" s="3">
        <f t="shared" si="11"/>
        <v>547.94520547943966</v>
      </c>
      <c r="D254" s="3">
        <f t="shared" si="9"/>
        <v>41.095890410958901</v>
      </c>
      <c r="E254" s="3"/>
      <c r="F254" s="3"/>
    </row>
    <row r="255" spans="1:6" x14ac:dyDescent="0.5">
      <c r="A255">
        <v>232</v>
      </c>
      <c r="B255">
        <f t="shared" si="10"/>
        <v>0</v>
      </c>
      <c r="C255" s="3">
        <f t="shared" si="11"/>
        <v>506.84931506848079</v>
      </c>
      <c r="D255" s="3">
        <f t="shared" si="9"/>
        <v>41.095890410958901</v>
      </c>
      <c r="E255" s="3"/>
      <c r="F255" s="3"/>
    </row>
    <row r="256" spans="1:6" x14ac:dyDescent="0.5">
      <c r="A256">
        <v>233</v>
      </c>
      <c r="B256">
        <f t="shared" si="10"/>
        <v>0</v>
      </c>
      <c r="C256" s="3">
        <f t="shared" si="11"/>
        <v>465.75342465752192</v>
      </c>
      <c r="D256" s="3">
        <f t="shared" si="9"/>
        <v>41.095890410958901</v>
      </c>
      <c r="E256" s="3"/>
      <c r="F256" s="3"/>
    </row>
    <row r="257" spans="1:6" x14ac:dyDescent="0.5">
      <c r="A257">
        <v>234</v>
      </c>
      <c r="B257">
        <f t="shared" si="10"/>
        <v>0</v>
      </c>
      <c r="C257" s="3">
        <f t="shared" si="11"/>
        <v>424.65753424656305</v>
      </c>
      <c r="D257" s="3">
        <f t="shared" si="9"/>
        <v>41.095890410958901</v>
      </c>
      <c r="E257" s="3"/>
      <c r="F257" s="3"/>
    </row>
    <row r="258" spans="1:6" x14ac:dyDescent="0.5">
      <c r="A258">
        <v>235</v>
      </c>
      <c r="B258">
        <f t="shared" si="10"/>
        <v>0</v>
      </c>
      <c r="C258" s="3">
        <f t="shared" si="11"/>
        <v>383.56164383560417</v>
      </c>
      <c r="D258" s="3">
        <f t="shared" si="9"/>
        <v>41.095890410958901</v>
      </c>
      <c r="E258" s="3"/>
      <c r="F258" s="3"/>
    </row>
    <row r="259" spans="1:6" x14ac:dyDescent="0.5">
      <c r="A259">
        <v>236</v>
      </c>
      <c r="B259">
        <f t="shared" si="10"/>
        <v>0</v>
      </c>
      <c r="C259" s="3">
        <f t="shared" si="11"/>
        <v>342.4657534246453</v>
      </c>
      <c r="D259" s="3">
        <f t="shared" si="9"/>
        <v>41.095890410958901</v>
      </c>
      <c r="E259" s="3"/>
      <c r="F259" s="3"/>
    </row>
    <row r="260" spans="1:6" x14ac:dyDescent="0.5">
      <c r="A260">
        <v>237</v>
      </c>
      <c r="B260">
        <f t="shared" si="10"/>
        <v>0</v>
      </c>
      <c r="C260" s="3">
        <f t="shared" si="11"/>
        <v>301.36986301368643</v>
      </c>
      <c r="D260" s="3">
        <f t="shared" si="9"/>
        <v>41.095890410958901</v>
      </c>
      <c r="E260" s="3"/>
      <c r="F260" s="3"/>
    </row>
    <row r="261" spans="1:6" x14ac:dyDescent="0.5">
      <c r="A261">
        <v>238</v>
      </c>
      <c r="B261">
        <f t="shared" si="10"/>
        <v>0</v>
      </c>
      <c r="C261" s="3">
        <f t="shared" si="11"/>
        <v>260.27397260272755</v>
      </c>
      <c r="D261" s="3">
        <f t="shared" si="9"/>
        <v>41.095890410958901</v>
      </c>
      <c r="E261" s="3"/>
      <c r="F261" s="3"/>
    </row>
    <row r="262" spans="1:6" x14ac:dyDescent="0.5">
      <c r="A262">
        <v>239</v>
      </c>
      <c r="B262">
        <f t="shared" si="10"/>
        <v>0</v>
      </c>
      <c r="C262" s="3">
        <f t="shared" si="11"/>
        <v>219.17808219176865</v>
      </c>
      <c r="D262" s="3">
        <f t="shared" si="9"/>
        <v>41.095890410958901</v>
      </c>
      <c r="E262" s="3"/>
      <c r="F262" s="3"/>
    </row>
    <row r="263" spans="1:6" x14ac:dyDescent="0.5">
      <c r="A263">
        <v>240</v>
      </c>
      <c r="B263">
        <f t="shared" si="10"/>
        <v>0</v>
      </c>
      <c r="C263" s="3">
        <f t="shared" si="11"/>
        <v>178.08219178080975</v>
      </c>
      <c r="D263" s="3">
        <f t="shared" si="9"/>
        <v>41.095890410958901</v>
      </c>
      <c r="E263" s="3"/>
      <c r="F263" s="3"/>
    </row>
    <row r="264" spans="1:6" x14ac:dyDescent="0.5">
      <c r="A264">
        <v>241</v>
      </c>
      <c r="B264">
        <f t="shared" si="10"/>
        <v>0</v>
      </c>
      <c r="C264" s="3">
        <f t="shared" si="11"/>
        <v>136.98630136985085</v>
      </c>
      <c r="D264" s="3">
        <f t="shared" si="9"/>
        <v>41.095890410958901</v>
      </c>
      <c r="E264" s="3"/>
      <c r="F264" s="3"/>
    </row>
    <row r="265" spans="1:6" x14ac:dyDescent="0.5">
      <c r="A265">
        <v>242</v>
      </c>
      <c r="B265">
        <f t="shared" si="10"/>
        <v>0</v>
      </c>
      <c r="C265" s="3">
        <f t="shared" si="11"/>
        <v>95.890410958891948</v>
      </c>
      <c r="D265" s="3">
        <f t="shared" si="9"/>
        <v>41.095890410958901</v>
      </c>
      <c r="E265" s="3"/>
      <c r="F265" s="3"/>
    </row>
    <row r="266" spans="1:6" x14ac:dyDescent="0.5">
      <c r="A266">
        <v>243</v>
      </c>
      <c r="B266">
        <f t="shared" si="10"/>
        <v>0</v>
      </c>
      <c r="C266" s="3">
        <f t="shared" si="11"/>
        <v>54.794520547933047</v>
      </c>
      <c r="D266" s="3">
        <f t="shared" si="9"/>
        <v>41.095890410958901</v>
      </c>
      <c r="E266" s="3"/>
      <c r="F266" s="3"/>
    </row>
    <row r="267" spans="1:6" x14ac:dyDescent="0.5">
      <c r="A267">
        <v>244</v>
      </c>
      <c r="B267">
        <f t="shared" si="10"/>
        <v>5000</v>
      </c>
      <c r="C267" s="3">
        <f t="shared" si="11"/>
        <v>5013.6986301369743</v>
      </c>
      <c r="D267" s="3">
        <f t="shared" si="9"/>
        <v>41.095890410958901</v>
      </c>
      <c r="E267" s="3"/>
      <c r="F267" s="3"/>
    </row>
    <row r="268" spans="1:6" x14ac:dyDescent="0.5">
      <c r="A268">
        <v>245</v>
      </c>
      <c r="B268">
        <f t="shared" si="10"/>
        <v>0</v>
      </c>
      <c r="C268" s="3">
        <f t="shared" si="11"/>
        <v>4972.602739726015</v>
      </c>
      <c r="D268" s="3">
        <f t="shared" si="9"/>
        <v>41.095890410958901</v>
      </c>
      <c r="E268" s="3"/>
      <c r="F268" s="3"/>
    </row>
    <row r="269" spans="1:6" x14ac:dyDescent="0.5">
      <c r="A269">
        <v>246</v>
      </c>
      <c r="B269">
        <f t="shared" si="10"/>
        <v>0</v>
      </c>
      <c r="C269" s="3">
        <f t="shared" si="11"/>
        <v>4931.5068493150557</v>
      </c>
      <c r="D269" s="3">
        <f t="shared" si="9"/>
        <v>41.095890410958901</v>
      </c>
      <c r="E269" s="3"/>
      <c r="F269" s="3"/>
    </row>
    <row r="270" spans="1:6" x14ac:dyDescent="0.5">
      <c r="A270">
        <v>247</v>
      </c>
      <c r="B270">
        <f t="shared" si="10"/>
        <v>0</v>
      </c>
      <c r="C270" s="3">
        <f t="shared" si="11"/>
        <v>4890.4109589040963</v>
      </c>
      <c r="D270" s="3">
        <f t="shared" si="9"/>
        <v>41.095890410958901</v>
      </c>
      <c r="E270" s="3"/>
      <c r="F270" s="3"/>
    </row>
    <row r="271" spans="1:6" x14ac:dyDescent="0.5">
      <c r="A271">
        <v>248</v>
      </c>
      <c r="B271">
        <f t="shared" si="10"/>
        <v>0</v>
      </c>
      <c r="C271" s="3">
        <f t="shared" si="11"/>
        <v>4849.315068493137</v>
      </c>
      <c r="D271" s="3">
        <f t="shared" si="9"/>
        <v>41.095890410958901</v>
      </c>
      <c r="E271" s="3"/>
      <c r="F271" s="3"/>
    </row>
    <row r="272" spans="1:6" x14ac:dyDescent="0.5">
      <c r="A272">
        <v>249</v>
      </c>
      <c r="B272">
        <f t="shared" si="10"/>
        <v>0</v>
      </c>
      <c r="C272" s="3">
        <f t="shared" si="11"/>
        <v>4808.2191780821777</v>
      </c>
      <c r="D272" s="3">
        <f t="shared" si="9"/>
        <v>41.095890410958901</v>
      </c>
      <c r="E272" s="3"/>
      <c r="F272" s="3"/>
    </row>
    <row r="273" spans="1:6" x14ac:dyDescent="0.5">
      <c r="A273">
        <v>250</v>
      </c>
      <c r="B273">
        <f t="shared" si="10"/>
        <v>0</v>
      </c>
      <c r="C273" s="3">
        <f t="shared" si="11"/>
        <v>4767.1232876712183</v>
      </c>
      <c r="D273" s="3">
        <f t="shared" si="9"/>
        <v>41.095890410958901</v>
      </c>
      <c r="E273" s="3"/>
      <c r="F273" s="3"/>
    </row>
    <row r="274" spans="1:6" x14ac:dyDescent="0.5">
      <c r="A274">
        <v>251</v>
      </c>
      <c r="B274">
        <f t="shared" si="10"/>
        <v>0</v>
      </c>
      <c r="C274" s="3">
        <f t="shared" si="11"/>
        <v>4726.027397260259</v>
      </c>
      <c r="D274" s="3">
        <f t="shared" si="9"/>
        <v>41.095890410958901</v>
      </c>
      <c r="E274" s="3"/>
      <c r="F274" s="3"/>
    </row>
    <row r="275" spans="1:6" x14ac:dyDescent="0.5">
      <c r="A275">
        <v>252</v>
      </c>
      <c r="B275">
        <f t="shared" si="10"/>
        <v>0</v>
      </c>
      <c r="C275" s="3">
        <f t="shared" si="11"/>
        <v>4684.9315068492997</v>
      </c>
      <c r="D275" s="3">
        <f t="shared" si="9"/>
        <v>41.095890410958901</v>
      </c>
      <c r="E275" s="3"/>
      <c r="F275" s="3"/>
    </row>
    <row r="276" spans="1:6" x14ac:dyDescent="0.5">
      <c r="A276">
        <v>253</v>
      </c>
      <c r="B276">
        <f t="shared" si="10"/>
        <v>0</v>
      </c>
      <c r="C276" s="3">
        <f t="shared" si="11"/>
        <v>4643.8356164383404</v>
      </c>
      <c r="D276" s="3">
        <f t="shared" si="9"/>
        <v>41.095890410958901</v>
      </c>
      <c r="E276" s="3"/>
      <c r="F276" s="3"/>
    </row>
    <row r="277" spans="1:6" x14ac:dyDescent="0.5">
      <c r="A277">
        <v>254</v>
      </c>
      <c r="B277">
        <f t="shared" si="10"/>
        <v>0</v>
      </c>
      <c r="C277" s="3">
        <f t="shared" si="11"/>
        <v>4602.739726027381</v>
      </c>
      <c r="D277" s="3">
        <f t="shared" si="9"/>
        <v>41.095890410958901</v>
      </c>
      <c r="E277" s="3"/>
      <c r="F277" s="3"/>
    </row>
    <row r="278" spans="1:6" x14ac:dyDescent="0.5">
      <c r="A278">
        <v>255</v>
      </c>
      <c r="B278">
        <f t="shared" si="10"/>
        <v>0</v>
      </c>
      <c r="C278" s="3">
        <f t="shared" si="11"/>
        <v>4561.6438356164217</v>
      </c>
      <c r="D278" s="3">
        <f t="shared" si="9"/>
        <v>41.095890410958901</v>
      </c>
      <c r="E278" s="3"/>
      <c r="F278" s="3"/>
    </row>
    <row r="279" spans="1:6" x14ac:dyDescent="0.5">
      <c r="A279">
        <v>256</v>
      </c>
      <c r="B279">
        <f t="shared" si="10"/>
        <v>0</v>
      </c>
      <c r="C279" s="3">
        <f t="shared" si="11"/>
        <v>4520.5479452054624</v>
      </c>
      <c r="D279" s="3">
        <f t="shared" si="9"/>
        <v>41.095890410958901</v>
      </c>
      <c r="E279" s="3"/>
      <c r="F279" s="3"/>
    </row>
    <row r="280" spans="1:6" x14ac:dyDescent="0.5">
      <c r="A280">
        <v>257</v>
      </c>
      <c r="B280">
        <f t="shared" si="10"/>
        <v>0</v>
      </c>
      <c r="C280" s="3">
        <f t="shared" si="11"/>
        <v>4479.4520547945031</v>
      </c>
      <c r="D280" s="3">
        <f t="shared" ref="D280:D343" si="12">$J$6/365</f>
        <v>41.095890410958901</v>
      </c>
      <c r="E280" s="3"/>
      <c r="F280" s="3"/>
    </row>
    <row r="281" spans="1:6" x14ac:dyDescent="0.5">
      <c r="A281">
        <v>258</v>
      </c>
      <c r="B281">
        <f t="shared" ref="B281:B344" si="13">IF((C280-D280)&lt;=D281,$J$7,0)</f>
        <v>0</v>
      </c>
      <c r="C281" s="3">
        <f t="shared" ref="C281:C344" si="14">C280-D280+B281</f>
        <v>4438.3561643835437</v>
      </c>
      <c r="D281" s="3">
        <f t="shared" si="12"/>
        <v>41.095890410958901</v>
      </c>
      <c r="E281" s="3"/>
      <c r="F281" s="3"/>
    </row>
    <row r="282" spans="1:6" x14ac:dyDescent="0.5">
      <c r="A282">
        <v>259</v>
      </c>
      <c r="B282">
        <f t="shared" si="13"/>
        <v>0</v>
      </c>
      <c r="C282" s="3">
        <f t="shared" si="14"/>
        <v>4397.2602739725844</v>
      </c>
      <c r="D282" s="3">
        <f t="shared" si="12"/>
        <v>41.095890410958901</v>
      </c>
      <c r="E282" s="3"/>
      <c r="F282" s="3"/>
    </row>
    <row r="283" spans="1:6" x14ac:dyDescent="0.5">
      <c r="A283">
        <v>260</v>
      </c>
      <c r="B283">
        <f t="shared" si="13"/>
        <v>0</v>
      </c>
      <c r="C283" s="3">
        <f t="shared" si="14"/>
        <v>4356.1643835616251</v>
      </c>
      <c r="D283" s="3">
        <f t="shared" si="12"/>
        <v>41.095890410958901</v>
      </c>
      <c r="E283" s="3"/>
      <c r="F283" s="3"/>
    </row>
    <row r="284" spans="1:6" x14ac:dyDescent="0.5">
      <c r="A284">
        <v>261</v>
      </c>
      <c r="B284">
        <f t="shared" si="13"/>
        <v>0</v>
      </c>
      <c r="C284" s="3">
        <f t="shared" si="14"/>
        <v>4315.0684931506657</v>
      </c>
      <c r="D284" s="3">
        <f t="shared" si="12"/>
        <v>41.095890410958901</v>
      </c>
      <c r="E284" s="3"/>
      <c r="F284" s="3"/>
    </row>
    <row r="285" spans="1:6" x14ac:dyDescent="0.5">
      <c r="A285">
        <v>262</v>
      </c>
      <c r="B285">
        <f t="shared" si="13"/>
        <v>0</v>
      </c>
      <c r="C285" s="3">
        <f t="shared" si="14"/>
        <v>4273.9726027397064</v>
      </c>
      <c r="D285" s="3">
        <f t="shared" si="12"/>
        <v>41.095890410958901</v>
      </c>
      <c r="E285" s="3"/>
      <c r="F285" s="3"/>
    </row>
    <row r="286" spans="1:6" x14ac:dyDescent="0.5">
      <c r="A286">
        <v>263</v>
      </c>
      <c r="B286">
        <f t="shared" si="13"/>
        <v>0</v>
      </c>
      <c r="C286" s="3">
        <f t="shared" si="14"/>
        <v>4232.8767123287471</v>
      </c>
      <c r="D286" s="3">
        <f t="shared" si="12"/>
        <v>41.095890410958901</v>
      </c>
      <c r="E286" s="3"/>
      <c r="F286" s="3"/>
    </row>
    <row r="287" spans="1:6" x14ac:dyDescent="0.5">
      <c r="A287">
        <v>264</v>
      </c>
      <c r="B287">
        <f t="shared" si="13"/>
        <v>0</v>
      </c>
      <c r="C287" s="3">
        <f t="shared" si="14"/>
        <v>4191.7808219177878</v>
      </c>
      <c r="D287" s="3">
        <f t="shared" si="12"/>
        <v>41.095890410958901</v>
      </c>
      <c r="E287" s="3"/>
      <c r="F287" s="3"/>
    </row>
    <row r="288" spans="1:6" x14ac:dyDescent="0.5">
      <c r="A288">
        <v>265</v>
      </c>
      <c r="B288">
        <f t="shared" si="13"/>
        <v>0</v>
      </c>
      <c r="C288" s="3">
        <f t="shared" si="14"/>
        <v>4150.6849315068284</v>
      </c>
      <c r="D288" s="3">
        <f t="shared" si="12"/>
        <v>41.095890410958901</v>
      </c>
      <c r="E288" s="3"/>
      <c r="F288" s="3"/>
    </row>
    <row r="289" spans="1:6" x14ac:dyDescent="0.5">
      <c r="A289">
        <v>266</v>
      </c>
      <c r="B289">
        <f t="shared" si="13"/>
        <v>0</v>
      </c>
      <c r="C289" s="3">
        <f t="shared" si="14"/>
        <v>4109.5890410958691</v>
      </c>
      <c r="D289" s="3">
        <f t="shared" si="12"/>
        <v>41.095890410958901</v>
      </c>
      <c r="E289" s="3"/>
      <c r="F289" s="3"/>
    </row>
    <row r="290" spans="1:6" x14ac:dyDescent="0.5">
      <c r="A290">
        <v>267</v>
      </c>
      <c r="B290">
        <f t="shared" si="13"/>
        <v>0</v>
      </c>
      <c r="C290" s="3">
        <f t="shared" si="14"/>
        <v>4068.4931506849102</v>
      </c>
      <c r="D290" s="3">
        <f t="shared" si="12"/>
        <v>41.095890410958901</v>
      </c>
      <c r="E290" s="3"/>
      <c r="F290" s="3"/>
    </row>
    <row r="291" spans="1:6" x14ac:dyDescent="0.5">
      <c r="A291">
        <v>268</v>
      </c>
      <c r="B291">
        <f t="shared" si="13"/>
        <v>0</v>
      </c>
      <c r="C291" s="3">
        <f t="shared" si="14"/>
        <v>4027.3972602739514</v>
      </c>
      <c r="D291" s="3">
        <f t="shared" si="12"/>
        <v>41.095890410958901</v>
      </c>
      <c r="E291" s="3"/>
      <c r="F291" s="3"/>
    </row>
    <row r="292" spans="1:6" x14ac:dyDescent="0.5">
      <c r="A292">
        <v>269</v>
      </c>
      <c r="B292">
        <f t="shared" si="13"/>
        <v>0</v>
      </c>
      <c r="C292" s="3">
        <f t="shared" si="14"/>
        <v>3986.3013698629925</v>
      </c>
      <c r="D292" s="3">
        <f t="shared" si="12"/>
        <v>41.095890410958901</v>
      </c>
      <c r="E292" s="3"/>
      <c r="F292" s="3"/>
    </row>
    <row r="293" spans="1:6" x14ac:dyDescent="0.5">
      <c r="A293">
        <v>270</v>
      </c>
      <c r="B293">
        <f t="shared" si="13"/>
        <v>0</v>
      </c>
      <c r="C293" s="3">
        <f t="shared" si="14"/>
        <v>3945.2054794520336</v>
      </c>
      <c r="D293" s="3">
        <f t="shared" si="12"/>
        <v>41.095890410958901</v>
      </c>
      <c r="E293" s="3"/>
      <c r="F293" s="3"/>
    </row>
    <row r="294" spans="1:6" x14ac:dyDescent="0.5">
      <c r="A294">
        <v>271</v>
      </c>
      <c r="B294">
        <f t="shared" si="13"/>
        <v>0</v>
      </c>
      <c r="C294" s="3">
        <f t="shared" si="14"/>
        <v>3904.1095890410747</v>
      </c>
      <c r="D294" s="3">
        <f t="shared" si="12"/>
        <v>41.095890410958901</v>
      </c>
      <c r="E294" s="3"/>
      <c r="F294" s="3"/>
    </row>
    <row r="295" spans="1:6" x14ac:dyDescent="0.5">
      <c r="A295">
        <v>272</v>
      </c>
      <c r="B295">
        <f t="shared" si="13"/>
        <v>0</v>
      </c>
      <c r="C295" s="3">
        <f t="shared" si="14"/>
        <v>3863.0136986301159</v>
      </c>
      <c r="D295" s="3">
        <f t="shared" si="12"/>
        <v>41.095890410958901</v>
      </c>
      <c r="E295" s="3"/>
      <c r="F295" s="3"/>
    </row>
    <row r="296" spans="1:6" x14ac:dyDescent="0.5">
      <c r="A296">
        <v>273</v>
      </c>
      <c r="B296">
        <f t="shared" si="13"/>
        <v>0</v>
      </c>
      <c r="C296" s="3">
        <f t="shared" si="14"/>
        <v>3821.917808219157</v>
      </c>
      <c r="D296" s="3">
        <f t="shared" si="12"/>
        <v>41.095890410958901</v>
      </c>
      <c r="E296" s="3"/>
      <c r="F296" s="3"/>
    </row>
    <row r="297" spans="1:6" x14ac:dyDescent="0.5">
      <c r="A297">
        <v>274</v>
      </c>
      <c r="B297">
        <f t="shared" si="13"/>
        <v>0</v>
      </c>
      <c r="C297" s="3">
        <f t="shared" si="14"/>
        <v>3780.8219178081981</v>
      </c>
      <c r="D297" s="3">
        <f t="shared" si="12"/>
        <v>41.095890410958901</v>
      </c>
      <c r="E297" s="3"/>
      <c r="F297" s="3"/>
    </row>
    <row r="298" spans="1:6" x14ac:dyDescent="0.5">
      <c r="A298">
        <v>275</v>
      </c>
      <c r="B298">
        <f t="shared" si="13"/>
        <v>0</v>
      </c>
      <c r="C298" s="3">
        <f t="shared" si="14"/>
        <v>3739.7260273972392</v>
      </c>
      <c r="D298" s="3">
        <f t="shared" si="12"/>
        <v>41.095890410958901</v>
      </c>
      <c r="E298" s="3"/>
      <c r="F298" s="3"/>
    </row>
    <row r="299" spans="1:6" x14ac:dyDescent="0.5">
      <c r="A299">
        <v>276</v>
      </c>
      <c r="B299">
        <f t="shared" si="13"/>
        <v>0</v>
      </c>
      <c r="C299" s="3">
        <f t="shared" si="14"/>
        <v>3698.6301369862804</v>
      </c>
      <c r="D299" s="3">
        <f t="shared" si="12"/>
        <v>41.095890410958901</v>
      </c>
      <c r="E299" s="3"/>
      <c r="F299" s="3"/>
    </row>
    <row r="300" spans="1:6" x14ac:dyDescent="0.5">
      <c r="A300">
        <v>277</v>
      </c>
      <c r="B300">
        <f t="shared" si="13"/>
        <v>0</v>
      </c>
      <c r="C300" s="3">
        <f t="shared" si="14"/>
        <v>3657.5342465753215</v>
      </c>
      <c r="D300" s="3">
        <f t="shared" si="12"/>
        <v>41.095890410958901</v>
      </c>
      <c r="E300" s="3"/>
      <c r="F300" s="3"/>
    </row>
    <row r="301" spans="1:6" x14ac:dyDescent="0.5">
      <c r="A301">
        <v>278</v>
      </c>
      <c r="B301">
        <f t="shared" si="13"/>
        <v>0</v>
      </c>
      <c r="C301" s="3">
        <f t="shared" si="14"/>
        <v>3616.4383561643626</v>
      </c>
      <c r="D301" s="3">
        <f t="shared" si="12"/>
        <v>41.095890410958901</v>
      </c>
      <c r="E301" s="3"/>
      <c r="F301" s="3"/>
    </row>
    <row r="302" spans="1:6" x14ac:dyDescent="0.5">
      <c r="A302">
        <v>279</v>
      </c>
      <c r="B302">
        <f t="shared" si="13"/>
        <v>0</v>
      </c>
      <c r="C302" s="3">
        <f t="shared" si="14"/>
        <v>3575.3424657534038</v>
      </c>
      <c r="D302" s="3">
        <f t="shared" si="12"/>
        <v>41.095890410958901</v>
      </c>
      <c r="E302" s="3"/>
      <c r="F302" s="3"/>
    </row>
    <row r="303" spans="1:6" x14ac:dyDescent="0.5">
      <c r="A303">
        <v>280</v>
      </c>
      <c r="B303">
        <f t="shared" si="13"/>
        <v>0</v>
      </c>
      <c r="C303" s="3">
        <f t="shared" si="14"/>
        <v>3534.2465753424449</v>
      </c>
      <c r="D303" s="3">
        <f t="shared" si="12"/>
        <v>41.095890410958901</v>
      </c>
      <c r="E303" s="3"/>
      <c r="F303" s="3"/>
    </row>
    <row r="304" spans="1:6" x14ac:dyDescent="0.5">
      <c r="A304">
        <v>281</v>
      </c>
      <c r="B304">
        <f t="shared" si="13"/>
        <v>0</v>
      </c>
      <c r="C304" s="3">
        <f t="shared" si="14"/>
        <v>3493.150684931486</v>
      </c>
      <c r="D304" s="3">
        <f t="shared" si="12"/>
        <v>41.095890410958901</v>
      </c>
      <c r="E304" s="3"/>
      <c r="F304" s="3"/>
    </row>
    <row r="305" spans="1:6" x14ac:dyDescent="0.5">
      <c r="A305">
        <v>282</v>
      </c>
      <c r="B305">
        <f t="shared" si="13"/>
        <v>0</v>
      </c>
      <c r="C305" s="3">
        <f t="shared" si="14"/>
        <v>3452.0547945205271</v>
      </c>
      <c r="D305" s="3">
        <f t="shared" si="12"/>
        <v>41.095890410958901</v>
      </c>
      <c r="E305" s="3"/>
      <c r="F305" s="3"/>
    </row>
    <row r="306" spans="1:6" x14ac:dyDescent="0.5">
      <c r="A306">
        <v>283</v>
      </c>
      <c r="B306">
        <f t="shared" si="13"/>
        <v>0</v>
      </c>
      <c r="C306" s="3">
        <f t="shared" si="14"/>
        <v>3410.9589041095683</v>
      </c>
      <c r="D306" s="3">
        <f t="shared" si="12"/>
        <v>41.095890410958901</v>
      </c>
      <c r="E306" s="3"/>
      <c r="F306" s="3"/>
    </row>
    <row r="307" spans="1:6" x14ac:dyDescent="0.5">
      <c r="A307">
        <v>284</v>
      </c>
      <c r="B307">
        <f t="shared" si="13"/>
        <v>0</v>
      </c>
      <c r="C307" s="3">
        <f t="shared" si="14"/>
        <v>3369.8630136986094</v>
      </c>
      <c r="D307" s="3">
        <f t="shared" si="12"/>
        <v>41.095890410958901</v>
      </c>
      <c r="E307" s="3"/>
      <c r="F307" s="3"/>
    </row>
    <row r="308" spans="1:6" x14ac:dyDescent="0.5">
      <c r="A308">
        <v>285</v>
      </c>
      <c r="B308">
        <f t="shared" si="13"/>
        <v>0</v>
      </c>
      <c r="C308" s="3">
        <f t="shared" si="14"/>
        <v>3328.7671232876505</v>
      </c>
      <c r="D308" s="3">
        <f t="shared" si="12"/>
        <v>41.095890410958901</v>
      </c>
      <c r="E308" s="3"/>
      <c r="F308" s="3"/>
    </row>
    <row r="309" spans="1:6" x14ac:dyDescent="0.5">
      <c r="A309">
        <v>286</v>
      </c>
      <c r="B309">
        <f t="shared" si="13"/>
        <v>0</v>
      </c>
      <c r="C309" s="3">
        <f t="shared" si="14"/>
        <v>3287.6712328766916</v>
      </c>
      <c r="D309" s="3">
        <f t="shared" si="12"/>
        <v>41.095890410958901</v>
      </c>
      <c r="E309" s="3"/>
      <c r="F309" s="3"/>
    </row>
    <row r="310" spans="1:6" x14ac:dyDescent="0.5">
      <c r="A310">
        <v>287</v>
      </c>
      <c r="B310">
        <f t="shared" si="13"/>
        <v>0</v>
      </c>
      <c r="C310" s="3">
        <f t="shared" si="14"/>
        <v>3246.5753424657328</v>
      </c>
      <c r="D310" s="3">
        <f t="shared" si="12"/>
        <v>41.095890410958901</v>
      </c>
      <c r="E310" s="3"/>
      <c r="F310" s="3"/>
    </row>
    <row r="311" spans="1:6" x14ac:dyDescent="0.5">
      <c r="A311">
        <v>288</v>
      </c>
      <c r="B311">
        <f t="shared" si="13"/>
        <v>0</v>
      </c>
      <c r="C311" s="3">
        <f t="shared" si="14"/>
        <v>3205.4794520547739</v>
      </c>
      <c r="D311" s="3">
        <f t="shared" si="12"/>
        <v>41.095890410958901</v>
      </c>
      <c r="E311" s="3"/>
      <c r="F311" s="3"/>
    </row>
    <row r="312" spans="1:6" x14ac:dyDescent="0.5">
      <c r="A312">
        <v>289</v>
      </c>
      <c r="B312">
        <f t="shared" si="13"/>
        <v>0</v>
      </c>
      <c r="C312" s="3">
        <f t="shared" si="14"/>
        <v>3164.383561643815</v>
      </c>
      <c r="D312" s="3">
        <f t="shared" si="12"/>
        <v>41.095890410958901</v>
      </c>
      <c r="E312" s="3"/>
      <c r="F312" s="3"/>
    </row>
    <row r="313" spans="1:6" x14ac:dyDescent="0.5">
      <c r="A313">
        <v>290</v>
      </c>
      <c r="B313">
        <f t="shared" si="13"/>
        <v>0</v>
      </c>
      <c r="C313" s="3">
        <f t="shared" si="14"/>
        <v>3123.2876712328562</v>
      </c>
      <c r="D313" s="3">
        <f t="shared" si="12"/>
        <v>41.095890410958901</v>
      </c>
      <c r="E313" s="3"/>
      <c r="F313" s="3"/>
    </row>
    <row r="314" spans="1:6" x14ac:dyDescent="0.5">
      <c r="A314">
        <v>291</v>
      </c>
      <c r="B314">
        <f t="shared" si="13"/>
        <v>0</v>
      </c>
      <c r="C314" s="3">
        <f t="shared" si="14"/>
        <v>3082.1917808218973</v>
      </c>
      <c r="D314" s="3">
        <f t="shared" si="12"/>
        <v>41.095890410958901</v>
      </c>
      <c r="E314" s="3"/>
      <c r="F314" s="3"/>
    </row>
    <row r="315" spans="1:6" x14ac:dyDescent="0.5">
      <c r="A315">
        <v>292</v>
      </c>
      <c r="B315">
        <f t="shared" si="13"/>
        <v>0</v>
      </c>
      <c r="C315" s="3">
        <f t="shared" si="14"/>
        <v>3041.0958904109384</v>
      </c>
      <c r="D315" s="3">
        <f t="shared" si="12"/>
        <v>41.095890410958901</v>
      </c>
      <c r="E315" s="3"/>
      <c r="F315" s="3"/>
    </row>
    <row r="316" spans="1:6" x14ac:dyDescent="0.5">
      <c r="A316">
        <v>293</v>
      </c>
      <c r="B316">
        <f t="shared" si="13"/>
        <v>0</v>
      </c>
      <c r="C316" s="3">
        <f t="shared" si="14"/>
        <v>2999.9999999999795</v>
      </c>
      <c r="D316" s="3">
        <f t="shared" si="12"/>
        <v>41.095890410958901</v>
      </c>
      <c r="E316" s="3"/>
      <c r="F316" s="3"/>
    </row>
    <row r="317" spans="1:6" x14ac:dyDescent="0.5">
      <c r="A317">
        <v>294</v>
      </c>
      <c r="B317">
        <f t="shared" si="13"/>
        <v>0</v>
      </c>
      <c r="C317" s="3">
        <f t="shared" si="14"/>
        <v>2958.9041095890207</v>
      </c>
      <c r="D317" s="3">
        <f t="shared" si="12"/>
        <v>41.095890410958901</v>
      </c>
      <c r="E317" s="3"/>
      <c r="F317" s="3"/>
    </row>
    <row r="318" spans="1:6" x14ac:dyDescent="0.5">
      <c r="A318">
        <v>295</v>
      </c>
      <c r="B318">
        <f t="shared" si="13"/>
        <v>0</v>
      </c>
      <c r="C318" s="3">
        <f t="shared" si="14"/>
        <v>2917.8082191780618</v>
      </c>
      <c r="D318" s="3">
        <f t="shared" si="12"/>
        <v>41.095890410958901</v>
      </c>
      <c r="E318" s="3"/>
      <c r="F318" s="3"/>
    </row>
    <row r="319" spans="1:6" x14ac:dyDescent="0.5">
      <c r="A319">
        <v>296</v>
      </c>
      <c r="B319">
        <f t="shared" si="13"/>
        <v>0</v>
      </c>
      <c r="C319" s="3">
        <f t="shared" si="14"/>
        <v>2876.7123287671029</v>
      </c>
      <c r="D319" s="3">
        <f t="shared" si="12"/>
        <v>41.095890410958901</v>
      </c>
      <c r="E319" s="3"/>
      <c r="F319" s="3"/>
    </row>
    <row r="320" spans="1:6" x14ac:dyDescent="0.5">
      <c r="A320">
        <v>297</v>
      </c>
      <c r="B320">
        <f t="shared" si="13"/>
        <v>0</v>
      </c>
      <c r="C320" s="3">
        <f t="shared" si="14"/>
        <v>2835.616438356144</v>
      </c>
      <c r="D320" s="3">
        <f t="shared" si="12"/>
        <v>41.095890410958901</v>
      </c>
      <c r="E320" s="3"/>
      <c r="F320" s="3"/>
    </row>
    <row r="321" spans="1:6" x14ac:dyDescent="0.5">
      <c r="A321">
        <v>298</v>
      </c>
      <c r="B321">
        <f t="shared" si="13"/>
        <v>0</v>
      </c>
      <c r="C321" s="3">
        <f t="shared" si="14"/>
        <v>2794.5205479451852</v>
      </c>
      <c r="D321" s="3">
        <f t="shared" si="12"/>
        <v>41.095890410958901</v>
      </c>
      <c r="E321" s="3"/>
      <c r="F321" s="3"/>
    </row>
    <row r="322" spans="1:6" x14ac:dyDescent="0.5">
      <c r="A322">
        <v>299</v>
      </c>
      <c r="B322">
        <f t="shared" si="13"/>
        <v>0</v>
      </c>
      <c r="C322" s="3">
        <f t="shared" si="14"/>
        <v>2753.4246575342263</v>
      </c>
      <c r="D322" s="3">
        <f t="shared" si="12"/>
        <v>41.095890410958901</v>
      </c>
      <c r="E322" s="3"/>
      <c r="F322" s="3"/>
    </row>
    <row r="323" spans="1:6" x14ac:dyDescent="0.5">
      <c r="A323">
        <v>300</v>
      </c>
      <c r="B323">
        <f t="shared" si="13"/>
        <v>0</v>
      </c>
      <c r="C323" s="3">
        <f t="shared" si="14"/>
        <v>2712.3287671232674</v>
      </c>
      <c r="D323" s="3">
        <f t="shared" si="12"/>
        <v>41.095890410958901</v>
      </c>
      <c r="E323" s="3"/>
      <c r="F323" s="3"/>
    </row>
    <row r="324" spans="1:6" x14ac:dyDescent="0.5">
      <c r="A324">
        <v>301</v>
      </c>
      <c r="B324">
        <f t="shared" si="13"/>
        <v>0</v>
      </c>
      <c r="C324" s="3">
        <f t="shared" si="14"/>
        <v>2671.2328767123086</v>
      </c>
      <c r="D324" s="3">
        <f t="shared" si="12"/>
        <v>41.095890410958901</v>
      </c>
      <c r="E324" s="3"/>
      <c r="F324" s="3"/>
    </row>
    <row r="325" spans="1:6" x14ac:dyDescent="0.5">
      <c r="A325">
        <v>302</v>
      </c>
      <c r="B325">
        <f t="shared" si="13"/>
        <v>0</v>
      </c>
      <c r="C325" s="3">
        <f t="shared" si="14"/>
        <v>2630.1369863013497</v>
      </c>
      <c r="D325" s="3">
        <f t="shared" si="12"/>
        <v>41.095890410958901</v>
      </c>
      <c r="E325" s="3"/>
      <c r="F325" s="3"/>
    </row>
    <row r="326" spans="1:6" x14ac:dyDescent="0.5">
      <c r="A326">
        <v>303</v>
      </c>
      <c r="B326">
        <f t="shared" si="13"/>
        <v>0</v>
      </c>
      <c r="C326" s="3">
        <f t="shared" si="14"/>
        <v>2589.0410958903908</v>
      </c>
      <c r="D326" s="3">
        <f t="shared" si="12"/>
        <v>41.095890410958901</v>
      </c>
      <c r="E326" s="3"/>
      <c r="F326" s="3"/>
    </row>
    <row r="327" spans="1:6" x14ac:dyDescent="0.5">
      <c r="A327">
        <v>304</v>
      </c>
      <c r="B327">
        <f t="shared" si="13"/>
        <v>0</v>
      </c>
      <c r="C327" s="3">
        <f t="shared" si="14"/>
        <v>2547.9452054794319</v>
      </c>
      <c r="D327" s="3">
        <f t="shared" si="12"/>
        <v>41.095890410958901</v>
      </c>
      <c r="E327" s="3"/>
      <c r="F327" s="3"/>
    </row>
    <row r="328" spans="1:6" x14ac:dyDescent="0.5">
      <c r="A328">
        <v>305</v>
      </c>
      <c r="B328">
        <f t="shared" si="13"/>
        <v>0</v>
      </c>
      <c r="C328" s="3">
        <f t="shared" si="14"/>
        <v>2506.8493150684731</v>
      </c>
      <c r="D328" s="3">
        <f t="shared" si="12"/>
        <v>41.095890410958901</v>
      </c>
      <c r="E328" s="3"/>
      <c r="F328" s="3"/>
    </row>
    <row r="329" spans="1:6" x14ac:dyDescent="0.5">
      <c r="A329">
        <v>306</v>
      </c>
      <c r="B329">
        <f t="shared" si="13"/>
        <v>0</v>
      </c>
      <c r="C329" s="3">
        <f t="shared" si="14"/>
        <v>2465.7534246575142</v>
      </c>
      <c r="D329" s="3">
        <f t="shared" si="12"/>
        <v>41.095890410958901</v>
      </c>
      <c r="E329" s="3"/>
      <c r="F329" s="3"/>
    </row>
    <row r="330" spans="1:6" x14ac:dyDescent="0.5">
      <c r="A330">
        <v>307</v>
      </c>
      <c r="B330">
        <f t="shared" si="13"/>
        <v>0</v>
      </c>
      <c r="C330" s="3">
        <f t="shared" si="14"/>
        <v>2424.6575342465553</v>
      </c>
      <c r="D330" s="3">
        <f t="shared" si="12"/>
        <v>41.095890410958901</v>
      </c>
      <c r="E330" s="3"/>
      <c r="F330" s="3"/>
    </row>
    <row r="331" spans="1:6" x14ac:dyDescent="0.5">
      <c r="A331">
        <v>308</v>
      </c>
      <c r="B331">
        <f t="shared" si="13"/>
        <v>0</v>
      </c>
      <c r="C331" s="3">
        <f t="shared" si="14"/>
        <v>2383.5616438355964</v>
      </c>
      <c r="D331" s="3">
        <f t="shared" si="12"/>
        <v>41.095890410958901</v>
      </c>
      <c r="E331" s="3"/>
      <c r="F331" s="3"/>
    </row>
    <row r="332" spans="1:6" x14ac:dyDescent="0.5">
      <c r="A332">
        <v>309</v>
      </c>
      <c r="B332">
        <f t="shared" si="13"/>
        <v>0</v>
      </c>
      <c r="C332" s="3">
        <f t="shared" si="14"/>
        <v>2342.4657534246376</v>
      </c>
      <c r="D332" s="3">
        <f t="shared" si="12"/>
        <v>41.095890410958901</v>
      </c>
      <c r="E332" s="3"/>
      <c r="F332" s="3"/>
    </row>
    <row r="333" spans="1:6" x14ac:dyDescent="0.5">
      <c r="A333">
        <v>310</v>
      </c>
      <c r="B333">
        <f t="shared" si="13"/>
        <v>0</v>
      </c>
      <c r="C333" s="3">
        <f t="shared" si="14"/>
        <v>2301.3698630136787</v>
      </c>
      <c r="D333" s="3">
        <f t="shared" si="12"/>
        <v>41.095890410958901</v>
      </c>
      <c r="E333" s="3"/>
      <c r="F333" s="3"/>
    </row>
    <row r="334" spans="1:6" x14ac:dyDescent="0.5">
      <c r="A334">
        <v>311</v>
      </c>
      <c r="B334">
        <f t="shared" si="13"/>
        <v>0</v>
      </c>
      <c r="C334" s="3">
        <f t="shared" si="14"/>
        <v>2260.2739726027198</v>
      </c>
      <c r="D334" s="3">
        <f t="shared" si="12"/>
        <v>41.095890410958901</v>
      </c>
      <c r="E334" s="3"/>
      <c r="F334" s="3"/>
    </row>
    <row r="335" spans="1:6" x14ac:dyDescent="0.5">
      <c r="A335">
        <v>312</v>
      </c>
      <c r="B335">
        <f t="shared" si="13"/>
        <v>0</v>
      </c>
      <c r="C335" s="3">
        <f t="shared" si="14"/>
        <v>2219.178082191761</v>
      </c>
      <c r="D335" s="3">
        <f t="shared" si="12"/>
        <v>41.095890410958901</v>
      </c>
      <c r="E335" s="3"/>
      <c r="F335" s="3"/>
    </row>
    <row r="336" spans="1:6" x14ac:dyDescent="0.5">
      <c r="A336">
        <v>313</v>
      </c>
      <c r="B336">
        <f t="shared" si="13"/>
        <v>0</v>
      </c>
      <c r="C336" s="3">
        <f t="shared" si="14"/>
        <v>2178.0821917808021</v>
      </c>
      <c r="D336" s="3">
        <f t="shared" si="12"/>
        <v>41.095890410958901</v>
      </c>
      <c r="E336" s="3"/>
      <c r="F336" s="3"/>
    </row>
    <row r="337" spans="1:6" x14ac:dyDescent="0.5">
      <c r="A337">
        <v>314</v>
      </c>
      <c r="B337">
        <f t="shared" si="13"/>
        <v>0</v>
      </c>
      <c r="C337" s="3">
        <f t="shared" si="14"/>
        <v>2136.9863013698432</v>
      </c>
      <c r="D337" s="3">
        <f t="shared" si="12"/>
        <v>41.095890410958901</v>
      </c>
      <c r="E337" s="3"/>
      <c r="F337" s="3"/>
    </row>
    <row r="338" spans="1:6" x14ac:dyDescent="0.5">
      <c r="A338">
        <v>315</v>
      </c>
      <c r="B338">
        <f t="shared" si="13"/>
        <v>0</v>
      </c>
      <c r="C338" s="3">
        <f t="shared" si="14"/>
        <v>2095.8904109588843</v>
      </c>
      <c r="D338" s="3">
        <f t="shared" si="12"/>
        <v>41.095890410958901</v>
      </c>
      <c r="E338" s="3"/>
      <c r="F338" s="3"/>
    </row>
    <row r="339" spans="1:6" x14ac:dyDescent="0.5">
      <c r="A339">
        <v>316</v>
      </c>
      <c r="B339">
        <f t="shared" si="13"/>
        <v>0</v>
      </c>
      <c r="C339" s="3">
        <f t="shared" si="14"/>
        <v>2054.7945205479255</v>
      </c>
      <c r="D339" s="3">
        <f t="shared" si="12"/>
        <v>41.095890410958901</v>
      </c>
      <c r="E339" s="3"/>
      <c r="F339" s="3"/>
    </row>
    <row r="340" spans="1:6" x14ac:dyDescent="0.5">
      <c r="A340">
        <v>317</v>
      </c>
      <c r="B340">
        <f t="shared" si="13"/>
        <v>0</v>
      </c>
      <c r="C340" s="3">
        <f t="shared" si="14"/>
        <v>2013.6986301369666</v>
      </c>
      <c r="D340" s="3">
        <f t="shared" si="12"/>
        <v>41.095890410958901</v>
      </c>
      <c r="E340" s="3"/>
      <c r="F340" s="3"/>
    </row>
    <row r="341" spans="1:6" x14ac:dyDescent="0.5">
      <c r="A341">
        <v>318</v>
      </c>
      <c r="B341">
        <f t="shared" si="13"/>
        <v>0</v>
      </c>
      <c r="C341" s="3">
        <f t="shared" si="14"/>
        <v>1972.6027397260077</v>
      </c>
      <c r="D341" s="3">
        <f t="shared" si="12"/>
        <v>41.095890410958901</v>
      </c>
      <c r="E341" s="3"/>
      <c r="F341" s="3"/>
    </row>
    <row r="342" spans="1:6" x14ac:dyDescent="0.5">
      <c r="A342">
        <v>319</v>
      </c>
      <c r="B342">
        <f t="shared" si="13"/>
        <v>0</v>
      </c>
      <c r="C342" s="3">
        <f t="shared" si="14"/>
        <v>1931.5068493150488</v>
      </c>
      <c r="D342" s="3">
        <f t="shared" si="12"/>
        <v>41.095890410958901</v>
      </c>
      <c r="E342" s="3"/>
      <c r="F342" s="3"/>
    </row>
    <row r="343" spans="1:6" x14ac:dyDescent="0.5">
      <c r="A343">
        <v>320</v>
      </c>
      <c r="B343">
        <f t="shared" si="13"/>
        <v>0</v>
      </c>
      <c r="C343" s="3">
        <f t="shared" si="14"/>
        <v>1890.41095890409</v>
      </c>
      <c r="D343" s="3">
        <f t="shared" si="12"/>
        <v>41.095890410958901</v>
      </c>
      <c r="E343" s="3"/>
      <c r="F343" s="3"/>
    </row>
    <row r="344" spans="1:6" x14ac:dyDescent="0.5">
      <c r="A344">
        <v>321</v>
      </c>
      <c r="B344">
        <f t="shared" si="13"/>
        <v>0</v>
      </c>
      <c r="C344" s="3">
        <f t="shared" si="14"/>
        <v>1849.3150684931311</v>
      </c>
      <c r="D344" s="3">
        <f t="shared" ref="D344:D388" si="15">$J$6/365</f>
        <v>41.095890410958901</v>
      </c>
      <c r="E344" s="3"/>
      <c r="F344" s="3"/>
    </row>
    <row r="345" spans="1:6" x14ac:dyDescent="0.5">
      <c r="A345">
        <v>322</v>
      </c>
      <c r="B345">
        <f t="shared" ref="B345:B388" si="16">IF((C344-D344)&lt;=D345,$J$7,0)</f>
        <v>0</v>
      </c>
      <c r="C345" s="3">
        <f t="shared" ref="C345:C388" si="17">C344-D344+B345</f>
        <v>1808.2191780821722</v>
      </c>
      <c r="D345" s="3">
        <f t="shared" si="15"/>
        <v>41.095890410958901</v>
      </c>
      <c r="E345" s="3"/>
      <c r="F345" s="3"/>
    </row>
    <row r="346" spans="1:6" x14ac:dyDescent="0.5">
      <c r="A346">
        <v>323</v>
      </c>
      <c r="B346">
        <f t="shared" si="16"/>
        <v>0</v>
      </c>
      <c r="C346" s="3">
        <f t="shared" si="17"/>
        <v>1767.1232876712133</v>
      </c>
      <c r="D346" s="3">
        <f t="shared" si="15"/>
        <v>41.095890410958901</v>
      </c>
      <c r="E346" s="3"/>
      <c r="F346" s="3"/>
    </row>
    <row r="347" spans="1:6" x14ac:dyDescent="0.5">
      <c r="A347">
        <v>324</v>
      </c>
      <c r="B347">
        <f t="shared" si="16"/>
        <v>0</v>
      </c>
      <c r="C347" s="3">
        <f t="shared" si="17"/>
        <v>1726.0273972602545</v>
      </c>
      <c r="D347" s="3">
        <f t="shared" si="15"/>
        <v>41.095890410958901</v>
      </c>
      <c r="E347" s="3"/>
      <c r="F347" s="3"/>
    </row>
    <row r="348" spans="1:6" x14ac:dyDescent="0.5">
      <c r="A348">
        <v>325</v>
      </c>
      <c r="B348">
        <f t="shared" si="16"/>
        <v>0</v>
      </c>
      <c r="C348" s="3">
        <f t="shared" si="17"/>
        <v>1684.9315068492956</v>
      </c>
      <c r="D348" s="3">
        <f t="shared" si="15"/>
        <v>41.095890410958901</v>
      </c>
      <c r="E348" s="3"/>
      <c r="F348" s="3"/>
    </row>
    <row r="349" spans="1:6" x14ac:dyDescent="0.5">
      <c r="A349">
        <v>326</v>
      </c>
      <c r="B349">
        <f t="shared" si="16"/>
        <v>0</v>
      </c>
      <c r="C349" s="3">
        <f t="shared" si="17"/>
        <v>1643.8356164383367</v>
      </c>
      <c r="D349" s="3">
        <f t="shared" si="15"/>
        <v>41.095890410958901</v>
      </c>
      <c r="E349" s="3"/>
      <c r="F349" s="3"/>
    </row>
    <row r="350" spans="1:6" x14ac:dyDescent="0.5">
      <c r="A350">
        <v>327</v>
      </c>
      <c r="B350">
        <f t="shared" si="16"/>
        <v>0</v>
      </c>
      <c r="C350" s="3">
        <f t="shared" si="17"/>
        <v>1602.7397260273779</v>
      </c>
      <c r="D350" s="3">
        <f t="shared" si="15"/>
        <v>41.095890410958901</v>
      </c>
      <c r="E350" s="3"/>
      <c r="F350" s="3"/>
    </row>
    <row r="351" spans="1:6" x14ac:dyDescent="0.5">
      <c r="A351">
        <v>328</v>
      </c>
      <c r="B351">
        <f t="shared" si="16"/>
        <v>0</v>
      </c>
      <c r="C351" s="3">
        <f t="shared" si="17"/>
        <v>1561.643835616419</v>
      </c>
      <c r="D351" s="3">
        <f t="shared" si="15"/>
        <v>41.095890410958901</v>
      </c>
      <c r="E351" s="3"/>
      <c r="F351" s="3"/>
    </row>
    <row r="352" spans="1:6" x14ac:dyDescent="0.5">
      <c r="A352">
        <v>329</v>
      </c>
      <c r="B352">
        <f t="shared" si="16"/>
        <v>0</v>
      </c>
      <c r="C352" s="3">
        <f t="shared" si="17"/>
        <v>1520.5479452054601</v>
      </c>
      <c r="D352" s="3">
        <f t="shared" si="15"/>
        <v>41.095890410958901</v>
      </c>
      <c r="E352" s="3"/>
      <c r="F352" s="3"/>
    </row>
    <row r="353" spans="1:6" x14ac:dyDescent="0.5">
      <c r="A353">
        <v>330</v>
      </c>
      <c r="B353">
        <f t="shared" si="16"/>
        <v>0</v>
      </c>
      <c r="C353" s="3">
        <f t="shared" si="17"/>
        <v>1479.4520547945012</v>
      </c>
      <c r="D353" s="3">
        <f t="shared" si="15"/>
        <v>41.095890410958901</v>
      </c>
      <c r="E353" s="3"/>
      <c r="F353" s="3"/>
    </row>
    <row r="354" spans="1:6" x14ac:dyDescent="0.5">
      <c r="A354">
        <v>331</v>
      </c>
      <c r="B354">
        <f t="shared" si="16"/>
        <v>0</v>
      </c>
      <c r="C354" s="3">
        <f t="shared" si="17"/>
        <v>1438.3561643835424</v>
      </c>
      <c r="D354" s="3">
        <f t="shared" si="15"/>
        <v>41.095890410958901</v>
      </c>
      <c r="E354" s="3"/>
      <c r="F354" s="3"/>
    </row>
    <row r="355" spans="1:6" x14ac:dyDescent="0.5">
      <c r="A355">
        <v>332</v>
      </c>
      <c r="B355">
        <f t="shared" si="16"/>
        <v>0</v>
      </c>
      <c r="C355" s="3">
        <f t="shared" si="17"/>
        <v>1397.2602739725835</v>
      </c>
      <c r="D355" s="3">
        <f t="shared" si="15"/>
        <v>41.095890410958901</v>
      </c>
      <c r="E355" s="3"/>
      <c r="F355" s="3"/>
    </row>
    <row r="356" spans="1:6" x14ac:dyDescent="0.5">
      <c r="A356">
        <v>333</v>
      </c>
      <c r="B356">
        <f t="shared" si="16"/>
        <v>0</v>
      </c>
      <c r="C356" s="3">
        <f t="shared" si="17"/>
        <v>1356.1643835616246</v>
      </c>
      <c r="D356" s="3">
        <f t="shared" si="15"/>
        <v>41.095890410958901</v>
      </c>
      <c r="E356" s="3"/>
      <c r="F356" s="3"/>
    </row>
    <row r="357" spans="1:6" x14ac:dyDescent="0.5">
      <c r="A357">
        <v>334</v>
      </c>
      <c r="B357">
        <f t="shared" si="16"/>
        <v>0</v>
      </c>
      <c r="C357" s="3">
        <f t="shared" si="17"/>
        <v>1315.0684931506657</v>
      </c>
      <c r="D357" s="3">
        <f t="shared" si="15"/>
        <v>41.095890410958901</v>
      </c>
      <c r="E357" s="3"/>
      <c r="F357" s="3"/>
    </row>
    <row r="358" spans="1:6" x14ac:dyDescent="0.5">
      <c r="A358">
        <v>335</v>
      </c>
      <c r="B358">
        <f t="shared" si="16"/>
        <v>0</v>
      </c>
      <c r="C358" s="3">
        <f t="shared" si="17"/>
        <v>1273.9726027397069</v>
      </c>
      <c r="D358" s="3">
        <f t="shared" si="15"/>
        <v>41.095890410958901</v>
      </c>
      <c r="E358" s="3"/>
      <c r="F358" s="3"/>
    </row>
    <row r="359" spans="1:6" x14ac:dyDescent="0.5">
      <c r="A359">
        <v>336</v>
      </c>
      <c r="B359">
        <f t="shared" si="16"/>
        <v>0</v>
      </c>
      <c r="C359" s="3">
        <f t="shared" si="17"/>
        <v>1232.876712328748</v>
      </c>
      <c r="D359" s="3">
        <f t="shared" si="15"/>
        <v>41.095890410958901</v>
      </c>
      <c r="E359" s="3"/>
      <c r="F359" s="3"/>
    </row>
    <row r="360" spans="1:6" x14ac:dyDescent="0.5">
      <c r="A360">
        <v>337</v>
      </c>
      <c r="B360">
        <f t="shared" si="16"/>
        <v>0</v>
      </c>
      <c r="C360" s="3">
        <f t="shared" si="17"/>
        <v>1191.7808219177891</v>
      </c>
      <c r="D360" s="3">
        <f t="shared" si="15"/>
        <v>41.095890410958901</v>
      </c>
      <c r="E360" s="3"/>
      <c r="F360" s="3"/>
    </row>
    <row r="361" spans="1:6" x14ac:dyDescent="0.5">
      <c r="A361">
        <v>338</v>
      </c>
      <c r="B361">
        <f t="shared" si="16"/>
        <v>0</v>
      </c>
      <c r="C361" s="3">
        <f t="shared" si="17"/>
        <v>1150.6849315068303</v>
      </c>
      <c r="D361" s="3">
        <f t="shared" si="15"/>
        <v>41.095890410958901</v>
      </c>
      <c r="E361" s="3"/>
      <c r="F361" s="3"/>
    </row>
    <row r="362" spans="1:6" x14ac:dyDescent="0.5">
      <c r="A362">
        <v>339</v>
      </c>
      <c r="B362">
        <f t="shared" si="16"/>
        <v>0</v>
      </c>
      <c r="C362" s="3">
        <f t="shared" si="17"/>
        <v>1109.5890410958714</v>
      </c>
      <c r="D362" s="3">
        <f t="shared" si="15"/>
        <v>41.095890410958901</v>
      </c>
      <c r="E362" s="3"/>
      <c r="F362" s="3"/>
    </row>
    <row r="363" spans="1:6" x14ac:dyDescent="0.5">
      <c r="A363">
        <v>340</v>
      </c>
      <c r="B363">
        <f t="shared" si="16"/>
        <v>0</v>
      </c>
      <c r="C363" s="3">
        <f t="shared" si="17"/>
        <v>1068.4931506849125</v>
      </c>
      <c r="D363" s="3">
        <f t="shared" si="15"/>
        <v>41.095890410958901</v>
      </c>
      <c r="E363" s="3"/>
      <c r="F363" s="3"/>
    </row>
    <row r="364" spans="1:6" x14ac:dyDescent="0.5">
      <c r="A364">
        <v>341</v>
      </c>
      <c r="B364">
        <f t="shared" si="16"/>
        <v>0</v>
      </c>
      <c r="C364" s="3">
        <f t="shared" si="17"/>
        <v>1027.3972602739536</v>
      </c>
      <c r="D364" s="3">
        <f t="shared" si="15"/>
        <v>41.095890410958901</v>
      </c>
      <c r="E364" s="3"/>
      <c r="F364" s="3"/>
    </row>
    <row r="365" spans="1:6" x14ac:dyDescent="0.5">
      <c r="A365">
        <v>342</v>
      </c>
      <c r="B365">
        <f t="shared" si="16"/>
        <v>0</v>
      </c>
      <c r="C365" s="3">
        <f t="shared" si="17"/>
        <v>986.30136986299476</v>
      </c>
      <c r="D365" s="3">
        <f t="shared" si="15"/>
        <v>41.095890410958901</v>
      </c>
      <c r="E365" s="3"/>
      <c r="F365" s="3"/>
    </row>
    <row r="366" spans="1:6" x14ac:dyDescent="0.5">
      <c r="A366">
        <v>343</v>
      </c>
      <c r="B366">
        <f t="shared" si="16"/>
        <v>0</v>
      </c>
      <c r="C366" s="3">
        <f t="shared" si="17"/>
        <v>945.20547945203589</v>
      </c>
      <c r="D366" s="3">
        <f t="shared" si="15"/>
        <v>41.095890410958901</v>
      </c>
      <c r="E366" s="3"/>
      <c r="F366" s="3"/>
    </row>
    <row r="367" spans="1:6" x14ac:dyDescent="0.5">
      <c r="A367">
        <v>344</v>
      </c>
      <c r="B367">
        <f t="shared" si="16"/>
        <v>0</v>
      </c>
      <c r="C367" s="3">
        <f t="shared" si="17"/>
        <v>904.10958904107702</v>
      </c>
      <c r="D367" s="3">
        <f t="shared" si="15"/>
        <v>41.095890410958901</v>
      </c>
      <c r="E367" s="3"/>
      <c r="F367" s="3"/>
    </row>
    <row r="368" spans="1:6" x14ac:dyDescent="0.5">
      <c r="A368">
        <v>345</v>
      </c>
      <c r="B368">
        <f t="shared" si="16"/>
        <v>0</v>
      </c>
      <c r="C368" s="3">
        <f t="shared" si="17"/>
        <v>863.01369863011814</v>
      </c>
      <c r="D368" s="3">
        <f t="shared" si="15"/>
        <v>41.095890410958901</v>
      </c>
      <c r="E368" s="3"/>
      <c r="F368" s="3"/>
    </row>
    <row r="369" spans="1:6" x14ac:dyDescent="0.5">
      <c r="A369">
        <v>346</v>
      </c>
      <c r="B369">
        <f t="shared" si="16"/>
        <v>0</v>
      </c>
      <c r="C369" s="3">
        <f t="shared" si="17"/>
        <v>821.91780821915927</v>
      </c>
      <c r="D369" s="3">
        <f t="shared" si="15"/>
        <v>41.095890410958901</v>
      </c>
      <c r="E369" s="3"/>
      <c r="F369" s="3"/>
    </row>
    <row r="370" spans="1:6" x14ac:dyDescent="0.5">
      <c r="A370">
        <v>347</v>
      </c>
      <c r="B370">
        <f t="shared" si="16"/>
        <v>0</v>
      </c>
      <c r="C370" s="3">
        <f t="shared" si="17"/>
        <v>780.8219178082004</v>
      </c>
      <c r="D370" s="3">
        <f t="shared" si="15"/>
        <v>41.095890410958901</v>
      </c>
      <c r="E370" s="3"/>
      <c r="F370" s="3"/>
    </row>
    <row r="371" spans="1:6" x14ac:dyDescent="0.5">
      <c r="A371">
        <v>348</v>
      </c>
      <c r="B371">
        <f t="shared" si="16"/>
        <v>0</v>
      </c>
      <c r="C371" s="3">
        <f t="shared" si="17"/>
        <v>739.72602739724152</v>
      </c>
      <c r="D371" s="3">
        <f t="shared" si="15"/>
        <v>41.095890410958901</v>
      </c>
      <c r="E371" s="3"/>
      <c r="F371" s="3"/>
    </row>
    <row r="372" spans="1:6" x14ac:dyDescent="0.5">
      <c r="A372">
        <v>349</v>
      </c>
      <c r="B372">
        <f t="shared" si="16"/>
        <v>0</v>
      </c>
      <c r="C372" s="3">
        <f t="shared" si="17"/>
        <v>698.63013698628265</v>
      </c>
      <c r="D372" s="3">
        <f t="shared" si="15"/>
        <v>41.095890410958901</v>
      </c>
      <c r="E372" s="3"/>
      <c r="F372" s="3"/>
    </row>
    <row r="373" spans="1:6" x14ac:dyDescent="0.5">
      <c r="A373">
        <v>350</v>
      </c>
      <c r="B373">
        <f t="shared" si="16"/>
        <v>0</v>
      </c>
      <c r="C373" s="3">
        <f t="shared" si="17"/>
        <v>657.53424657532378</v>
      </c>
      <c r="D373" s="3">
        <f t="shared" si="15"/>
        <v>41.095890410958901</v>
      </c>
      <c r="E373" s="3"/>
      <c r="F373" s="3"/>
    </row>
    <row r="374" spans="1:6" x14ac:dyDescent="0.5">
      <c r="A374">
        <v>351</v>
      </c>
      <c r="B374">
        <f t="shared" si="16"/>
        <v>0</v>
      </c>
      <c r="C374" s="3">
        <f t="shared" si="17"/>
        <v>616.4383561643649</v>
      </c>
      <c r="D374" s="3">
        <f t="shared" si="15"/>
        <v>41.095890410958901</v>
      </c>
      <c r="E374" s="3"/>
      <c r="F374" s="3"/>
    </row>
    <row r="375" spans="1:6" x14ac:dyDescent="0.5">
      <c r="A375">
        <v>352</v>
      </c>
      <c r="B375">
        <f t="shared" si="16"/>
        <v>0</v>
      </c>
      <c r="C375" s="3">
        <f t="shared" si="17"/>
        <v>575.34246575340603</v>
      </c>
      <c r="D375" s="3">
        <f t="shared" si="15"/>
        <v>41.095890410958901</v>
      </c>
      <c r="E375" s="3"/>
      <c r="F375" s="3"/>
    </row>
    <row r="376" spans="1:6" x14ac:dyDescent="0.5">
      <c r="A376">
        <v>353</v>
      </c>
      <c r="B376">
        <f t="shared" si="16"/>
        <v>0</v>
      </c>
      <c r="C376" s="3">
        <f t="shared" si="17"/>
        <v>534.24657534244716</v>
      </c>
      <c r="D376" s="3">
        <f t="shared" si="15"/>
        <v>41.095890410958901</v>
      </c>
      <c r="E376" s="3"/>
      <c r="F376" s="3"/>
    </row>
    <row r="377" spans="1:6" x14ac:dyDescent="0.5">
      <c r="A377">
        <v>354</v>
      </c>
      <c r="B377">
        <f t="shared" si="16"/>
        <v>0</v>
      </c>
      <c r="C377" s="3">
        <f t="shared" si="17"/>
        <v>493.15068493148829</v>
      </c>
      <c r="D377" s="3">
        <f t="shared" si="15"/>
        <v>41.095890410958901</v>
      </c>
      <c r="E377" s="3"/>
      <c r="F377" s="3"/>
    </row>
    <row r="378" spans="1:6" x14ac:dyDescent="0.5">
      <c r="A378">
        <v>355</v>
      </c>
      <c r="B378">
        <f t="shared" si="16"/>
        <v>0</v>
      </c>
      <c r="C378" s="3">
        <f t="shared" si="17"/>
        <v>452.05479452052941</v>
      </c>
      <c r="D378" s="3">
        <f t="shared" si="15"/>
        <v>41.095890410958901</v>
      </c>
      <c r="E378" s="3"/>
      <c r="F378" s="3"/>
    </row>
    <row r="379" spans="1:6" x14ac:dyDescent="0.5">
      <c r="A379">
        <v>356</v>
      </c>
      <c r="B379">
        <f t="shared" si="16"/>
        <v>0</v>
      </c>
      <c r="C379" s="3">
        <f t="shared" si="17"/>
        <v>410.95890410957054</v>
      </c>
      <c r="D379" s="3">
        <f t="shared" si="15"/>
        <v>41.095890410958901</v>
      </c>
      <c r="E379" s="3"/>
      <c r="F379" s="3"/>
    </row>
    <row r="380" spans="1:6" x14ac:dyDescent="0.5">
      <c r="A380">
        <v>357</v>
      </c>
      <c r="B380">
        <f t="shared" si="16"/>
        <v>0</v>
      </c>
      <c r="C380" s="3">
        <f t="shared" si="17"/>
        <v>369.86301369861167</v>
      </c>
      <c r="D380" s="3">
        <f t="shared" si="15"/>
        <v>41.095890410958901</v>
      </c>
      <c r="E380" s="3"/>
      <c r="F380" s="3"/>
    </row>
    <row r="381" spans="1:6" x14ac:dyDescent="0.5">
      <c r="A381">
        <v>358</v>
      </c>
      <c r="B381">
        <f t="shared" si="16"/>
        <v>0</v>
      </c>
      <c r="C381" s="3">
        <f t="shared" si="17"/>
        <v>328.76712328765279</v>
      </c>
      <c r="D381" s="3">
        <f t="shared" si="15"/>
        <v>41.095890410958901</v>
      </c>
      <c r="E381" s="3"/>
      <c r="F381" s="3"/>
    </row>
    <row r="382" spans="1:6" x14ac:dyDescent="0.5">
      <c r="A382">
        <v>359</v>
      </c>
      <c r="B382">
        <f t="shared" si="16"/>
        <v>0</v>
      </c>
      <c r="C382" s="3">
        <f t="shared" si="17"/>
        <v>287.67123287669392</v>
      </c>
      <c r="D382" s="3">
        <f t="shared" si="15"/>
        <v>41.095890410958901</v>
      </c>
      <c r="E382" s="3"/>
      <c r="F382" s="3"/>
    </row>
    <row r="383" spans="1:6" x14ac:dyDescent="0.5">
      <c r="A383">
        <v>360</v>
      </c>
      <c r="B383">
        <f t="shared" si="16"/>
        <v>0</v>
      </c>
      <c r="C383" s="3">
        <f t="shared" si="17"/>
        <v>246.57534246573502</v>
      </c>
      <c r="D383" s="3">
        <f t="shared" si="15"/>
        <v>41.095890410958901</v>
      </c>
      <c r="E383" s="3"/>
      <c r="F383" s="3"/>
    </row>
    <row r="384" spans="1:6" x14ac:dyDescent="0.5">
      <c r="A384">
        <v>361</v>
      </c>
      <c r="B384">
        <f t="shared" si="16"/>
        <v>0</v>
      </c>
      <c r="C384" s="3">
        <f t="shared" si="17"/>
        <v>205.47945205477612</v>
      </c>
      <c r="D384" s="3">
        <f t="shared" si="15"/>
        <v>41.095890410958901</v>
      </c>
      <c r="E384" s="3"/>
      <c r="F384" s="3"/>
    </row>
    <row r="385" spans="1:4" x14ac:dyDescent="0.5">
      <c r="A385">
        <v>362</v>
      </c>
      <c r="B385">
        <f t="shared" si="16"/>
        <v>0</v>
      </c>
      <c r="C385" s="3">
        <f t="shared" si="17"/>
        <v>164.38356164381722</v>
      </c>
      <c r="D385" s="3">
        <f t="shared" si="15"/>
        <v>41.095890410958901</v>
      </c>
    </row>
    <row r="386" spans="1:4" x14ac:dyDescent="0.5">
      <c r="A386">
        <v>363</v>
      </c>
      <c r="B386">
        <f t="shared" si="16"/>
        <v>0</v>
      </c>
      <c r="C386" s="3">
        <f t="shared" si="17"/>
        <v>123.28767123285832</v>
      </c>
      <c r="D386" s="3">
        <f t="shared" si="15"/>
        <v>41.095890410958901</v>
      </c>
    </row>
    <row r="387" spans="1:4" x14ac:dyDescent="0.5">
      <c r="A387">
        <v>364</v>
      </c>
      <c r="B387">
        <f t="shared" si="16"/>
        <v>0</v>
      </c>
      <c r="C387" s="3">
        <f t="shared" si="17"/>
        <v>82.191780821899414</v>
      </c>
      <c r="D387" s="3">
        <f t="shared" si="15"/>
        <v>41.095890410958901</v>
      </c>
    </row>
    <row r="388" spans="1:4" x14ac:dyDescent="0.5">
      <c r="A388">
        <v>365</v>
      </c>
      <c r="B388">
        <f t="shared" si="16"/>
        <v>5000</v>
      </c>
      <c r="C388" s="3">
        <f t="shared" si="17"/>
        <v>5041.0958904109402</v>
      </c>
      <c r="D388" s="3">
        <f t="shared" si="15"/>
        <v>41.095890410958901</v>
      </c>
    </row>
  </sheetData>
  <mergeCells count="2">
    <mergeCell ref="AC5:AM5"/>
    <mergeCell ref="AA7:AA27"/>
  </mergeCells>
  <conditionalFormatting sqref="AC7:AM27">
    <cfRule type="colorScale" priority="2">
      <colorScale>
        <cfvo type="min"/>
        <cfvo type="percentile" val="50"/>
        <cfvo type="max"/>
        <color rgb="FF63BE7B"/>
        <color rgb="FFFFEB84"/>
        <color rgb="FFF8696B"/>
      </colorScale>
    </cfRule>
  </conditionalFormatting>
  <conditionalFormatting sqref="N7:N33">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ignoredErrors>
    <ignoredError sqref="X18" formula="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44B23-7B47-49DF-AA4B-2CB55023D639}">
  <dimension ref="A1:C10002"/>
  <sheetViews>
    <sheetView workbookViewId="0"/>
  </sheetViews>
  <sheetFormatPr defaultRowHeight="14.35" x14ac:dyDescent="0.5"/>
  <cols>
    <col min="1" max="2" width="36.64453125" customWidth="1"/>
  </cols>
  <sheetData>
    <row r="1" spans="1:3" x14ac:dyDescent="0.5">
      <c r="A1" s="1" t="s">
        <v>47</v>
      </c>
    </row>
    <row r="3" spans="1:3" x14ac:dyDescent="0.5">
      <c r="A3" t="s">
        <v>48</v>
      </c>
      <c r="B3" t="s">
        <v>49</v>
      </c>
      <c r="C3">
        <v>0</v>
      </c>
    </row>
    <row r="4" spans="1:3" x14ac:dyDescent="0.5">
      <c r="A4" t="s">
        <v>50</v>
      </c>
    </row>
    <row r="5" spans="1:3" x14ac:dyDescent="0.5">
      <c r="A5" t="s">
        <v>51</v>
      </c>
    </row>
    <row r="7" spans="1:3" x14ac:dyDescent="0.5">
      <c r="A7" s="1" t="s">
        <v>52</v>
      </c>
      <c r="B7" t="s">
        <v>53</v>
      </c>
    </row>
    <row r="8" spans="1:3" x14ac:dyDescent="0.5">
      <c r="B8">
        <v>2</v>
      </c>
    </row>
    <row r="10" spans="1:3" x14ac:dyDescent="0.5">
      <c r="A10" t="s">
        <v>54</v>
      </c>
    </row>
    <row r="11" spans="1:3" x14ac:dyDescent="0.5">
      <c r="A11" t="e">
        <f>CB_DATA_!#REF!</f>
        <v>#REF!</v>
      </c>
      <c r="B11" t="e">
        <f>'Part II'!#REF!</f>
        <v>#REF!</v>
      </c>
    </row>
    <row r="13" spans="1:3" x14ac:dyDescent="0.5">
      <c r="A13" t="s">
        <v>55</v>
      </c>
    </row>
    <row r="14" spans="1:3" x14ac:dyDescent="0.5">
      <c r="A14" t="s">
        <v>59</v>
      </c>
      <c r="B14" t="s">
        <v>62</v>
      </c>
    </row>
    <row r="16" spans="1:3" x14ac:dyDescent="0.5">
      <c r="A16" t="s">
        <v>56</v>
      </c>
    </row>
    <row r="19" spans="1:2" x14ac:dyDescent="0.5">
      <c r="A19" t="s">
        <v>57</v>
      </c>
    </row>
    <row r="20" spans="1:2" x14ac:dyDescent="0.5">
      <c r="A20">
        <v>34</v>
      </c>
      <c r="B20">
        <v>34</v>
      </c>
    </row>
    <row r="25" spans="1:2" x14ac:dyDescent="0.5">
      <c r="A25" s="1" t="s">
        <v>58</v>
      </c>
    </row>
    <row r="26" spans="1:2" x14ac:dyDescent="0.5">
      <c r="A26" s="14" t="s">
        <v>60</v>
      </c>
      <c r="B26" s="14" t="s">
        <v>80</v>
      </c>
    </row>
    <row r="27" spans="1:2" x14ac:dyDescent="0.5">
      <c r="A27" t="s">
        <v>88</v>
      </c>
      <c r="B27" t="s">
        <v>159</v>
      </c>
    </row>
    <row r="28" spans="1:2" x14ac:dyDescent="0.5">
      <c r="A28" s="14" t="s">
        <v>61</v>
      </c>
      <c r="B28" s="14" t="s">
        <v>61</v>
      </c>
    </row>
    <row r="29" spans="1:2" x14ac:dyDescent="0.5">
      <c r="A29" s="14" t="s">
        <v>64</v>
      </c>
      <c r="B29" s="14" t="s">
        <v>60</v>
      </c>
    </row>
    <row r="30" spans="1:2" x14ac:dyDescent="0.5">
      <c r="A30" t="s">
        <v>83</v>
      </c>
      <c r="B30" t="s">
        <v>89</v>
      </c>
    </row>
    <row r="31" spans="1:2" x14ac:dyDescent="0.5">
      <c r="A31" s="14" t="s">
        <v>65</v>
      </c>
      <c r="B31" s="14" t="s">
        <v>61</v>
      </c>
    </row>
    <row r="32" spans="1:2" x14ac:dyDescent="0.5">
      <c r="A32" s="14" t="s">
        <v>80</v>
      </c>
      <c r="B32" s="14" t="s">
        <v>81</v>
      </c>
    </row>
    <row r="33" spans="1:2" x14ac:dyDescent="0.5">
      <c r="A33" t="s">
        <v>90</v>
      </c>
      <c r="B33" t="s">
        <v>82</v>
      </c>
    </row>
    <row r="34" spans="1:2" x14ac:dyDescent="0.5">
      <c r="A34" s="14" t="s">
        <v>61</v>
      </c>
      <c r="B34" s="14" t="s">
        <v>66</v>
      </c>
    </row>
    <row r="10000" spans="1:1" x14ac:dyDescent="0.5">
      <c r="A10000" t="s">
        <v>63</v>
      </c>
    </row>
    <row r="10002" spans="1:1" x14ac:dyDescent="0.5">
      <c r="A10002" t="str">
        <f>"{0.FINALVALUE}"</f>
        <v>{0.FINALVALUE}</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5CFD8-C96B-4EEA-9E0F-578D9F1A286F}">
  <dimension ref="A1:X1026"/>
  <sheetViews>
    <sheetView zoomScale="85" zoomScaleNormal="85" workbookViewId="0"/>
  </sheetViews>
  <sheetFormatPr defaultRowHeight="14.35" x14ac:dyDescent="0.5"/>
  <cols>
    <col min="7" max="7" width="26.8203125" bestFit="1" customWidth="1"/>
    <col min="8" max="8" width="15.64453125" customWidth="1"/>
    <col min="9" max="9" width="21.9375" bestFit="1" customWidth="1"/>
    <col min="11" max="11" width="15.87890625" bestFit="1" customWidth="1"/>
    <col min="12" max="12" width="14.76171875" bestFit="1" customWidth="1"/>
    <col min="13" max="13" width="12.9375" bestFit="1" customWidth="1"/>
    <col min="14" max="14" width="56.1171875" bestFit="1" customWidth="1"/>
    <col min="16" max="16" width="15.87890625" bestFit="1" customWidth="1"/>
    <col min="17" max="17" width="14.76171875" bestFit="1" customWidth="1"/>
    <col min="18" max="18" width="12.9375" bestFit="1" customWidth="1"/>
    <col min="19" max="19" width="56.1171875" bestFit="1" customWidth="1"/>
    <col min="21" max="21" width="15.87890625" bestFit="1" customWidth="1"/>
    <col min="22" max="22" width="14.76171875" bestFit="1" customWidth="1"/>
    <col min="23" max="23" width="12.9375" bestFit="1" customWidth="1"/>
    <col min="24" max="24" width="56.1171875" bestFit="1" customWidth="1"/>
  </cols>
  <sheetData>
    <row r="1" spans="1:24" x14ac:dyDescent="0.5">
      <c r="A1" s="1" t="s">
        <v>20</v>
      </c>
      <c r="B1" s="1" t="s">
        <v>78</v>
      </c>
    </row>
    <row r="2" spans="1:24" x14ac:dyDescent="0.5">
      <c r="A2" s="16" t="s">
        <v>79</v>
      </c>
      <c r="B2" s="8" t="s">
        <v>85</v>
      </c>
      <c r="N2" t="s">
        <v>176</v>
      </c>
      <c r="S2" t="s">
        <v>176</v>
      </c>
      <c r="X2" t="s">
        <v>176</v>
      </c>
    </row>
    <row r="3" spans="1:24" x14ac:dyDescent="0.5">
      <c r="B3" s="56" t="s">
        <v>192</v>
      </c>
      <c r="C3" s="5"/>
      <c r="K3" s="56" t="s">
        <v>193</v>
      </c>
      <c r="N3" t="s">
        <v>177</v>
      </c>
      <c r="S3" t="s">
        <v>177</v>
      </c>
      <c r="X3" t="s">
        <v>177</v>
      </c>
    </row>
    <row r="4" spans="1:24" x14ac:dyDescent="0.5">
      <c r="G4" s="12" t="s">
        <v>36</v>
      </c>
      <c r="H4" s="12"/>
      <c r="I4" s="12"/>
    </row>
    <row r="5" spans="1:24" x14ac:dyDescent="0.5">
      <c r="G5" s="7" t="s">
        <v>5</v>
      </c>
      <c r="H5" s="40">
        <v>15000</v>
      </c>
      <c r="I5" t="s">
        <v>14</v>
      </c>
      <c r="K5" s="1" t="s">
        <v>175</v>
      </c>
      <c r="P5" s="1" t="s">
        <v>87</v>
      </c>
      <c r="T5" s="16"/>
      <c r="U5" s="1" t="s">
        <v>179</v>
      </c>
    </row>
    <row r="6" spans="1:24" x14ac:dyDescent="0.5">
      <c r="B6" s="55" t="s">
        <v>84</v>
      </c>
      <c r="C6" s="43"/>
      <c r="D6" s="44"/>
      <c r="E6" s="21"/>
      <c r="F6" s="99" t="s">
        <v>194</v>
      </c>
      <c r="G6" s="7" t="s">
        <v>191</v>
      </c>
      <c r="H6" s="41">
        <f>ROUND(SQRT(2*H9*H5/H16),0)</f>
        <v>677</v>
      </c>
      <c r="I6" s="7" t="s">
        <v>15</v>
      </c>
    </row>
    <row r="7" spans="1:24" x14ac:dyDescent="0.5">
      <c r="B7" s="45"/>
      <c r="C7" s="46" t="s">
        <v>43</v>
      </c>
      <c r="D7" s="46"/>
      <c r="E7" s="21"/>
      <c r="K7" s="87" t="s">
        <v>180</v>
      </c>
      <c r="L7" s="98">
        <f>M16</f>
        <v>9742.9</v>
      </c>
      <c r="M7" s="89"/>
      <c r="P7" s="87" t="s">
        <v>180</v>
      </c>
      <c r="Q7" s="88">
        <f>R16</f>
        <v>676.58</v>
      </c>
      <c r="R7" s="89"/>
      <c r="U7" s="87" t="s">
        <v>180</v>
      </c>
      <c r="V7" s="88">
        <f>W16</f>
        <v>22.1</v>
      </c>
      <c r="W7" s="89"/>
    </row>
    <row r="8" spans="1:24" x14ac:dyDescent="0.5">
      <c r="B8" s="52" t="s">
        <v>44</v>
      </c>
      <c r="C8" s="53" t="s">
        <v>46</v>
      </c>
      <c r="D8" s="54" t="s">
        <v>45</v>
      </c>
      <c r="E8" s="57"/>
      <c r="G8" s="12" t="s">
        <v>10</v>
      </c>
      <c r="H8" s="12"/>
      <c r="I8" s="12"/>
      <c r="K8" s="90" t="s">
        <v>181</v>
      </c>
      <c r="L8" s="91">
        <v>9245.4</v>
      </c>
      <c r="M8" s="92">
        <v>10236</v>
      </c>
      <c r="P8" s="90" t="s">
        <v>181</v>
      </c>
      <c r="Q8" s="91">
        <v>642</v>
      </c>
      <c r="R8" s="92">
        <v>711</v>
      </c>
      <c r="U8" s="90" t="s">
        <v>181</v>
      </c>
      <c r="V8" s="91">
        <v>21</v>
      </c>
      <c r="W8" s="92">
        <v>23.3</v>
      </c>
    </row>
    <row r="9" spans="1:24" x14ac:dyDescent="0.5">
      <c r="B9" s="49">
        <v>13000</v>
      </c>
      <c r="C9" s="50">
        <v>15000</v>
      </c>
      <c r="D9" s="51">
        <v>17000</v>
      </c>
      <c r="E9" s="21"/>
      <c r="G9" t="s">
        <v>72</v>
      </c>
      <c r="H9">
        <v>220</v>
      </c>
      <c r="I9" t="s">
        <v>16</v>
      </c>
      <c r="K9" s="90" t="s">
        <v>182</v>
      </c>
      <c r="L9" s="93" t="s">
        <v>183</v>
      </c>
      <c r="M9" s="94"/>
      <c r="N9" t="s">
        <v>117</v>
      </c>
      <c r="P9" s="90" t="s">
        <v>182</v>
      </c>
      <c r="Q9" s="93" t="s">
        <v>184</v>
      </c>
      <c r="R9" s="94"/>
      <c r="U9" s="90" t="s">
        <v>182</v>
      </c>
      <c r="V9" s="93" t="s">
        <v>183</v>
      </c>
      <c r="W9" s="94"/>
      <c r="X9" t="s">
        <v>160</v>
      </c>
    </row>
    <row r="10" spans="1:24" x14ac:dyDescent="0.5">
      <c r="E10" s="21"/>
      <c r="G10" s="7" t="s">
        <v>6</v>
      </c>
      <c r="H10" s="58">
        <f>H5/H6</f>
        <v>22.156573116691284</v>
      </c>
      <c r="K10" s="95" t="s">
        <v>186</v>
      </c>
      <c r="L10" s="96" t="s">
        <v>188</v>
      </c>
      <c r="M10" s="97"/>
      <c r="N10" t="s">
        <v>187</v>
      </c>
      <c r="P10" s="95" t="s">
        <v>186</v>
      </c>
      <c r="Q10" s="96" t="s">
        <v>185</v>
      </c>
      <c r="R10" s="97"/>
      <c r="U10" s="95" t="s">
        <v>186</v>
      </c>
      <c r="V10" s="96" t="s">
        <v>190</v>
      </c>
      <c r="W10" s="97"/>
      <c r="X10" t="s">
        <v>189</v>
      </c>
    </row>
    <row r="11" spans="1:24" x14ac:dyDescent="0.5">
      <c r="G11" s="1" t="s">
        <v>7</v>
      </c>
      <c r="H11" s="19">
        <f>H9*H10</f>
        <v>4874.4460856720825</v>
      </c>
    </row>
    <row r="12" spans="1:24" x14ac:dyDescent="0.5">
      <c r="H12" s="18"/>
      <c r="K12" s="42" t="s">
        <v>95</v>
      </c>
      <c r="L12" s="43"/>
      <c r="M12" s="44"/>
      <c r="P12" s="42" t="s">
        <v>143</v>
      </c>
      <c r="Q12" s="43"/>
      <c r="R12" s="44"/>
      <c r="U12" s="42" t="s">
        <v>158</v>
      </c>
      <c r="V12" s="43"/>
      <c r="W12" s="44"/>
    </row>
    <row r="13" spans="1:24" x14ac:dyDescent="0.5">
      <c r="G13" s="12" t="s">
        <v>12</v>
      </c>
      <c r="H13" s="12"/>
      <c r="I13" s="12"/>
      <c r="K13" s="66" t="s">
        <v>96</v>
      </c>
      <c r="L13" s="67" t="s">
        <v>97</v>
      </c>
      <c r="M13" s="68" t="s">
        <v>98</v>
      </c>
      <c r="P13" s="66" t="s">
        <v>96</v>
      </c>
      <c r="Q13" s="67" t="s">
        <v>144</v>
      </c>
      <c r="R13" s="68" t="s">
        <v>98</v>
      </c>
      <c r="U13" s="66" t="s">
        <v>96</v>
      </c>
      <c r="V13" s="67" t="s">
        <v>97</v>
      </c>
      <c r="W13" s="68" t="s">
        <v>98</v>
      </c>
    </row>
    <row r="14" spans="1:24" x14ac:dyDescent="0.5">
      <c r="G14" t="s">
        <v>0</v>
      </c>
      <c r="H14" s="11">
        <v>80</v>
      </c>
      <c r="I14" t="s">
        <v>16</v>
      </c>
      <c r="K14" s="45" t="s">
        <v>99</v>
      </c>
      <c r="L14" s="47" t="s">
        <v>75</v>
      </c>
      <c r="M14" s="69">
        <v>1000</v>
      </c>
      <c r="P14" s="45" t="s">
        <v>99</v>
      </c>
      <c r="Q14" s="47" t="s">
        <v>75</v>
      </c>
      <c r="R14" s="69">
        <v>1000</v>
      </c>
      <c r="U14" s="45" t="s">
        <v>99</v>
      </c>
      <c r="V14" s="47" t="s">
        <v>75</v>
      </c>
      <c r="W14" s="69">
        <v>1000</v>
      </c>
    </row>
    <row r="15" spans="1:24" x14ac:dyDescent="0.5">
      <c r="G15" t="s">
        <v>33</v>
      </c>
      <c r="H15" s="6">
        <v>0.18</v>
      </c>
      <c r="I15" t="s">
        <v>14</v>
      </c>
      <c r="K15" s="45" t="s">
        <v>100</v>
      </c>
      <c r="L15" s="47" t="s">
        <v>75</v>
      </c>
      <c r="M15" s="72">
        <v>9748.7999999999993</v>
      </c>
      <c r="P15" s="45" t="s">
        <v>100</v>
      </c>
      <c r="Q15" s="47" t="s">
        <v>75</v>
      </c>
      <c r="R15" s="73">
        <v>677</v>
      </c>
      <c r="U15" s="45" t="s">
        <v>100</v>
      </c>
      <c r="V15" s="47" t="s">
        <v>75</v>
      </c>
      <c r="W15" s="76">
        <v>22.2</v>
      </c>
    </row>
    <row r="16" spans="1:24" x14ac:dyDescent="0.5">
      <c r="G16" t="s">
        <v>8</v>
      </c>
      <c r="H16" s="10">
        <f>H14*H15</f>
        <v>14.399999999999999</v>
      </c>
      <c r="I16" t="s">
        <v>14</v>
      </c>
      <c r="K16" s="45" t="s">
        <v>101</v>
      </c>
      <c r="L16" s="61">
        <v>9742.9</v>
      </c>
      <c r="M16" s="85">
        <v>9742.9</v>
      </c>
      <c r="P16" s="45" t="s">
        <v>101</v>
      </c>
      <c r="Q16" s="74">
        <v>676.58</v>
      </c>
      <c r="R16" s="84">
        <v>676.58</v>
      </c>
      <c r="U16" s="45" t="s">
        <v>101</v>
      </c>
      <c r="V16" s="77">
        <v>22.1</v>
      </c>
      <c r="W16" s="86">
        <v>22.1</v>
      </c>
    </row>
    <row r="17" spans="5:24" x14ac:dyDescent="0.5">
      <c r="G17" t="s">
        <v>11</v>
      </c>
      <c r="H17" s="4">
        <f>H6/2</f>
        <v>338.5</v>
      </c>
      <c r="K17" s="45" t="s">
        <v>102</v>
      </c>
      <c r="L17" s="61">
        <v>9743</v>
      </c>
      <c r="M17" s="72">
        <v>9735.2999999999993</v>
      </c>
      <c r="P17" s="45" t="s">
        <v>102</v>
      </c>
      <c r="Q17" s="74">
        <v>676</v>
      </c>
      <c r="R17" s="73">
        <v>676</v>
      </c>
      <c r="U17" s="45" t="s">
        <v>102</v>
      </c>
      <c r="V17" s="77">
        <v>22.1</v>
      </c>
      <c r="W17" s="76">
        <v>22.1</v>
      </c>
    </row>
    <row r="18" spans="5:24" x14ac:dyDescent="0.5">
      <c r="G18" s="1" t="s">
        <v>9</v>
      </c>
      <c r="H18" s="19">
        <f>H16*H17</f>
        <v>4874.3999999999996</v>
      </c>
      <c r="K18" s="45" t="s">
        <v>103</v>
      </c>
      <c r="L18" s="61">
        <v>9743.2999999999993</v>
      </c>
      <c r="M18" s="48" t="s">
        <v>75</v>
      </c>
      <c r="P18" s="45" t="s">
        <v>103</v>
      </c>
      <c r="Q18" s="74">
        <v>676</v>
      </c>
      <c r="R18" s="73">
        <v>676</v>
      </c>
      <c r="U18" s="45" t="s">
        <v>103</v>
      </c>
      <c r="V18" s="77">
        <v>22.1</v>
      </c>
      <c r="W18" s="48" t="s">
        <v>75</v>
      </c>
    </row>
    <row r="19" spans="5:24" x14ac:dyDescent="0.5">
      <c r="K19" s="45" t="s">
        <v>104</v>
      </c>
      <c r="L19" s="61">
        <v>264</v>
      </c>
      <c r="M19" s="72">
        <v>264.10000000000002</v>
      </c>
      <c r="P19" s="45" t="s">
        <v>104</v>
      </c>
      <c r="Q19" s="74">
        <v>18.399999999999999</v>
      </c>
      <c r="R19" s="73">
        <v>18.329999999999998</v>
      </c>
      <c r="U19" s="45" t="s">
        <v>104</v>
      </c>
      <c r="V19" s="77">
        <v>0.6</v>
      </c>
      <c r="W19" s="76">
        <v>0.6</v>
      </c>
    </row>
    <row r="20" spans="5:24" x14ac:dyDescent="0.5">
      <c r="G20" s="12" t="s">
        <v>13</v>
      </c>
      <c r="H20" s="12"/>
      <c r="I20" s="12"/>
      <c r="K20" s="45" t="s">
        <v>105</v>
      </c>
      <c r="L20" s="61">
        <v>69683.600000000006</v>
      </c>
      <c r="M20" s="72">
        <v>69753.399999999994</v>
      </c>
      <c r="P20" s="45" t="s">
        <v>105</v>
      </c>
      <c r="Q20" s="74">
        <v>338.41</v>
      </c>
      <c r="R20" s="73">
        <v>335.87</v>
      </c>
      <c r="U20" s="45" t="s">
        <v>105</v>
      </c>
      <c r="V20" s="77">
        <v>0.4</v>
      </c>
      <c r="W20" s="76">
        <v>0.4</v>
      </c>
    </row>
    <row r="21" spans="5:24" x14ac:dyDescent="0.5">
      <c r="G21" s="8" t="s">
        <v>1</v>
      </c>
      <c r="H21" s="59">
        <f>H11+H18</f>
        <v>9748.8460856720812</v>
      </c>
      <c r="I21" t="s">
        <v>17</v>
      </c>
      <c r="K21" s="45" t="s">
        <v>106</v>
      </c>
      <c r="L21" s="21">
        <v>-1.9E-3</v>
      </c>
      <c r="M21" s="46">
        <v>-1.9E-3</v>
      </c>
      <c r="P21" s="45" t="s">
        <v>106</v>
      </c>
      <c r="Q21" s="21">
        <v>0.1087</v>
      </c>
      <c r="R21" s="46">
        <v>-2.5999999999999999E-3</v>
      </c>
      <c r="U21" s="45" t="s">
        <v>106</v>
      </c>
      <c r="V21" s="21">
        <v>-1.1000000000000001E-3</v>
      </c>
      <c r="W21" s="46">
        <v>-1.1000000000000001E-3</v>
      </c>
    </row>
    <row r="22" spans="5:24" x14ac:dyDescent="0.5">
      <c r="K22" s="45" t="s">
        <v>107</v>
      </c>
      <c r="L22" s="21">
        <v>2.38</v>
      </c>
      <c r="M22" s="46">
        <v>2.38</v>
      </c>
      <c r="P22" s="45" t="s">
        <v>107</v>
      </c>
      <c r="Q22" s="21">
        <v>3.02</v>
      </c>
      <c r="R22" s="46">
        <v>2.38</v>
      </c>
      <c r="U22" s="45" t="s">
        <v>107</v>
      </c>
      <c r="V22" s="21">
        <v>2.39</v>
      </c>
      <c r="W22" s="46">
        <v>2.38</v>
      </c>
    </row>
    <row r="23" spans="5:24" x14ac:dyDescent="0.5">
      <c r="K23" s="45" t="s">
        <v>108</v>
      </c>
      <c r="L23" s="21">
        <v>2.7099999999999999E-2</v>
      </c>
      <c r="M23" s="46">
        <v>2.7099999999999999E-2</v>
      </c>
      <c r="P23" s="45" t="s">
        <v>108</v>
      </c>
      <c r="Q23" s="21">
        <v>2.7199999999999998E-2</v>
      </c>
      <c r="R23" s="46">
        <v>2.7099999999999999E-2</v>
      </c>
      <c r="U23" s="45" t="s">
        <v>108</v>
      </c>
      <c r="V23" s="21">
        <v>2.7099999999999999E-2</v>
      </c>
      <c r="W23" s="46">
        <v>2.7099999999999999E-2</v>
      </c>
    </row>
    <row r="24" spans="5:24" x14ac:dyDescent="0.5">
      <c r="E24" s="56" t="s">
        <v>94</v>
      </c>
      <c r="F24" s="5"/>
      <c r="G24" s="5"/>
      <c r="H24" s="5"/>
      <c r="K24" s="45" t="s">
        <v>109</v>
      </c>
      <c r="L24" s="61">
        <v>9007.4</v>
      </c>
      <c r="M24" s="72">
        <v>9093.2999999999993</v>
      </c>
      <c r="P24" s="45" t="s">
        <v>109</v>
      </c>
      <c r="Q24" s="74">
        <v>451</v>
      </c>
      <c r="R24" s="73">
        <v>631</v>
      </c>
      <c r="U24" s="45" t="s">
        <v>109</v>
      </c>
      <c r="V24" s="77">
        <v>20.5</v>
      </c>
      <c r="W24" s="76">
        <v>20.7</v>
      </c>
    </row>
    <row r="25" spans="5:24" x14ac:dyDescent="0.5">
      <c r="K25" s="45" t="s">
        <v>110</v>
      </c>
      <c r="L25" s="61">
        <v>10476.200000000001</v>
      </c>
      <c r="M25" s="72">
        <v>10359.700000000001</v>
      </c>
      <c r="P25" s="45" t="s">
        <v>110</v>
      </c>
      <c r="Q25" s="79" t="s">
        <v>145</v>
      </c>
      <c r="R25" s="73">
        <v>719</v>
      </c>
      <c r="U25" s="45" t="s">
        <v>110</v>
      </c>
      <c r="V25" s="76">
        <v>23.8</v>
      </c>
      <c r="W25" s="76">
        <v>23.6</v>
      </c>
    </row>
    <row r="26" spans="5:24" x14ac:dyDescent="0.5">
      <c r="E26" s="66" t="s">
        <v>91</v>
      </c>
      <c r="F26" s="67" t="s">
        <v>92</v>
      </c>
      <c r="G26" s="67" t="s">
        <v>86</v>
      </c>
      <c r="H26" s="67" t="s">
        <v>93</v>
      </c>
      <c r="I26" s="68" t="s">
        <v>5</v>
      </c>
      <c r="K26" s="49" t="s">
        <v>111</v>
      </c>
      <c r="L26" s="70" t="s">
        <v>75</v>
      </c>
      <c r="M26" s="71">
        <v>8.4</v>
      </c>
      <c r="P26" s="49" t="s">
        <v>111</v>
      </c>
      <c r="Q26" s="70" t="s">
        <v>75</v>
      </c>
      <c r="R26" s="75">
        <v>0.57999999999999996</v>
      </c>
      <c r="U26" s="49" t="s">
        <v>111</v>
      </c>
      <c r="V26" s="70" t="s">
        <v>75</v>
      </c>
      <c r="W26" s="78">
        <v>0</v>
      </c>
    </row>
    <row r="27" spans="5:24" x14ac:dyDescent="0.5">
      <c r="E27" s="45">
        <v>1</v>
      </c>
      <c r="F27" s="60">
        <v>22.162306060774174</v>
      </c>
      <c r="G27" s="61">
        <v>9750.1073333703171</v>
      </c>
      <c r="H27" s="21">
        <v>677</v>
      </c>
      <c r="I27" s="62">
        <v>15003.881203144116</v>
      </c>
    </row>
    <row r="28" spans="5:24" x14ac:dyDescent="0.5">
      <c r="E28" s="45">
        <v>2</v>
      </c>
      <c r="F28" s="60">
        <v>21.955626167687345</v>
      </c>
      <c r="G28" s="61">
        <v>9654.2377568912161</v>
      </c>
      <c r="H28" s="21">
        <v>670</v>
      </c>
      <c r="I28" s="62">
        <v>14710.269532350521</v>
      </c>
      <c r="K28" s="42" t="s">
        <v>95</v>
      </c>
      <c r="L28" s="43"/>
      <c r="M28" s="43" t="s">
        <v>178</v>
      </c>
      <c r="N28" s="44"/>
      <c r="P28" s="42" t="s">
        <v>143</v>
      </c>
      <c r="Q28" s="43"/>
      <c r="R28" s="43" t="s">
        <v>178</v>
      </c>
      <c r="S28" s="44"/>
      <c r="U28" s="42" t="s">
        <v>174</v>
      </c>
      <c r="V28" s="43"/>
      <c r="W28" s="43" t="s">
        <v>178</v>
      </c>
      <c r="X28" s="44"/>
    </row>
    <row r="29" spans="5:24" x14ac:dyDescent="0.5">
      <c r="E29" s="45">
        <v>3</v>
      </c>
      <c r="F29" s="60">
        <v>22.108895061807385</v>
      </c>
      <c r="G29" s="61">
        <v>9731.1569135976242</v>
      </c>
      <c r="H29" s="21">
        <v>676</v>
      </c>
      <c r="I29" s="62">
        <v>14945.613061781791</v>
      </c>
      <c r="K29" s="45" t="s">
        <v>112</v>
      </c>
      <c r="L29" s="21"/>
      <c r="M29" s="21"/>
      <c r="N29" s="46"/>
      <c r="P29" s="45" t="s">
        <v>112</v>
      </c>
      <c r="Q29" s="21"/>
      <c r="R29" s="21"/>
      <c r="S29" s="46"/>
      <c r="U29" s="45" t="s">
        <v>112</v>
      </c>
      <c r="V29" s="21"/>
      <c r="W29" s="21"/>
      <c r="X29" s="46"/>
    </row>
    <row r="30" spans="5:24" x14ac:dyDescent="0.5">
      <c r="E30" s="45">
        <v>4</v>
      </c>
      <c r="F30" s="60">
        <v>22.470683983777565</v>
      </c>
      <c r="G30" s="61">
        <v>9889.9504764310641</v>
      </c>
      <c r="H30" s="21">
        <v>687</v>
      </c>
      <c r="I30" s="62">
        <v>15437.359896855187</v>
      </c>
      <c r="K30" s="66" t="s">
        <v>42</v>
      </c>
      <c r="L30" s="67" t="s">
        <v>113</v>
      </c>
      <c r="M30" s="67" t="s">
        <v>114</v>
      </c>
      <c r="N30" s="68" t="s">
        <v>115</v>
      </c>
      <c r="P30" s="66" t="s">
        <v>42</v>
      </c>
      <c r="Q30" s="67" t="s">
        <v>113</v>
      </c>
      <c r="R30" s="67" t="s">
        <v>114</v>
      </c>
      <c r="S30" s="68" t="s">
        <v>115</v>
      </c>
      <c r="U30" s="66" t="s">
        <v>42</v>
      </c>
      <c r="V30" s="67" t="s">
        <v>113</v>
      </c>
      <c r="W30" s="67" t="s">
        <v>114</v>
      </c>
      <c r="X30" s="68" t="s">
        <v>115</v>
      </c>
    </row>
    <row r="31" spans="5:24" x14ac:dyDescent="0.5">
      <c r="E31" s="45">
        <v>5</v>
      </c>
      <c r="F31" s="60">
        <v>22.516031427358911</v>
      </c>
      <c r="G31" s="61">
        <v>9899.9269140189608</v>
      </c>
      <c r="H31" s="21">
        <v>687</v>
      </c>
      <c r="I31" s="62">
        <v>15468.513590595572</v>
      </c>
      <c r="K31" s="45" t="s">
        <v>116</v>
      </c>
      <c r="L31" s="82">
        <v>25.44</v>
      </c>
      <c r="M31" s="80">
        <v>0.38200000000000001</v>
      </c>
      <c r="N31" s="46" t="s">
        <v>117</v>
      </c>
      <c r="P31" s="45" t="s">
        <v>146</v>
      </c>
      <c r="Q31" s="82">
        <v>100.1735</v>
      </c>
      <c r="R31" s="80">
        <v>1.6E-2</v>
      </c>
      <c r="S31" s="46" t="s">
        <v>147</v>
      </c>
      <c r="U31" s="45" t="s">
        <v>116</v>
      </c>
      <c r="V31" s="82">
        <v>24.802</v>
      </c>
      <c r="W31" s="21">
        <v>0.41699999999999998</v>
      </c>
      <c r="X31" s="46" t="s">
        <v>160</v>
      </c>
    </row>
    <row r="32" spans="5:24" x14ac:dyDescent="0.5">
      <c r="E32" s="45">
        <v>6</v>
      </c>
      <c r="F32" s="60">
        <v>22.07536008497895</v>
      </c>
      <c r="G32" s="61">
        <v>9716.5792186953677</v>
      </c>
      <c r="H32" s="21">
        <v>675</v>
      </c>
      <c r="I32" s="62">
        <v>14900.868057360791</v>
      </c>
      <c r="K32" s="45" t="s">
        <v>118</v>
      </c>
      <c r="L32" s="82">
        <v>36.808</v>
      </c>
      <c r="M32" s="80">
        <v>0.06</v>
      </c>
      <c r="N32" s="46" t="s">
        <v>119</v>
      </c>
      <c r="P32" s="45" t="s">
        <v>148</v>
      </c>
      <c r="Q32" s="82">
        <v>100.9447</v>
      </c>
      <c r="R32" s="80">
        <v>1.7000000000000001E-2</v>
      </c>
      <c r="S32" s="46" t="s">
        <v>149</v>
      </c>
      <c r="U32" s="45" t="s">
        <v>121</v>
      </c>
      <c r="V32" s="82">
        <v>28.687999999999999</v>
      </c>
      <c r="W32" s="21">
        <v>0.27700000000000002</v>
      </c>
      <c r="X32" s="46" t="s">
        <v>161</v>
      </c>
    </row>
    <row r="33" spans="5:24" x14ac:dyDescent="0.5">
      <c r="E33" s="45">
        <v>7</v>
      </c>
      <c r="F33" s="60">
        <v>22.23953769442041</v>
      </c>
      <c r="G33" s="61">
        <v>9781.4982927724886</v>
      </c>
      <c r="H33" s="21">
        <v>679</v>
      </c>
      <c r="I33" s="62">
        <v>15100.646094511458</v>
      </c>
      <c r="K33" s="45" t="s">
        <v>43</v>
      </c>
      <c r="L33" s="82">
        <v>36.981999999999999</v>
      </c>
      <c r="M33" s="80">
        <v>5.8000000000000003E-2</v>
      </c>
      <c r="N33" s="46" t="s">
        <v>120</v>
      </c>
      <c r="P33" s="45" t="s">
        <v>150</v>
      </c>
      <c r="Q33" s="82">
        <v>101.0603</v>
      </c>
      <c r="R33" s="80">
        <v>1.4E-2</v>
      </c>
      <c r="S33" s="46" t="s">
        <v>151</v>
      </c>
      <c r="U33" s="45" t="s">
        <v>43</v>
      </c>
      <c r="V33" s="82">
        <v>29.558</v>
      </c>
      <c r="W33" s="21">
        <v>0.24099999999999999</v>
      </c>
      <c r="X33" s="46" t="s">
        <v>162</v>
      </c>
    </row>
    <row r="34" spans="5:24" x14ac:dyDescent="0.5">
      <c r="E34" s="45">
        <v>8</v>
      </c>
      <c r="F34" s="60">
        <v>22.150665275890109</v>
      </c>
      <c r="G34" s="61">
        <v>9747.5463606958238</v>
      </c>
      <c r="H34" s="21">
        <v>677</v>
      </c>
      <c r="I34" s="62">
        <v>14996.000391777605</v>
      </c>
      <c r="K34" s="45" t="s">
        <v>121</v>
      </c>
      <c r="L34" s="82">
        <v>37.04</v>
      </c>
      <c r="M34" s="80">
        <v>5.7000000000000002E-2</v>
      </c>
      <c r="N34" s="46" t="s">
        <v>122</v>
      </c>
      <c r="P34" s="45" t="s">
        <v>152</v>
      </c>
      <c r="Q34" s="82">
        <v>242.19659999999999</v>
      </c>
      <c r="R34" s="80">
        <v>0</v>
      </c>
      <c r="S34" s="46" t="s">
        <v>153</v>
      </c>
      <c r="U34" s="45" t="s">
        <v>118</v>
      </c>
      <c r="V34" s="82">
        <v>34.777999999999999</v>
      </c>
      <c r="W34" s="21">
        <v>9.1999999999999998E-2</v>
      </c>
      <c r="X34" s="46" t="s">
        <v>163</v>
      </c>
    </row>
    <row r="35" spans="5:24" x14ac:dyDescent="0.5">
      <c r="E35" s="45">
        <v>9</v>
      </c>
      <c r="F35" s="60">
        <v>23.467243491656163</v>
      </c>
      <c r="G35" s="61">
        <v>10325.193568164355</v>
      </c>
      <c r="H35" s="21">
        <v>717</v>
      </c>
      <c r="I35" s="62">
        <v>16826.01358351747</v>
      </c>
      <c r="K35" s="45" t="s">
        <v>123</v>
      </c>
      <c r="L35" s="82">
        <v>37.04</v>
      </c>
      <c r="M35" s="80">
        <v>5.7000000000000002E-2</v>
      </c>
      <c r="N35" s="46" t="s">
        <v>124</v>
      </c>
      <c r="P35" s="45" t="s">
        <v>154</v>
      </c>
      <c r="Q35" s="82">
        <v>413.49799999999999</v>
      </c>
      <c r="R35" s="80">
        <v>0</v>
      </c>
      <c r="S35" s="46" t="s">
        <v>155</v>
      </c>
      <c r="U35" s="45" t="s">
        <v>125</v>
      </c>
      <c r="V35" s="82">
        <v>36.112000000000002</v>
      </c>
      <c r="W35" s="21">
        <v>0.09</v>
      </c>
      <c r="X35" s="46" t="s">
        <v>164</v>
      </c>
    </row>
    <row r="36" spans="5:24" x14ac:dyDescent="0.5">
      <c r="E36" s="45">
        <v>10</v>
      </c>
      <c r="F36" s="60">
        <v>22.034522467179613</v>
      </c>
      <c r="G36" s="61">
        <v>9693.1949427795153</v>
      </c>
      <c r="H36" s="21">
        <v>673</v>
      </c>
      <c r="I36" s="62">
        <v>14829.23362041188</v>
      </c>
      <c r="K36" s="45" t="s">
        <v>125</v>
      </c>
      <c r="L36" s="82">
        <v>39.417999999999999</v>
      </c>
      <c r="M36" s="80">
        <v>4.3999999999999997E-2</v>
      </c>
      <c r="N36" s="46" t="s">
        <v>126</v>
      </c>
      <c r="P36" s="49" t="s">
        <v>156</v>
      </c>
      <c r="Q36" s="83">
        <v>23331.628499999999</v>
      </c>
      <c r="R36" s="81">
        <v>0</v>
      </c>
      <c r="S36" s="51" t="s">
        <v>157</v>
      </c>
      <c r="U36" s="45" t="s">
        <v>123</v>
      </c>
      <c r="V36" s="82">
        <v>36.112000000000002</v>
      </c>
      <c r="W36" s="21">
        <v>7.0000000000000007E-2</v>
      </c>
      <c r="X36" s="46" t="s">
        <v>165</v>
      </c>
    </row>
    <row r="37" spans="5:24" x14ac:dyDescent="0.5">
      <c r="E37" s="45">
        <v>11</v>
      </c>
      <c r="F37" s="60">
        <v>22.228416220263405</v>
      </c>
      <c r="G37" s="61">
        <v>9779.0515684579477</v>
      </c>
      <c r="H37" s="21">
        <v>679</v>
      </c>
      <c r="I37" s="62">
        <v>15093.094613558853</v>
      </c>
      <c r="K37" s="45" t="s">
        <v>127</v>
      </c>
      <c r="L37" s="82">
        <v>39.417999999999999</v>
      </c>
      <c r="M37" s="80">
        <v>3.3000000000000002E-2</v>
      </c>
      <c r="N37" s="46" t="s">
        <v>128</v>
      </c>
      <c r="U37" s="45" t="s">
        <v>127</v>
      </c>
      <c r="V37" s="82">
        <v>36.228000000000002</v>
      </c>
      <c r="W37" s="21">
        <v>6.8000000000000005E-2</v>
      </c>
      <c r="X37" s="46" t="s">
        <v>166</v>
      </c>
    </row>
    <row r="38" spans="5:24" x14ac:dyDescent="0.5">
      <c r="E38" s="45">
        <v>12</v>
      </c>
      <c r="F38" s="60">
        <v>20.979679434437518</v>
      </c>
      <c r="G38" s="61">
        <v>9237.929475576253</v>
      </c>
      <c r="H38" s="21">
        <v>642</v>
      </c>
      <c r="I38" s="62">
        <v>13468.954196908886</v>
      </c>
      <c r="K38" s="45" t="s">
        <v>129</v>
      </c>
      <c r="L38" s="82">
        <v>61.863999999999997</v>
      </c>
      <c r="M38" s="80">
        <v>0</v>
      </c>
      <c r="N38" s="46" t="s">
        <v>130</v>
      </c>
      <c r="U38" s="45" t="s">
        <v>129</v>
      </c>
      <c r="V38" s="82">
        <v>61.457999999999998</v>
      </c>
      <c r="W38" s="21">
        <v>0</v>
      </c>
      <c r="X38" s="46" t="s">
        <v>167</v>
      </c>
    </row>
    <row r="39" spans="5:24" x14ac:dyDescent="0.5">
      <c r="E39" s="45">
        <v>13</v>
      </c>
      <c r="F39" s="60">
        <v>22.046157593097465</v>
      </c>
      <c r="G39" s="61">
        <v>9702.954670481442</v>
      </c>
      <c r="H39" s="21">
        <v>674</v>
      </c>
      <c r="I39" s="62">
        <v>14859.110217747691</v>
      </c>
      <c r="K39" s="45" t="s">
        <v>131</v>
      </c>
      <c r="L39" s="82">
        <v>125.72199999999999</v>
      </c>
      <c r="M39" s="80">
        <v>0</v>
      </c>
      <c r="N39" s="46" t="s">
        <v>132</v>
      </c>
      <c r="U39" s="45" t="s">
        <v>131</v>
      </c>
      <c r="V39" s="82">
        <v>118.24</v>
      </c>
      <c r="W39" s="21">
        <v>0</v>
      </c>
      <c r="X39" s="46" t="s">
        <v>168</v>
      </c>
    </row>
    <row r="40" spans="5:24" x14ac:dyDescent="0.5">
      <c r="E40" s="45">
        <v>14</v>
      </c>
      <c r="F40" s="60">
        <v>22.192372350945782</v>
      </c>
      <c r="G40" s="61">
        <v>9771.121917208071</v>
      </c>
      <c r="H40" s="21">
        <v>679</v>
      </c>
      <c r="I40" s="62">
        <v>15068.620826292186</v>
      </c>
      <c r="K40" s="45" t="s">
        <v>133</v>
      </c>
      <c r="L40" s="82">
        <v>133.03</v>
      </c>
      <c r="M40" s="80">
        <v>0</v>
      </c>
      <c r="N40" s="46" t="s">
        <v>134</v>
      </c>
      <c r="U40" s="45" t="s">
        <v>133</v>
      </c>
      <c r="V40" s="82">
        <v>128.85400000000001</v>
      </c>
      <c r="W40" s="21">
        <v>0</v>
      </c>
      <c r="X40" s="46" t="s">
        <v>169</v>
      </c>
    </row>
    <row r="41" spans="5:24" x14ac:dyDescent="0.5">
      <c r="E41" s="45">
        <v>15</v>
      </c>
      <c r="F41" s="60">
        <v>22.575573609081818</v>
      </c>
      <c r="G41" s="61">
        <v>9927.4261939979988</v>
      </c>
      <c r="H41" s="21">
        <v>689</v>
      </c>
      <c r="I41" s="62">
        <v>15554.570216657374</v>
      </c>
      <c r="K41" s="45" t="s">
        <v>135</v>
      </c>
      <c r="L41" s="82">
        <v>328.548</v>
      </c>
      <c r="M41" s="80">
        <v>0</v>
      </c>
      <c r="N41" s="46" t="s">
        <v>136</v>
      </c>
      <c r="U41" s="45" t="s">
        <v>135</v>
      </c>
      <c r="V41" s="82">
        <v>323.79199999999997</v>
      </c>
      <c r="W41" s="21">
        <v>0</v>
      </c>
      <c r="X41" s="46" t="s">
        <v>170</v>
      </c>
    </row>
    <row r="42" spans="5:24" x14ac:dyDescent="0.5">
      <c r="E42" s="45">
        <v>16</v>
      </c>
      <c r="F42" s="60">
        <v>22.550221738601429</v>
      </c>
      <c r="G42" s="61">
        <v>9921.8487824923141</v>
      </c>
      <c r="H42" s="21">
        <v>689</v>
      </c>
      <c r="I42" s="62">
        <v>15537.102777896385</v>
      </c>
      <c r="K42" s="45" t="s">
        <v>137</v>
      </c>
      <c r="L42" s="82">
        <v>535.31799999999998</v>
      </c>
      <c r="M42" s="80">
        <v>0</v>
      </c>
      <c r="N42" s="46" t="s">
        <v>138</v>
      </c>
      <c r="U42" s="45" t="s">
        <v>137</v>
      </c>
      <c r="V42" s="82">
        <v>516.29399999999998</v>
      </c>
      <c r="W42" s="21">
        <v>0</v>
      </c>
      <c r="X42" s="46" t="s">
        <v>171</v>
      </c>
    </row>
    <row r="43" spans="5:24" x14ac:dyDescent="0.5">
      <c r="E43" s="45">
        <v>17</v>
      </c>
      <c r="F43" s="60">
        <v>22.824801923715007</v>
      </c>
      <c r="G43" s="61">
        <v>10039.856423217301</v>
      </c>
      <c r="H43" s="21">
        <v>697</v>
      </c>
      <c r="I43" s="62">
        <v>15908.886940829359</v>
      </c>
      <c r="K43" s="45" t="s">
        <v>139</v>
      </c>
      <c r="L43" s="82">
        <v>993.05399999999997</v>
      </c>
      <c r="M43" s="80">
        <v>0</v>
      </c>
      <c r="N43" s="46" t="s">
        <v>140</v>
      </c>
      <c r="U43" s="45" t="s">
        <v>139</v>
      </c>
      <c r="V43" s="82">
        <v>969.73800000000006</v>
      </c>
      <c r="W43" s="21">
        <v>0</v>
      </c>
      <c r="X43" s="46" t="s">
        <v>172</v>
      </c>
    </row>
    <row r="44" spans="5:24" x14ac:dyDescent="0.5">
      <c r="E44" s="45">
        <v>18</v>
      </c>
      <c r="F44" s="60">
        <v>21.23081278195291</v>
      </c>
      <c r="G44" s="61">
        <v>9336.3788120296394</v>
      </c>
      <c r="H44" s="21">
        <v>648</v>
      </c>
      <c r="I44" s="62">
        <v>13757.566682705485</v>
      </c>
      <c r="K44" s="49" t="s">
        <v>141</v>
      </c>
      <c r="L44" s="83">
        <v>20933.511999999999</v>
      </c>
      <c r="M44" s="81">
        <v>0</v>
      </c>
      <c r="N44" s="51" t="s">
        <v>142</v>
      </c>
      <c r="U44" s="49" t="s">
        <v>141</v>
      </c>
      <c r="V44" s="83">
        <v>20892.042000000001</v>
      </c>
      <c r="W44" s="50">
        <v>0</v>
      </c>
      <c r="X44" s="51" t="s">
        <v>173</v>
      </c>
    </row>
    <row r="45" spans="5:24" x14ac:dyDescent="0.5">
      <c r="E45" s="45">
        <v>19</v>
      </c>
      <c r="F45" s="60">
        <v>22.13694475816478</v>
      </c>
      <c r="G45" s="61">
        <v>9737.3278467962518</v>
      </c>
      <c r="H45" s="21">
        <v>676</v>
      </c>
      <c r="I45" s="62">
        <v>14964.574656519391</v>
      </c>
    </row>
    <row r="46" spans="5:24" x14ac:dyDescent="0.5">
      <c r="E46" s="45">
        <v>20</v>
      </c>
      <c r="F46" s="60">
        <v>21.819513138550214</v>
      </c>
      <c r="G46" s="61">
        <v>9595.4928904810477</v>
      </c>
      <c r="H46" s="21">
        <v>666</v>
      </c>
      <c r="I46" s="62">
        <v>14531.795750274441</v>
      </c>
    </row>
    <row r="47" spans="5:24" x14ac:dyDescent="0.5">
      <c r="E47" s="45">
        <v>21</v>
      </c>
      <c r="F47" s="60">
        <v>21.273356010897697</v>
      </c>
      <c r="G47" s="61">
        <v>9360.1383223974917</v>
      </c>
      <c r="H47" s="21">
        <v>650</v>
      </c>
      <c r="I47" s="62">
        <v>13827.681407083503</v>
      </c>
    </row>
    <row r="48" spans="5:24" x14ac:dyDescent="0.5">
      <c r="E48" s="45">
        <v>22</v>
      </c>
      <c r="F48" s="60">
        <v>21.684936198923008</v>
      </c>
      <c r="G48" s="61">
        <v>9537.0859637630601</v>
      </c>
      <c r="H48" s="21">
        <v>662</v>
      </c>
      <c r="I48" s="62">
        <v>14355.427763687032</v>
      </c>
    </row>
    <row r="49" spans="5:9" x14ac:dyDescent="0.5">
      <c r="E49" s="45">
        <v>23</v>
      </c>
      <c r="F49" s="60">
        <v>21.514431398716304</v>
      </c>
      <c r="G49" s="61">
        <v>9463.574907717586</v>
      </c>
      <c r="H49" s="21">
        <v>657</v>
      </c>
      <c r="I49" s="62">
        <v>14134.981428956611</v>
      </c>
    </row>
    <row r="50" spans="5:9" x14ac:dyDescent="0.5">
      <c r="E50" s="45">
        <v>24</v>
      </c>
      <c r="F50" s="60">
        <v>22.628566538057452</v>
      </c>
      <c r="G50" s="61">
        <v>9953.4846383726399</v>
      </c>
      <c r="H50" s="21">
        <v>691</v>
      </c>
      <c r="I50" s="62">
        <v>15636.339477797699</v>
      </c>
    </row>
    <row r="51" spans="5:9" x14ac:dyDescent="0.5">
      <c r="E51" s="45">
        <v>25</v>
      </c>
      <c r="F51" s="60">
        <v>22.869627251380546</v>
      </c>
      <c r="G51" s="61">
        <v>10064.117995303719</v>
      </c>
      <c r="H51" s="21">
        <v>699</v>
      </c>
      <c r="I51" s="62">
        <v>15985.869448715001</v>
      </c>
    </row>
    <row r="52" spans="5:9" x14ac:dyDescent="0.5">
      <c r="E52" s="45">
        <v>26</v>
      </c>
      <c r="F52" s="60">
        <v>22.681784527086499</v>
      </c>
      <c r="G52" s="61">
        <v>9986.7925959590284</v>
      </c>
      <c r="H52" s="21">
        <v>694</v>
      </c>
      <c r="I52" s="62">
        <v>15741.158461798032</v>
      </c>
    </row>
    <row r="53" spans="5:9" x14ac:dyDescent="0.5">
      <c r="E53" s="45">
        <v>27</v>
      </c>
      <c r="F53" s="60">
        <v>21.83763558841525</v>
      </c>
      <c r="G53" s="61">
        <v>9613.8798294513545</v>
      </c>
      <c r="H53" s="21">
        <v>668</v>
      </c>
      <c r="I53" s="62">
        <v>14587.540573061386</v>
      </c>
    </row>
    <row r="54" spans="5:9" x14ac:dyDescent="0.5">
      <c r="E54" s="45">
        <v>28</v>
      </c>
      <c r="F54" s="60">
        <v>22.099304932396745</v>
      </c>
      <c r="G54" s="61">
        <v>9729.0470851272839</v>
      </c>
      <c r="H54" s="21">
        <v>676</v>
      </c>
      <c r="I54" s="62">
        <v>14939.1301343002</v>
      </c>
    </row>
    <row r="55" spans="5:9" x14ac:dyDescent="0.5">
      <c r="E55" s="45">
        <v>29</v>
      </c>
      <c r="F55" s="60">
        <v>22.491353882208767</v>
      </c>
      <c r="G55" s="61">
        <v>9901.6978540859272</v>
      </c>
      <c r="H55" s="21">
        <v>688</v>
      </c>
      <c r="I55" s="62">
        <v>15474.051470959632</v>
      </c>
    </row>
    <row r="56" spans="5:9" x14ac:dyDescent="0.5">
      <c r="E56" s="45">
        <v>30</v>
      </c>
      <c r="F56" s="60">
        <v>22.124119931529879</v>
      </c>
      <c r="G56" s="61">
        <v>9741.7063849365732</v>
      </c>
      <c r="H56" s="21">
        <v>677</v>
      </c>
      <c r="I56" s="62">
        <v>14978.029193645729</v>
      </c>
    </row>
    <row r="57" spans="5:9" x14ac:dyDescent="0.5">
      <c r="E57" s="45">
        <v>31</v>
      </c>
      <c r="F57" s="60">
        <v>21.763815117040181</v>
      </c>
      <c r="G57" s="61">
        <v>9576.0393257488395</v>
      </c>
      <c r="H57" s="21">
        <v>665</v>
      </c>
      <c r="I57" s="62">
        <v>14472.937052831719</v>
      </c>
    </row>
    <row r="58" spans="5:9" x14ac:dyDescent="0.5">
      <c r="E58" s="45">
        <v>32</v>
      </c>
      <c r="F58" s="60">
        <v>22.756301270031425</v>
      </c>
      <c r="G58" s="61">
        <v>10017.586279406914</v>
      </c>
      <c r="H58" s="21">
        <v>696</v>
      </c>
      <c r="I58" s="62">
        <v>15838.385683941871</v>
      </c>
    </row>
    <row r="59" spans="5:9" x14ac:dyDescent="0.5">
      <c r="E59" s="45">
        <v>33</v>
      </c>
      <c r="F59" s="60">
        <v>21.704639813884505</v>
      </c>
      <c r="G59" s="61">
        <v>9555.8207590545899</v>
      </c>
      <c r="H59" s="21">
        <v>664</v>
      </c>
      <c r="I59" s="62">
        <v>14411.880836419312</v>
      </c>
    </row>
    <row r="60" spans="5:9" x14ac:dyDescent="0.5">
      <c r="E60" s="45">
        <v>34</v>
      </c>
      <c r="F60" s="60">
        <v>22.602894996766519</v>
      </c>
      <c r="G60" s="61">
        <v>9940.6368992886346</v>
      </c>
      <c r="H60" s="21">
        <v>690</v>
      </c>
      <c r="I60" s="62">
        <v>15595.997547768899</v>
      </c>
    </row>
    <row r="61" spans="5:9" x14ac:dyDescent="0.5">
      <c r="E61" s="45">
        <v>35</v>
      </c>
      <c r="F61" s="60">
        <v>21.839398856636791</v>
      </c>
      <c r="G61" s="61">
        <v>9607.0677484600928</v>
      </c>
      <c r="H61" s="21">
        <v>667</v>
      </c>
      <c r="I61" s="62">
        <v>14566.879037376739</v>
      </c>
    </row>
    <row r="62" spans="5:9" x14ac:dyDescent="0.5">
      <c r="E62" s="45">
        <v>36</v>
      </c>
      <c r="F62" s="60">
        <v>22.199940299145599</v>
      </c>
      <c r="G62" s="61">
        <v>9772.7868658120315</v>
      </c>
      <c r="H62" s="21">
        <v>679</v>
      </c>
      <c r="I62" s="62">
        <v>15073.759463119861</v>
      </c>
    </row>
    <row r="63" spans="5:9" x14ac:dyDescent="0.5">
      <c r="E63" s="45">
        <v>37</v>
      </c>
      <c r="F63" s="60">
        <v>21.132102365043039</v>
      </c>
      <c r="G63" s="61">
        <v>9300.2625203094685</v>
      </c>
      <c r="H63" s="21">
        <v>646</v>
      </c>
      <c r="I63" s="62">
        <v>13651.338127817802</v>
      </c>
    </row>
    <row r="64" spans="5:9" x14ac:dyDescent="0.5">
      <c r="E64" s="45">
        <v>38</v>
      </c>
      <c r="F64" s="60">
        <v>22.187412472700085</v>
      </c>
      <c r="G64" s="61">
        <v>9755.6307439940174</v>
      </c>
      <c r="H64" s="21">
        <v>677</v>
      </c>
      <c r="I64" s="62">
        <v>15020.878244017958</v>
      </c>
    </row>
    <row r="65" spans="5:9" x14ac:dyDescent="0.5">
      <c r="E65" s="45">
        <v>39</v>
      </c>
      <c r="F65" s="60">
        <v>22.195863536081895</v>
      </c>
      <c r="G65" s="61">
        <v>9764.6899779380165</v>
      </c>
      <c r="H65" s="21">
        <v>678</v>
      </c>
      <c r="I65" s="62">
        <v>15048.795477463524</v>
      </c>
    </row>
    <row r="66" spans="5:9" x14ac:dyDescent="0.5">
      <c r="E66" s="45">
        <v>40</v>
      </c>
      <c r="F66" s="60">
        <v>22.031312701061616</v>
      </c>
      <c r="G66" s="61">
        <v>9699.6887942335543</v>
      </c>
      <c r="H66" s="21">
        <v>674</v>
      </c>
      <c r="I66" s="62">
        <v>14849.104760515529</v>
      </c>
    </row>
    <row r="67" spans="5:9" x14ac:dyDescent="0.5">
      <c r="E67" s="45">
        <v>41</v>
      </c>
      <c r="F67" s="60">
        <v>21.138047274176252</v>
      </c>
      <c r="G67" s="61">
        <v>9294.370400318774</v>
      </c>
      <c r="H67" s="21">
        <v>645</v>
      </c>
      <c r="I67" s="62">
        <v>13634.040491843682</v>
      </c>
    </row>
    <row r="68" spans="5:9" x14ac:dyDescent="0.5">
      <c r="E68" s="45">
        <v>42</v>
      </c>
      <c r="F68" s="60">
        <v>21.056477093128393</v>
      </c>
      <c r="G68" s="61">
        <v>9262.0249604882447</v>
      </c>
      <c r="H68" s="21">
        <v>643</v>
      </c>
      <c r="I68" s="62">
        <v>13539.314770881558</v>
      </c>
    </row>
    <row r="69" spans="5:9" x14ac:dyDescent="0.5">
      <c r="E69" s="45">
        <v>43</v>
      </c>
      <c r="F69" s="60">
        <v>21.651875360434925</v>
      </c>
      <c r="G69" s="61">
        <v>9522.6125792956846</v>
      </c>
      <c r="H69" s="21">
        <v>661</v>
      </c>
      <c r="I69" s="62">
        <v>14311.889613247486</v>
      </c>
    </row>
    <row r="70" spans="5:9" x14ac:dyDescent="0.5">
      <c r="E70" s="45">
        <v>44</v>
      </c>
      <c r="F70" s="60">
        <v>23.344705010061588</v>
      </c>
      <c r="G70" s="61">
        <v>10269.435102213549</v>
      </c>
      <c r="H70" s="21">
        <v>713</v>
      </c>
      <c r="I70" s="62">
        <v>16644.774672173913</v>
      </c>
    </row>
    <row r="71" spans="5:9" x14ac:dyDescent="0.5">
      <c r="E71" s="45">
        <v>45</v>
      </c>
      <c r="F71" s="60">
        <v>22.730117063772528</v>
      </c>
      <c r="G71" s="61">
        <v>9997.425754029955</v>
      </c>
      <c r="H71" s="21">
        <v>694</v>
      </c>
      <c r="I71" s="62">
        <v>15774.701242258136</v>
      </c>
    </row>
    <row r="72" spans="5:9" x14ac:dyDescent="0.5">
      <c r="E72" s="45">
        <v>46</v>
      </c>
      <c r="F72" s="60">
        <v>21.866115766893344</v>
      </c>
      <c r="G72" s="61">
        <v>9627.3454687165358</v>
      </c>
      <c r="H72" s="21">
        <v>669</v>
      </c>
      <c r="I72" s="62">
        <v>14628.431448051648</v>
      </c>
    </row>
    <row r="73" spans="5:9" x14ac:dyDescent="0.5">
      <c r="E73" s="45">
        <v>47</v>
      </c>
      <c r="F73" s="60">
        <v>22.531140484808539</v>
      </c>
      <c r="G73" s="61">
        <v>9917.6509066578765</v>
      </c>
      <c r="H73" s="21">
        <v>689</v>
      </c>
      <c r="I73" s="62">
        <v>15523.955794033083</v>
      </c>
    </row>
    <row r="74" spans="5:9" x14ac:dyDescent="0.5">
      <c r="E74" s="45">
        <v>48</v>
      </c>
      <c r="F74" s="60">
        <v>22.042053768199839</v>
      </c>
      <c r="G74" s="61">
        <v>9702.0518290039636</v>
      </c>
      <c r="H74" s="21">
        <v>674</v>
      </c>
      <c r="I74" s="62">
        <v>14856.344239766691</v>
      </c>
    </row>
    <row r="75" spans="5:9" x14ac:dyDescent="0.5">
      <c r="E75" s="45">
        <v>49</v>
      </c>
      <c r="F75" s="60">
        <v>21.8855687283592</v>
      </c>
      <c r="G75" s="61">
        <v>9624.4251202390224</v>
      </c>
      <c r="H75" s="21">
        <v>668</v>
      </c>
      <c r="I75" s="62">
        <v>14619.559910543945</v>
      </c>
    </row>
    <row r="76" spans="5:9" x14ac:dyDescent="0.5">
      <c r="E76" s="45">
        <v>50</v>
      </c>
      <c r="F76" s="60">
        <v>21.434513744321414</v>
      </c>
      <c r="G76" s="61">
        <v>9431.5930237507091</v>
      </c>
      <c r="H76" s="21">
        <v>655</v>
      </c>
      <c r="I76" s="62">
        <v>14039.606502530527</v>
      </c>
    </row>
    <row r="77" spans="5:9" x14ac:dyDescent="0.5">
      <c r="E77" s="45">
        <v>51</v>
      </c>
      <c r="F77" s="60">
        <v>22.153140462968118</v>
      </c>
      <c r="G77" s="61">
        <v>9740.8909018529848</v>
      </c>
      <c r="H77" s="21">
        <v>676</v>
      </c>
      <c r="I77" s="62">
        <v>14975.522952966448</v>
      </c>
    </row>
    <row r="78" spans="5:9" x14ac:dyDescent="0.5">
      <c r="E78" s="45">
        <v>52</v>
      </c>
      <c r="F78" s="60">
        <v>22.346703335947304</v>
      </c>
      <c r="G78" s="61">
        <v>9833.8747339084075</v>
      </c>
      <c r="H78" s="21">
        <v>683</v>
      </c>
      <c r="I78" s="62">
        <v>15262.798378452009</v>
      </c>
    </row>
    <row r="79" spans="5:9" x14ac:dyDescent="0.5">
      <c r="E79" s="45">
        <v>53</v>
      </c>
      <c r="F79" s="60">
        <v>21.372221823272859</v>
      </c>
      <c r="G79" s="61">
        <v>9410.6888011200281</v>
      </c>
      <c r="H79" s="21">
        <v>654</v>
      </c>
      <c r="I79" s="62">
        <v>13977.43307242045</v>
      </c>
    </row>
    <row r="80" spans="5:9" x14ac:dyDescent="0.5">
      <c r="E80" s="45">
        <v>54</v>
      </c>
      <c r="F80" s="60">
        <v>22.651738598087807</v>
      </c>
      <c r="G80" s="61">
        <v>9965.7824915793171</v>
      </c>
      <c r="H80" s="21">
        <v>692</v>
      </c>
      <c r="I80" s="62">
        <v>15675.003109876761</v>
      </c>
    </row>
    <row r="81" spans="5:9" x14ac:dyDescent="0.5">
      <c r="E81" s="45">
        <v>55</v>
      </c>
      <c r="F81" s="60">
        <v>23.196897081381877</v>
      </c>
      <c r="G81" s="61">
        <v>10208.117357904011</v>
      </c>
      <c r="H81" s="21">
        <v>709</v>
      </c>
      <c r="I81" s="62">
        <v>16446.600030699752</v>
      </c>
    </row>
    <row r="82" spans="5:9" x14ac:dyDescent="0.5">
      <c r="E82" s="45">
        <v>56</v>
      </c>
      <c r="F82" s="60">
        <v>22.591024110952763</v>
      </c>
      <c r="G82" s="61">
        <v>9938.0253044096062</v>
      </c>
      <c r="H82" s="21">
        <v>690</v>
      </c>
      <c r="I82" s="62">
        <v>15587.806636557405</v>
      </c>
    </row>
    <row r="83" spans="5:9" x14ac:dyDescent="0.5">
      <c r="E83" s="45">
        <v>57</v>
      </c>
      <c r="F83" s="60">
        <v>21.551980376244785</v>
      </c>
      <c r="G83" s="61">
        <v>9486.2356827738513</v>
      </c>
      <c r="H83" s="21">
        <v>659</v>
      </c>
      <c r="I83" s="62">
        <v>14202.755067945314</v>
      </c>
    </row>
    <row r="84" spans="5:9" x14ac:dyDescent="0.5">
      <c r="E84" s="45">
        <v>58</v>
      </c>
      <c r="F84" s="60">
        <v>22.092986434420904</v>
      </c>
      <c r="G84" s="61">
        <v>9727.6570155725985</v>
      </c>
      <c r="H84" s="21">
        <v>676</v>
      </c>
      <c r="I84" s="62">
        <v>14934.85882966853</v>
      </c>
    </row>
    <row r="85" spans="5:9" x14ac:dyDescent="0.5">
      <c r="E85" s="45">
        <v>59</v>
      </c>
      <c r="F85" s="60">
        <v>22.304270404721148</v>
      </c>
      <c r="G85" s="61">
        <v>9810.1394890386528</v>
      </c>
      <c r="H85" s="21">
        <v>681</v>
      </c>
      <c r="I85" s="62">
        <v>15189.208145615101</v>
      </c>
    </row>
    <row r="86" spans="5:9" x14ac:dyDescent="0.5">
      <c r="E86" s="45">
        <v>60</v>
      </c>
      <c r="F86" s="60">
        <v>22.613152955856389</v>
      </c>
      <c r="G86" s="61">
        <v>9950.0936502884051</v>
      </c>
      <c r="H86" s="21">
        <v>691</v>
      </c>
      <c r="I86" s="62">
        <v>15625.688692496766</v>
      </c>
    </row>
    <row r="87" spans="5:9" x14ac:dyDescent="0.5">
      <c r="E87" s="45">
        <v>61</v>
      </c>
      <c r="F87" s="60">
        <v>21.37704000401898</v>
      </c>
      <c r="G87" s="61">
        <v>9404.5488008841749</v>
      </c>
      <c r="H87" s="21">
        <v>653</v>
      </c>
      <c r="I87" s="62">
        <v>13959.207122624393</v>
      </c>
    </row>
    <row r="88" spans="5:9" x14ac:dyDescent="0.5">
      <c r="E88" s="45">
        <v>62</v>
      </c>
      <c r="F88" s="60">
        <v>22.161817109083113</v>
      </c>
      <c r="G88" s="61">
        <v>9749.9997639982848</v>
      </c>
      <c r="H88" s="21">
        <v>677</v>
      </c>
      <c r="I88" s="62">
        <v>15003.550182849269</v>
      </c>
    </row>
    <row r="89" spans="5:9" x14ac:dyDescent="0.5">
      <c r="E89" s="45">
        <v>63</v>
      </c>
      <c r="F89" s="60">
        <v>23.128462907961225</v>
      </c>
      <c r="G89" s="61">
        <v>10178.661839751469</v>
      </c>
      <c r="H89" s="21">
        <v>707</v>
      </c>
      <c r="I89" s="62">
        <v>16351.823275928586</v>
      </c>
    </row>
    <row r="90" spans="5:9" x14ac:dyDescent="0.5">
      <c r="E90" s="45">
        <v>64</v>
      </c>
      <c r="F90" s="60">
        <v>23.032600245766965</v>
      </c>
      <c r="G90" s="61">
        <v>10128.772054068731</v>
      </c>
      <c r="H90" s="21">
        <v>703</v>
      </c>
      <c r="I90" s="62">
        <v>16191.917972774176</v>
      </c>
    </row>
    <row r="91" spans="5:9" x14ac:dyDescent="0.5">
      <c r="E91" s="45">
        <v>65</v>
      </c>
      <c r="F91" s="60">
        <v>22.460886237011369</v>
      </c>
      <c r="G91" s="61">
        <v>9887.7949721425011</v>
      </c>
      <c r="H91" s="21">
        <v>687</v>
      </c>
      <c r="I91" s="62">
        <v>15430.628844826811</v>
      </c>
    </row>
    <row r="92" spans="5:9" x14ac:dyDescent="0.5">
      <c r="E92" s="45">
        <v>66</v>
      </c>
      <c r="F92" s="60">
        <v>21.93132704974936</v>
      </c>
      <c r="G92" s="61">
        <v>9648.8919509448569</v>
      </c>
      <c r="H92" s="21">
        <v>670</v>
      </c>
      <c r="I92" s="62">
        <v>14693.98912333207</v>
      </c>
    </row>
    <row r="93" spans="5:9" x14ac:dyDescent="0.5">
      <c r="E93" s="45">
        <v>67</v>
      </c>
      <c r="F93" s="60">
        <v>22.124718950191287</v>
      </c>
      <c r="G93" s="61">
        <v>9734.6381690420822</v>
      </c>
      <c r="H93" s="21">
        <v>676</v>
      </c>
      <c r="I93" s="62">
        <v>14956.310010329311</v>
      </c>
    </row>
    <row r="94" spans="5:9" x14ac:dyDescent="0.5">
      <c r="E94" s="45">
        <v>68</v>
      </c>
      <c r="F94" s="60">
        <v>22.14641463057422</v>
      </c>
      <c r="G94" s="61">
        <v>9739.4112187263272</v>
      </c>
      <c r="H94" s="21">
        <v>676</v>
      </c>
      <c r="I94" s="62">
        <v>14970.976290268172</v>
      </c>
    </row>
    <row r="95" spans="5:9" x14ac:dyDescent="0.5">
      <c r="E95" s="45">
        <v>69</v>
      </c>
      <c r="F95" s="60">
        <v>22.310847549905741</v>
      </c>
      <c r="G95" s="61">
        <v>9818.7864609792632</v>
      </c>
      <c r="H95" s="21">
        <v>682</v>
      </c>
      <c r="I95" s="62">
        <v>15215.998029035714</v>
      </c>
    </row>
    <row r="96" spans="5:9" x14ac:dyDescent="0.5">
      <c r="E96" s="45">
        <v>70</v>
      </c>
      <c r="F96" s="60">
        <v>23.123186658521124</v>
      </c>
      <c r="G96" s="61">
        <v>10177.501064874647</v>
      </c>
      <c r="H96" s="21">
        <v>707</v>
      </c>
      <c r="I96" s="62">
        <v>16348.092967574436</v>
      </c>
    </row>
    <row r="97" spans="5:9" x14ac:dyDescent="0.5">
      <c r="E97" s="45">
        <v>71</v>
      </c>
      <c r="F97" s="60">
        <v>21.433908674793788</v>
      </c>
      <c r="G97" s="61">
        <v>9431.4599084546317</v>
      </c>
      <c r="H97" s="21">
        <v>655</v>
      </c>
      <c r="I97" s="62">
        <v>14039.210181989931</v>
      </c>
    </row>
    <row r="98" spans="5:9" x14ac:dyDescent="0.5">
      <c r="E98" s="45">
        <v>72</v>
      </c>
      <c r="F98" s="60">
        <v>22.126462943988198</v>
      </c>
      <c r="G98" s="61">
        <v>9735.0218476774025</v>
      </c>
      <c r="H98" s="21">
        <v>676</v>
      </c>
      <c r="I98" s="62">
        <v>14957.488950136021</v>
      </c>
    </row>
    <row r="99" spans="5:9" x14ac:dyDescent="0.5">
      <c r="E99" s="45">
        <v>73</v>
      </c>
      <c r="F99" s="60">
        <v>22.901529730027548</v>
      </c>
      <c r="G99" s="61">
        <v>10071.136540606059</v>
      </c>
      <c r="H99" s="21">
        <v>699</v>
      </c>
      <c r="I99" s="62">
        <v>16008.169281289256</v>
      </c>
    </row>
    <row r="100" spans="5:9" x14ac:dyDescent="0.5">
      <c r="E100" s="45">
        <v>74</v>
      </c>
      <c r="F100" s="60">
        <v>22.40404034257719</v>
      </c>
      <c r="G100" s="61">
        <v>9853.6888753669809</v>
      </c>
      <c r="H100" s="21">
        <v>684</v>
      </c>
      <c r="I100" s="62">
        <v>15324.363594322798</v>
      </c>
    </row>
    <row r="101" spans="5:9" x14ac:dyDescent="0.5">
      <c r="E101" s="45">
        <v>75</v>
      </c>
      <c r="F101" s="60">
        <v>21.989584644132805</v>
      </c>
      <c r="G101" s="61">
        <v>9676.1086217092161</v>
      </c>
      <c r="H101" s="21">
        <v>672</v>
      </c>
      <c r="I101" s="62">
        <v>14777.000880857244</v>
      </c>
    </row>
    <row r="102" spans="5:9" x14ac:dyDescent="0.5">
      <c r="E102" s="45">
        <v>76</v>
      </c>
      <c r="F102" s="60">
        <v>21.381026152803408</v>
      </c>
      <c r="G102" s="61">
        <v>9412.6257536167486</v>
      </c>
      <c r="H102" s="21">
        <v>654</v>
      </c>
      <c r="I102" s="62">
        <v>13983.191103933428</v>
      </c>
    </row>
    <row r="103" spans="5:9" x14ac:dyDescent="0.5">
      <c r="E103" s="45">
        <v>77</v>
      </c>
      <c r="F103" s="60">
        <v>20.869325902325009</v>
      </c>
      <c r="G103" s="61">
        <v>9184.851698511502</v>
      </c>
      <c r="H103" s="21">
        <v>638</v>
      </c>
      <c r="I103" s="62">
        <v>13314.629925683355</v>
      </c>
    </row>
    <row r="104" spans="5:9" x14ac:dyDescent="0.5">
      <c r="E104" s="45">
        <v>78</v>
      </c>
      <c r="F104" s="60">
        <v>22.136068649444599</v>
      </c>
      <c r="G104" s="61">
        <v>9737.1351028778117</v>
      </c>
      <c r="H104" s="21">
        <v>676</v>
      </c>
      <c r="I104" s="62">
        <v>14963.982407024549</v>
      </c>
    </row>
    <row r="105" spans="5:9" x14ac:dyDescent="0.5">
      <c r="E105" s="45">
        <v>79</v>
      </c>
      <c r="F105" s="60">
        <v>21.885897522586049</v>
      </c>
      <c r="G105" s="61">
        <v>9624.4974549689305</v>
      </c>
      <c r="H105" s="21">
        <v>668</v>
      </c>
      <c r="I105" s="62">
        <v>14619.77954508748</v>
      </c>
    </row>
    <row r="106" spans="5:9" x14ac:dyDescent="0.5">
      <c r="E106" s="45">
        <v>80</v>
      </c>
      <c r="F106" s="60">
        <v>21.015607299095873</v>
      </c>
      <c r="G106" s="61">
        <v>9245.8336058010918</v>
      </c>
      <c r="H106" s="21">
        <v>642</v>
      </c>
      <c r="I106" s="62">
        <v>13492.019886019551</v>
      </c>
    </row>
    <row r="107" spans="5:9" x14ac:dyDescent="0.5">
      <c r="E107" s="45">
        <v>81</v>
      </c>
      <c r="F107" s="60">
        <v>22.009927163339835</v>
      </c>
      <c r="G107" s="61">
        <v>9680.5839759347637</v>
      </c>
      <c r="H107" s="21">
        <v>672</v>
      </c>
      <c r="I107" s="62">
        <v>14790.67105376437</v>
      </c>
    </row>
    <row r="108" spans="5:9" x14ac:dyDescent="0.5">
      <c r="E108" s="45">
        <v>82</v>
      </c>
      <c r="F108" s="60">
        <v>21.939532322170219</v>
      </c>
      <c r="G108" s="61">
        <v>9650.6971108774469</v>
      </c>
      <c r="H108" s="21">
        <v>670</v>
      </c>
      <c r="I108" s="62">
        <v>14699.486655854047</v>
      </c>
    </row>
    <row r="109" spans="5:9" x14ac:dyDescent="0.5">
      <c r="E109" s="45">
        <v>83</v>
      </c>
      <c r="F109" s="60">
        <v>21.507679524596323</v>
      </c>
      <c r="G109" s="61">
        <v>9462.08949541119</v>
      </c>
      <c r="H109" s="21">
        <v>657</v>
      </c>
      <c r="I109" s="62">
        <v>14130.545447659784</v>
      </c>
    </row>
    <row r="110" spans="5:9" x14ac:dyDescent="0.5">
      <c r="E110" s="45">
        <v>84</v>
      </c>
      <c r="F110" s="60">
        <v>22.299185909210454</v>
      </c>
      <c r="G110" s="61">
        <v>9816.2209000262992</v>
      </c>
      <c r="H110" s="21">
        <v>682</v>
      </c>
      <c r="I110" s="62">
        <v>15208.044790081529</v>
      </c>
    </row>
    <row r="111" spans="5:9" x14ac:dyDescent="0.5">
      <c r="E111" s="45">
        <v>85</v>
      </c>
      <c r="F111" s="60">
        <v>22.904774215986343</v>
      </c>
      <c r="G111" s="61">
        <v>10079.050327516994</v>
      </c>
      <c r="H111" s="21">
        <v>700</v>
      </c>
      <c r="I111" s="62">
        <v>16033.341951190439</v>
      </c>
    </row>
    <row r="112" spans="5:9" x14ac:dyDescent="0.5">
      <c r="E112" s="45">
        <v>86</v>
      </c>
      <c r="F112" s="60">
        <v>22.60576901544588</v>
      </c>
      <c r="G112" s="61">
        <v>9948.4691833980942</v>
      </c>
      <c r="H112" s="21">
        <v>691</v>
      </c>
      <c r="I112" s="62">
        <v>15620.586389673103</v>
      </c>
    </row>
    <row r="113" spans="5:9" x14ac:dyDescent="0.5">
      <c r="E113" s="45">
        <v>87</v>
      </c>
      <c r="F113" s="60">
        <v>21.247788623475302</v>
      </c>
      <c r="G113" s="61">
        <v>9354.5134971645657</v>
      </c>
      <c r="H113" s="21">
        <v>650</v>
      </c>
      <c r="I113" s="62">
        <v>13811.062605258947</v>
      </c>
    </row>
    <row r="114" spans="5:9" x14ac:dyDescent="0.5">
      <c r="E114" s="45">
        <v>88</v>
      </c>
      <c r="F114" s="60">
        <v>23.108665525326447</v>
      </c>
      <c r="G114" s="61">
        <v>10174.306415571818</v>
      </c>
      <c r="H114" s="21">
        <v>707</v>
      </c>
      <c r="I114" s="62">
        <v>16337.826526405797</v>
      </c>
    </row>
    <row r="115" spans="5:9" x14ac:dyDescent="0.5">
      <c r="E115" s="45">
        <v>89</v>
      </c>
      <c r="F115" s="60">
        <v>22.686855479373989</v>
      </c>
      <c r="G115" s="61">
        <v>9987.9082054622777</v>
      </c>
      <c r="H115" s="21">
        <v>694</v>
      </c>
      <c r="I115" s="62">
        <v>15744.677702685549</v>
      </c>
    </row>
    <row r="116" spans="5:9" x14ac:dyDescent="0.5">
      <c r="E116" s="45">
        <v>90</v>
      </c>
      <c r="F116" s="60">
        <v>21.915843787117545</v>
      </c>
      <c r="G116" s="61">
        <v>9645.4856331658593</v>
      </c>
      <c r="H116" s="21">
        <v>670</v>
      </c>
      <c r="I116" s="62">
        <v>14683.615337368756</v>
      </c>
    </row>
    <row r="117" spans="5:9" x14ac:dyDescent="0.5">
      <c r="E117" s="45">
        <v>91</v>
      </c>
      <c r="F117" s="60">
        <v>23.16423222072045</v>
      </c>
      <c r="G117" s="61">
        <v>10193.731088558499</v>
      </c>
      <c r="H117" s="21">
        <v>708</v>
      </c>
      <c r="I117" s="62">
        <v>16400.276412270079</v>
      </c>
    </row>
    <row r="118" spans="5:9" x14ac:dyDescent="0.5">
      <c r="E118" s="45">
        <v>92</v>
      </c>
      <c r="F118" s="60">
        <v>22.623381247865368</v>
      </c>
      <c r="G118" s="61">
        <v>9959.54387453038</v>
      </c>
      <c r="H118" s="21">
        <v>692</v>
      </c>
      <c r="I118" s="62">
        <v>15655.379823522835</v>
      </c>
    </row>
    <row r="119" spans="5:9" x14ac:dyDescent="0.5">
      <c r="E119" s="45">
        <v>93</v>
      </c>
      <c r="F119" s="60">
        <v>22.266511690657079</v>
      </c>
      <c r="G119" s="61">
        <v>9801.8325719445565</v>
      </c>
      <c r="H119" s="21">
        <v>681</v>
      </c>
      <c r="I119" s="62">
        <v>15163.494461337472</v>
      </c>
    </row>
    <row r="120" spans="5:9" x14ac:dyDescent="0.5">
      <c r="E120" s="45">
        <v>94</v>
      </c>
      <c r="F120" s="60">
        <v>22.086598850315514</v>
      </c>
      <c r="G120" s="61">
        <v>9719.0517470694122</v>
      </c>
      <c r="H120" s="21">
        <v>675</v>
      </c>
      <c r="I120" s="62">
        <v>14908.454223962972</v>
      </c>
    </row>
    <row r="121" spans="5:9" x14ac:dyDescent="0.5">
      <c r="E121" s="45">
        <v>95</v>
      </c>
      <c r="F121" s="60">
        <v>20.955440800357557</v>
      </c>
      <c r="G121" s="61">
        <v>9218.1969760786633</v>
      </c>
      <c r="H121" s="21">
        <v>640</v>
      </c>
      <c r="I121" s="62">
        <v>13411.482112228838</v>
      </c>
    </row>
    <row r="122" spans="5:9" x14ac:dyDescent="0.5">
      <c r="E122" s="45">
        <v>96</v>
      </c>
      <c r="F122" s="60">
        <v>22.674982169967361</v>
      </c>
      <c r="G122" s="61">
        <v>9970.8960773928193</v>
      </c>
      <c r="H122" s="21">
        <v>692</v>
      </c>
      <c r="I122" s="62">
        <v>15691.087661617414</v>
      </c>
    </row>
    <row r="123" spans="5:9" x14ac:dyDescent="0.5">
      <c r="E123" s="45">
        <v>97</v>
      </c>
      <c r="F123" s="60">
        <v>22.654898248736284</v>
      </c>
      <c r="G123" s="61">
        <v>9966.4776147219818</v>
      </c>
      <c r="H123" s="21">
        <v>692</v>
      </c>
      <c r="I123" s="62">
        <v>15677.18958812551</v>
      </c>
    </row>
    <row r="124" spans="5:9" x14ac:dyDescent="0.5">
      <c r="E124" s="45">
        <v>98</v>
      </c>
      <c r="F124" s="60">
        <v>22.442204346233115</v>
      </c>
      <c r="G124" s="61">
        <v>9869.2849561712846</v>
      </c>
      <c r="H124" s="21">
        <v>685</v>
      </c>
      <c r="I124" s="62">
        <v>15372.909977169684</v>
      </c>
    </row>
    <row r="125" spans="5:9" x14ac:dyDescent="0.5">
      <c r="E125" s="45">
        <v>99</v>
      </c>
      <c r="F125" s="60">
        <v>22.956272745443453</v>
      </c>
      <c r="G125" s="61">
        <v>10104.780003997559</v>
      </c>
      <c r="H125" s="21">
        <v>702</v>
      </c>
      <c r="I125" s="62">
        <v>16115.303467301304</v>
      </c>
    </row>
    <row r="126" spans="5:9" x14ac:dyDescent="0.5">
      <c r="E126" s="45">
        <v>100</v>
      </c>
      <c r="F126" s="60">
        <v>22.719006528873063</v>
      </c>
      <c r="G126" s="61">
        <v>10002.181436352072</v>
      </c>
      <c r="H126" s="21">
        <v>695</v>
      </c>
      <c r="I126" s="62">
        <v>15789.70953756678</v>
      </c>
    </row>
    <row r="127" spans="5:9" x14ac:dyDescent="0.5">
      <c r="E127" s="45">
        <v>101</v>
      </c>
      <c r="F127" s="60">
        <v>21.921132824205841</v>
      </c>
      <c r="G127" s="61">
        <v>9639.4492213252852</v>
      </c>
      <c r="H127" s="21">
        <v>669</v>
      </c>
      <c r="I127" s="62">
        <v>14665.237859393708</v>
      </c>
    </row>
    <row r="128" spans="5:9" x14ac:dyDescent="0.5">
      <c r="E128" s="45">
        <v>102</v>
      </c>
      <c r="F128" s="60">
        <v>21.888703460035078</v>
      </c>
      <c r="G128" s="61">
        <v>9632.3147612077155</v>
      </c>
      <c r="H128" s="21">
        <v>669</v>
      </c>
      <c r="I128" s="62">
        <v>14643.542614763466</v>
      </c>
    </row>
    <row r="129" spans="5:9" x14ac:dyDescent="0.5">
      <c r="E129" s="45">
        <v>103</v>
      </c>
      <c r="F129" s="60">
        <v>21.908711722226705</v>
      </c>
      <c r="G129" s="61">
        <v>9636.7165788898747</v>
      </c>
      <c r="H129" s="21">
        <v>669</v>
      </c>
      <c r="I129" s="62">
        <v>14656.928142169665</v>
      </c>
    </row>
    <row r="130" spans="5:9" x14ac:dyDescent="0.5">
      <c r="E130" s="45">
        <v>104</v>
      </c>
      <c r="F130" s="60">
        <v>22.237813192089646</v>
      </c>
      <c r="G130" s="61">
        <v>9788.3189022597217</v>
      </c>
      <c r="H130" s="21">
        <v>680</v>
      </c>
      <c r="I130" s="62">
        <v>15121.71297062096</v>
      </c>
    </row>
    <row r="131" spans="5:9" x14ac:dyDescent="0.5">
      <c r="E131" s="45">
        <v>105</v>
      </c>
      <c r="F131" s="60">
        <v>22.959546513364483</v>
      </c>
      <c r="G131" s="61">
        <v>10098.300232940186</v>
      </c>
      <c r="H131" s="21">
        <v>701</v>
      </c>
      <c r="I131" s="62">
        <v>16094.642105868503</v>
      </c>
    </row>
    <row r="132" spans="5:9" x14ac:dyDescent="0.5">
      <c r="E132" s="45">
        <v>106</v>
      </c>
      <c r="F132" s="60">
        <v>22.4750411581226</v>
      </c>
      <c r="G132" s="61">
        <v>9890.909054786971</v>
      </c>
      <c r="H132" s="21">
        <v>687</v>
      </c>
      <c r="I132" s="62">
        <v>15440.353275630227</v>
      </c>
    </row>
    <row r="133" spans="5:9" x14ac:dyDescent="0.5">
      <c r="E133" s="45">
        <v>107</v>
      </c>
      <c r="F133" s="60">
        <v>22.481330705732443</v>
      </c>
      <c r="G133" s="61">
        <v>9892.2927552611363</v>
      </c>
      <c r="H133" s="21">
        <v>687</v>
      </c>
      <c r="I133" s="62">
        <v>15444.674194838188</v>
      </c>
    </row>
    <row r="134" spans="5:9" x14ac:dyDescent="0.5">
      <c r="E134" s="45">
        <v>108</v>
      </c>
      <c r="F134" s="60">
        <v>22.067291569786299</v>
      </c>
      <c r="G134" s="61">
        <v>9707.6041453529851</v>
      </c>
      <c r="H134" s="21">
        <v>674</v>
      </c>
      <c r="I134" s="62">
        <v>14873.354518035965</v>
      </c>
    </row>
    <row r="135" spans="5:9" x14ac:dyDescent="0.5">
      <c r="E135" s="45">
        <v>109</v>
      </c>
      <c r="F135" s="60">
        <v>21.736866965466934</v>
      </c>
      <c r="G135" s="61">
        <v>9570.1107324027253</v>
      </c>
      <c r="H135" s="21">
        <v>665</v>
      </c>
      <c r="I135" s="62">
        <v>14455.01653203551</v>
      </c>
    </row>
    <row r="136" spans="5:9" x14ac:dyDescent="0.5">
      <c r="E136" s="45">
        <v>110</v>
      </c>
      <c r="F136" s="60">
        <v>21.350433853684152</v>
      </c>
      <c r="G136" s="61">
        <v>9398.6954478105126</v>
      </c>
      <c r="H136" s="21">
        <v>653</v>
      </c>
      <c r="I136" s="62">
        <v>13941.83330645575</v>
      </c>
    </row>
    <row r="137" spans="5:9" x14ac:dyDescent="0.5">
      <c r="E137" s="45">
        <v>111</v>
      </c>
      <c r="F137" s="60">
        <v>22.625028631514677</v>
      </c>
      <c r="G137" s="61">
        <v>9952.7062989332298</v>
      </c>
      <c r="H137" s="21">
        <v>691</v>
      </c>
      <c r="I137" s="62">
        <v>15633.894784376642</v>
      </c>
    </row>
    <row r="138" spans="5:9" x14ac:dyDescent="0.5">
      <c r="E138" s="45">
        <v>112</v>
      </c>
      <c r="F138" s="60">
        <v>22.516125293531243</v>
      </c>
      <c r="G138" s="61">
        <v>9899.9475645768725</v>
      </c>
      <c r="H138" s="21">
        <v>687</v>
      </c>
      <c r="I138" s="62">
        <v>15468.578076655964</v>
      </c>
    </row>
    <row r="139" spans="5:9" x14ac:dyDescent="0.5">
      <c r="E139" s="45">
        <v>113</v>
      </c>
      <c r="F139" s="60">
        <v>22.013832280707948</v>
      </c>
      <c r="G139" s="61">
        <v>9688.6431017557479</v>
      </c>
      <c r="H139" s="21">
        <v>673</v>
      </c>
      <c r="I139" s="62">
        <v>14815.309124916448</v>
      </c>
    </row>
    <row r="140" spans="5:9" x14ac:dyDescent="0.5">
      <c r="E140" s="45">
        <v>114</v>
      </c>
      <c r="F140" s="60">
        <v>23.120859285277309</v>
      </c>
      <c r="G140" s="61">
        <v>10169.789042761007</v>
      </c>
      <c r="H140" s="21">
        <v>706</v>
      </c>
      <c r="I140" s="62">
        <v>16323.326655405781</v>
      </c>
    </row>
    <row r="141" spans="5:9" x14ac:dyDescent="0.5">
      <c r="E141" s="45">
        <v>115</v>
      </c>
      <c r="F141" s="60">
        <v>21.124400241539895</v>
      </c>
      <c r="G141" s="61">
        <v>9291.3680531387763</v>
      </c>
      <c r="H141" s="21">
        <v>645</v>
      </c>
      <c r="I141" s="62">
        <v>13625.238155793233</v>
      </c>
    </row>
    <row r="142" spans="5:9" x14ac:dyDescent="0.5">
      <c r="E142" s="45">
        <v>116</v>
      </c>
      <c r="F142" s="60">
        <v>22.816275660889989</v>
      </c>
      <c r="G142" s="61">
        <v>10045.180645395798</v>
      </c>
      <c r="H142" s="21">
        <v>698</v>
      </c>
      <c r="I142" s="62">
        <v>15925.760411301213</v>
      </c>
    </row>
    <row r="143" spans="5:9" x14ac:dyDescent="0.5">
      <c r="E143" s="45">
        <v>117</v>
      </c>
      <c r="F143" s="60">
        <v>22.256337317156508</v>
      </c>
      <c r="G143" s="61">
        <v>9792.3942097744311</v>
      </c>
      <c r="H143" s="21">
        <v>680</v>
      </c>
      <c r="I143" s="62">
        <v>15134.309375666426</v>
      </c>
    </row>
    <row r="144" spans="5:9" x14ac:dyDescent="0.5">
      <c r="E144" s="45">
        <v>118</v>
      </c>
      <c r="F144" s="60">
        <v>21.07067947078788</v>
      </c>
      <c r="G144" s="61">
        <v>9265.149483573332</v>
      </c>
      <c r="H144" s="21">
        <v>643</v>
      </c>
      <c r="I144" s="62">
        <v>13548.446899716608</v>
      </c>
    </row>
    <row r="145" spans="5:9" x14ac:dyDescent="0.5">
      <c r="E145" s="45">
        <v>119</v>
      </c>
      <c r="F145" s="60">
        <v>21.311876319061756</v>
      </c>
      <c r="G145" s="61">
        <v>9383.0127901935848</v>
      </c>
      <c r="H145" s="21">
        <v>652</v>
      </c>
      <c r="I145" s="62">
        <v>13895.343360028264</v>
      </c>
    </row>
    <row r="146" spans="5:9" x14ac:dyDescent="0.5">
      <c r="E146" s="45">
        <v>120</v>
      </c>
      <c r="F146" s="60">
        <v>22.083986664294933</v>
      </c>
      <c r="G146" s="61">
        <v>9718.4770661448856</v>
      </c>
      <c r="H146" s="21">
        <v>675</v>
      </c>
      <c r="I146" s="62">
        <v>14906.690998399079</v>
      </c>
    </row>
    <row r="147" spans="5:9" x14ac:dyDescent="0.5">
      <c r="E147" s="45">
        <v>121</v>
      </c>
      <c r="F147" s="60">
        <v>22.117843101606873</v>
      </c>
      <c r="G147" s="61">
        <v>9725.9254823535121</v>
      </c>
      <c r="H147" s="21">
        <v>675</v>
      </c>
      <c r="I147" s="62">
        <v>14929.544093584638</v>
      </c>
    </row>
    <row r="148" spans="5:9" x14ac:dyDescent="0.5">
      <c r="E148" s="45">
        <v>122</v>
      </c>
      <c r="F148" s="60">
        <v>21.264192683601919</v>
      </c>
      <c r="G148" s="61">
        <v>9350.9223903924212</v>
      </c>
      <c r="H148" s="21">
        <v>649</v>
      </c>
      <c r="I148" s="62">
        <v>13800.461051657645</v>
      </c>
    </row>
    <row r="149" spans="5:9" x14ac:dyDescent="0.5">
      <c r="E149" s="45">
        <v>123</v>
      </c>
      <c r="F149" s="60">
        <v>22.844936933113331</v>
      </c>
      <c r="G149" s="61">
        <v>10051.486125284933</v>
      </c>
      <c r="H149" s="21">
        <v>698</v>
      </c>
      <c r="I149" s="62">
        <v>15945.765979313104</v>
      </c>
    </row>
    <row r="150" spans="5:9" x14ac:dyDescent="0.5">
      <c r="E150" s="45">
        <v>124</v>
      </c>
      <c r="F150" s="60">
        <v>21.969072603312583</v>
      </c>
      <c r="G150" s="61">
        <v>9671.5959727287682</v>
      </c>
      <c r="H150" s="21">
        <v>672</v>
      </c>
      <c r="I150" s="62">
        <v>14763.216789426055</v>
      </c>
    </row>
    <row r="151" spans="5:9" x14ac:dyDescent="0.5">
      <c r="E151" s="45">
        <v>125</v>
      </c>
      <c r="F151" s="60">
        <v>21.40594228599636</v>
      </c>
      <c r="G151" s="61">
        <v>9418.1073029191975</v>
      </c>
      <c r="H151" s="21">
        <v>654</v>
      </c>
      <c r="I151" s="62">
        <v>13999.48625504162</v>
      </c>
    </row>
    <row r="152" spans="5:9" x14ac:dyDescent="0.5">
      <c r="E152" s="45">
        <v>126</v>
      </c>
      <c r="F152" s="60">
        <v>22.842105805391952</v>
      </c>
      <c r="G152" s="61">
        <v>10043.66327718623</v>
      </c>
      <c r="H152" s="21">
        <v>697</v>
      </c>
      <c r="I152" s="62">
        <v>15920.94774635819</v>
      </c>
    </row>
    <row r="153" spans="5:9" x14ac:dyDescent="0.5">
      <c r="E153" s="45">
        <v>127</v>
      </c>
      <c r="F153" s="60">
        <v>21.792194686402954</v>
      </c>
      <c r="G153" s="61">
        <v>9589.4828310086486</v>
      </c>
      <c r="H153" s="21">
        <v>666</v>
      </c>
      <c r="I153" s="62">
        <v>14513.601661144368</v>
      </c>
    </row>
    <row r="154" spans="5:9" x14ac:dyDescent="0.5">
      <c r="E154" s="45">
        <v>128</v>
      </c>
      <c r="F154" s="60">
        <v>22.246912783827227</v>
      </c>
      <c r="G154" s="61">
        <v>9790.3208124419889</v>
      </c>
      <c r="H154" s="21">
        <v>680</v>
      </c>
      <c r="I154" s="62">
        <v>15127.900693002515</v>
      </c>
    </row>
    <row r="155" spans="5:9" x14ac:dyDescent="0.5">
      <c r="E155" s="45">
        <v>129</v>
      </c>
      <c r="F155" s="60">
        <v>23.038549556287883</v>
      </c>
      <c r="G155" s="61">
        <v>10130.080902383334</v>
      </c>
      <c r="H155" s="21">
        <v>703</v>
      </c>
      <c r="I155" s="62">
        <v>16196.100338070382</v>
      </c>
    </row>
    <row r="156" spans="5:9" x14ac:dyDescent="0.5">
      <c r="E156" s="45">
        <v>130</v>
      </c>
      <c r="F156" s="60">
        <v>21.506748652846031</v>
      </c>
      <c r="G156" s="61">
        <v>9461.8847036261268</v>
      </c>
      <c r="H156" s="21">
        <v>657</v>
      </c>
      <c r="I156" s="62">
        <v>14129.933864919843</v>
      </c>
    </row>
    <row r="157" spans="5:9" x14ac:dyDescent="0.5">
      <c r="E157" s="45">
        <v>131</v>
      </c>
      <c r="F157" s="60">
        <v>23.027738087410881</v>
      </c>
      <c r="G157" s="61">
        <v>10127.702379230393</v>
      </c>
      <c r="H157" s="21">
        <v>703</v>
      </c>
      <c r="I157" s="62">
        <v>16188.49987544985</v>
      </c>
    </row>
    <row r="158" spans="5:9" x14ac:dyDescent="0.5">
      <c r="E158" s="45">
        <v>132</v>
      </c>
      <c r="F158" s="60">
        <v>21.867915105517227</v>
      </c>
      <c r="G158" s="61">
        <v>9627.7413232137897</v>
      </c>
      <c r="H158" s="21">
        <v>669</v>
      </c>
      <c r="I158" s="62">
        <v>14629.635205591025</v>
      </c>
    </row>
    <row r="159" spans="5:9" x14ac:dyDescent="0.5">
      <c r="E159" s="45">
        <v>133</v>
      </c>
      <c r="F159" s="60">
        <v>22.503323424549748</v>
      </c>
      <c r="G159" s="61">
        <v>9897.1311534009437</v>
      </c>
      <c r="H159" s="21">
        <v>687</v>
      </c>
      <c r="I159" s="62">
        <v>15459.783192665676</v>
      </c>
    </row>
    <row r="160" spans="5:9" x14ac:dyDescent="0.5">
      <c r="E160" s="45">
        <v>134</v>
      </c>
      <c r="F160" s="60">
        <v>22.749298085396223</v>
      </c>
      <c r="G160" s="61">
        <v>10008.845578787168</v>
      </c>
      <c r="H160" s="21">
        <v>695</v>
      </c>
      <c r="I160" s="62">
        <v>15810.762169350375</v>
      </c>
    </row>
    <row r="161" spans="5:9" x14ac:dyDescent="0.5">
      <c r="E161" s="45">
        <v>135</v>
      </c>
      <c r="F161" s="60">
        <v>22.538446881455041</v>
      </c>
      <c r="G161" s="61">
        <v>9912.058313920108</v>
      </c>
      <c r="H161" s="21">
        <v>688</v>
      </c>
      <c r="I161" s="62">
        <v>15506.451454441069</v>
      </c>
    </row>
    <row r="162" spans="5:9" x14ac:dyDescent="0.5">
      <c r="E162" s="45">
        <v>136</v>
      </c>
      <c r="F162" s="60">
        <v>21.88158304029529</v>
      </c>
      <c r="G162" s="61">
        <v>9630.7482688649634</v>
      </c>
      <c r="H162" s="21">
        <v>669</v>
      </c>
      <c r="I162" s="62">
        <v>14638.779053957549</v>
      </c>
    </row>
    <row r="163" spans="5:9" x14ac:dyDescent="0.5">
      <c r="E163" s="45">
        <v>137</v>
      </c>
      <c r="F163" s="60">
        <v>21.570837781905446</v>
      </c>
      <c r="G163" s="61">
        <v>9497.5843120191967</v>
      </c>
      <c r="H163" s="21">
        <v>660</v>
      </c>
      <c r="I163" s="62">
        <v>14236.752936057595</v>
      </c>
    </row>
    <row r="164" spans="5:9" x14ac:dyDescent="0.5">
      <c r="E164" s="45">
        <v>138</v>
      </c>
      <c r="F164" s="60">
        <v>22.413598134724701</v>
      </c>
      <c r="G164" s="61">
        <v>9855.7915896394334</v>
      </c>
      <c r="H164" s="21">
        <v>684</v>
      </c>
      <c r="I164" s="62">
        <v>15330.901124151696</v>
      </c>
    </row>
    <row r="165" spans="5:9" x14ac:dyDescent="0.5">
      <c r="E165" s="45">
        <v>139</v>
      </c>
      <c r="F165" s="60">
        <v>20.966070085898014</v>
      </c>
      <c r="G165" s="61">
        <v>9227.7354188975623</v>
      </c>
      <c r="H165" s="21">
        <v>641</v>
      </c>
      <c r="I165" s="62">
        <v>13439.250925060627</v>
      </c>
    </row>
    <row r="166" spans="5:9" x14ac:dyDescent="0.5">
      <c r="E166" s="45">
        <v>140</v>
      </c>
      <c r="F166" s="60">
        <v>21.320987692525232</v>
      </c>
      <c r="G166" s="61">
        <v>9385.017292355551</v>
      </c>
      <c r="H166" s="21">
        <v>652</v>
      </c>
      <c r="I166" s="62">
        <v>13901.28397552645</v>
      </c>
    </row>
    <row r="167" spans="5:9" x14ac:dyDescent="0.5">
      <c r="E167" s="45">
        <v>141</v>
      </c>
      <c r="F167" s="60">
        <v>22.523310170382675</v>
      </c>
      <c r="G167" s="61">
        <v>9908.7282374841889</v>
      </c>
      <c r="H167" s="21">
        <v>688</v>
      </c>
      <c r="I167" s="62">
        <v>15496.037397223281</v>
      </c>
    </row>
    <row r="168" spans="5:9" x14ac:dyDescent="0.5">
      <c r="E168" s="45">
        <v>142</v>
      </c>
      <c r="F168" s="60">
        <v>22.219007184600159</v>
      </c>
      <c r="G168" s="61">
        <v>9776.981580612035</v>
      </c>
      <c r="H168" s="21">
        <v>679</v>
      </c>
      <c r="I168" s="62">
        <v>15086.705878343508</v>
      </c>
    </row>
    <row r="169" spans="5:9" x14ac:dyDescent="0.5">
      <c r="E169" s="45">
        <v>143</v>
      </c>
      <c r="F169" s="60">
        <v>21.913625995714973</v>
      </c>
      <c r="G169" s="61">
        <v>9637.7977190572929</v>
      </c>
      <c r="H169" s="21">
        <v>669</v>
      </c>
      <c r="I169" s="62">
        <v>14660.215791133316</v>
      </c>
    </row>
    <row r="170" spans="5:9" x14ac:dyDescent="0.5">
      <c r="E170" s="45">
        <v>144</v>
      </c>
      <c r="F170" s="60">
        <v>22.250502397083373</v>
      </c>
      <c r="G170" s="61">
        <v>9791.1105273583416</v>
      </c>
      <c r="H170" s="21">
        <v>680</v>
      </c>
      <c r="I170" s="62">
        <v>15130.341630016694</v>
      </c>
    </row>
    <row r="171" spans="5:9" x14ac:dyDescent="0.5">
      <c r="E171" s="45">
        <v>145</v>
      </c>
      <c r="F171" s="60">
        <v>21.965987913324842</v>
      </c>
      <c r="G171" s="61">
        <v>9663.7173409314637</v>
      </c>
      <c r="H171" s="21">
        <v>671</v>
      </c>
      <c r="I171" s="62">
        <v>14739.177889840968</v>
      </c>
    </row>
    <row r="172" spans="5:9" x14ac:dyDescent="0.5">
      <c r="E172" s="45">
        <v>146</v>
      </c>
      <c r="F172" s="60">
        <v>22.29956146044287</v>
      </c>
      <c r="G172" s="61">
        <v>9816.3035212974319</v>
      </c>
      <c r="H172" s="21">
        <v>682</v>
      </c>
      <c r="I172" s="62">
        <v>15208.300916022037</v>
      </c>
    </row>
    <row r="173" spans="5:9" x14ac:dyDescent="0.5">
      <c r="E173" s="45">
        <v>147</v>
      </c>
      <c r="F173" s="60">
        <v>22.434393653974581</v>
      </c>
      <c r="G173" s="61">
        <v>9867.5666038744057</v>
      </c>
      <c r="H173" s="21">
        <v>685</v>
      </c>
      <c r="I173" s="62">
        <v>15367.559652972588</v>
      </c>
    </row>
    <row r="174" spans="5:9" x14ac:dyDescent="0.5">
      <c r="E174" s="45">
        <v>148</v>
      </c>
      <c r="F174" s="60">
        <v>22.051420854610054</v>
      </c>
      <c r="G174" s="61">
        <v>9704.1125880142099</v>
      </c>
      <c r="H174" s="21">
        <v>674</v>
      </c>
      <c r="I174" s="62">
        <v>14862.657656007177</v>
      </c>
    </row>
    <row r="175" spans="5:9" x14ac:dyDescent="0.5">
      <c r="E175" s="45">
        <v>149</v>
      </c>
      <c r="F175" s="60">
        <v>21.509429785002844</v>
      </c>
      <c r="G175" s="61">
        <v>9469.6745527006242</v>
      </c>
      <c r="H175" s="21">
        <v>658</v>
      </c>
      <c r="I175" s="62">
        <v>14153.204798531871</v>
      </c>
    </row>
    <row r="176" spans="5:9" x14ac:dyDescent="0.5">
      <c r="E176" s="45">
        <v>150</v>
      </c>
      <c r="F176" s="60">
        <v>22.161879128701788</v>
      </c>
      <c r="G176" s="61">
        <v>9750.013408314393</v>
      </c>
      <c r="H176" s="21">
        <v>677</v>
      </c>
      <c r="I176" s="62">
        <v>15003.592170131111</v>
      </c>
    </row>
    <row r="177" spans="5:9" x14ac:dyDescent="0.5">
      <c r="E177" s="45">
        <v>151</v>
      </c>
      <c r="F177" s="60">
        <v>21.943584062618147</v>
      </c>
      <c r="G177" s="61">
        <v>9651.5884937759911</v>
      </c>
      <c r="H177" s="21">
        <v>670</v>
      </c>
      <c r="I177" s="62">
        <v>14702.201321954159</v>
      </c>
    </row>
    <row r="178" spans="5:9" x14ac:dyDescent="0.5">
      <c r="E178" s="45">
        <v>152</v>
      </c>
      <c r="F178" s="60">
        <v>23.001736275088316</v>
      </c>
      <c r="G178" s="61">
        <v>10114.78198051943</v>
      </c>
      <c r="H178" s="21">
        <v>702</v>
      </c>
      <c r="I178" s="62">
        <v>16147.218865111998</v>
      </c>
    </row>
    <row r="179" spans="5:9" x14ac:dyDescent="0.5">
      <c r="E179" s="45">
        <v>153</v>
      </c>
      <c r="F179" s="60">
        <v>21.818787753088341</v>
      </c>
      <c r="G179" s="61">
        <v>9595.3333056794345</v>
      </c>
      <c r="H179" s="21">
        <v>666</v>
      </c>
      <c r="I179" s="62">
        <v>14531.312643556834</v>
      </c>
    </row>
    <row r="180" spans="5:9" x14ac:dyDescent="0.5">
      <c r="E180" s="45">
        <v>154</v>
      </c>
      <c r="F180" s="60">
        <v>23.101085279948556</v>
      </c>
      <c r="G180" s="61">
        <v>10165.438761588683</v>
      </c>
      <c r="H180" s="21">
        <v>706</v>
      </c>
      <c r="I180" s="62">
        <v>16309.366207643681</v>
      </c>
    </row>
    <row r="181" spans="5:9" x14ac:dyDescent="0.5">
      <c r="E181" s="45">
        <v>155</v>
      </c>
      <c r="F181" s="60">
        <v>22.741925143686508</v>
      </c>
      <c r="G181" s="61">
        <v>10000.02353161103</v>
      </c>
      <c r="H181" s="21">
        <v>694</v>
      </c>
      <c r="I181" s="62">
        <v>15782.896049718436</v>
      </c>
    </row>
    <row r="182" spans="5:9" x14ac:dyDescent="0.5">
      <c r="E182" s="45">
        <v>156</v>
      </c>
      <c r="F182" s="60">
        <v>22.457229340692002</v>
      </c>
      <c r="G182" s="61">
        <v>9879.7904549522391</v>
      </c>
      <c r="H182" s="21">
        <v>686</v>
      </c>
      <c r="I182" s="62">
        <v>15405.659327714715</v>
      </c>
    </row>
    <row r="183" spans="5:9" x14ac:dyDescent="0.5">
      <c r="E183" s="45">
        <v>157</v>
      </c>
      <c r="F183" s="60">
        <v>22.616776706026137</v>
      </c>
      <c r="G183" s="61">
        <v>9950.8908753257492</v>
      </c>
      <c r="H183" s="21">
        <v>691</v>
      </c>
      <c r="I183" s="62">
        <v>15628.192703864061</v>
      </c>
    </row>
    <row r="184" spans="5:9" x14ac:dyDescent="0.5">
      <c r="E184" s="45">
        <v>158</v>
      </c>
      <c r="F184" s="60">
        <v>22.717434271908107</v>
      </c>
      <c r="G184" s="61">
        <v>10001.835539819782</v>
      </c>
      <c r="H184" s="21">
        <v>695</v>
      </c>
      <c r="I184" s="62">
        <v>15788.616818976136</v>
      </c>
    </row>
    <row r="185" spans="5:9" x14ac:dyDescent="0.5">
      <c r="E185" s="45">
        <v>159</v>
      </c>
      <c r="F185" s="60">
        <v>21.430543077709995</v>
      </c>
      <c r="G185" s="61">
        <v>9430.7194770961978</v>
      </c>
      <c r="H185" s="21">
        <v>655</v>
      </c>
      <c r="I185" s="62">
        <v>14037.005715900046</v>
      </c>
    </row>
    <row r="186" spans="5:9" x14ac:dyDescent="0.5">
      <c r="E186" s="45">
        <v>160</v>
      </c>
      <c r="F186" s="60">
        <v>22.47444183696949</v>
      </c>
      <c r="G186" s="61">
        <v>9890.7772041332864</v>
      </c>
      <c r="H186" s="21">
        <v>687</v>
      </c>
      <c r="I186" s="62">
        <v>15439.94154199804</v>
      </c>
    </row>
    <row r="187" spans="5:9" x14ac:dyDescent="0.5">
      <c r="E187" s="45">
        <v>161</v>
      </c>
      <c r="F187" s="60">
        <v>22.138446878951957</v>
      </c>
      <c r="G187" s="61">
        <v>9737.6583133694294</v>
      </c>
      <c r="H187" s="21">
        <v>676</v>
      </c>
      <c r="I187" s="62">
        <v>14965.590090171523</v>
      </c>
    </row>
    <row r="188" spans="5:9" x14ac:dyDescent="0.5">
      <c r="E188" s="45">
        <v>162</v>
      </c>
      <c r="F188" s="60">
        <v>20.873737863969492</v>
      </c>
      <c r="G188" s="61">
        <v>9185.822330073288</v>
      </c>
      <c r="H188" s="21">
        <v>638</v>
      </c>
      <c r="I188" s="62">
        <v>13317.444757212535</v>
      </c>
    </row>
    <row r="189" spans="5:9" x14ac:dyDescent="0.5">
      <c r="E189" s="45">
        <v>163</v>
      </c>
      <c r="F189" s="60">
        <v>21.499216834233575</v>
      </c>
      <c r="G189" s="61">
        <v>9453.0277035313866</v>
      </c>
      <c r="H189" s="21">
        <v>656</v>
      </c>
      <c r="I189" s="62">
        <v>14103.486243257224</v>
      </c>
    </row>
    <row r="190" spans="5:9" x14ac:dyDescent="0.5">
      <c r="E190" s="45">
        <v>164</v>
      </c>
      <c r="F190" s="60">
        <v>20.881680959757144</v>
      </c>
      <c r="G190" s="61">
        <v>9194.7698111465706</v>
      </c>
      <c r="H190" s="21">
        <v>639</v>
      </c>
      <c r="I190" s="62">
        <v>13343.394133284815</v>
      </c>
    </row>
    <row r="191" spans="5:9" x14ac:dyDescent="0.5">
      <c r="E191" s="45">
        <v>165</v>
      </c>
      <c r="F191" s="60">
        <v>22.39476729522757</v>
      </c>
      <c r="G191" s="61">
        <v>9851.6488049500658</v>
      </c>
      <c r="H191" s="21">
        <v>684</v>
      </c>
      <c r="I191" s="62">
        <v>15318.020829935658</v>
      </c>
    </row>
    <row r="192" spans="5:9" x14ac:dyDescent="0.5">
      <c r="E192" s="45">
        <v>166</v>
      </c>
      <c r="F192" s="60">
        <v>22.447042187714256</v>
      </c>
      <c r="G192" s="61">
        <v>9870.3492812971344</v>
      </c>
      <c r="H192" s="21">
        <v>685</v>
      </c>
      <c r="I192" s="62">
        <v>15376.223898584265</v>
      </c>
    </row>
    <row r="193" spans="5:9" x14ac:dyDescent="0.5">
      <c r="E193" s="45">
        <v>167</v>
      </c>
      <c r="F193" s="60">
        <v>22.337594877952093</v>
      </c>
      <c r="G193" s="61">
        <v>9831.8708731494589</v>
      </c>
      <c r="H193" s="21">
        <v>683</v>
      </c>
      <c r="I193" s="62">
        <v>15256.577301641279</v>
      </c>
    </row>
    <row r="194" spans="5:9" x14ac:dyDescent="0.5">
      <c r="E194" s="45">
        <v>168</v>
      </c>
      <c r="F194" s="60">
        <v>21.638392842955039</v>
      </c>
      <c r="G194" s="61">
        <v>9526.8464254501087</v>
      </c>
      <c r="H194" s="21">
        <v>662</v>
      </c>
      <c r="I194" s="62">
        <v>14324.616062036235</v>
      </c>
    </row>
    <row r="195" spans="5:9" x14ac:dyDescent="0.5">
      <c r="E195" s="45">
        <v>169</v>
      </c>
      <c r="F195" s="60">
        <v>22.281988085236001</v>
      </c>
      <c r="G195" s="61">
        <v>9805.2373787519209</v>
      </c>
      <c r="H195" s="21">
        <v>681</v>
      </c>
      <c r="I195" s="62">
        <v>15174.033886045718</v>
      </c>
    </row>
    <row r="196" spans="5:9" x14ac:dyDescent="0.5">
      <c r="E196" s="45">
        <v>170</v>
      </c>
      <c r="F196" s="60">
        <v>23.12853764265132</v>
      </c>
      <c r="G196" s="61">
        <v>10178.678281383291</v>
      </c>
      <c r="H196" s="21">
        <v>707</v>
      </c>
      <c r="I196" s="62">
        <v>16351.876113354483</v>
      </c>
    </row>
    <row r="197" spans="5:9" x14ac:dyDescent="0.5">
      <c r="E197" s="45">
        <v>171</v>
      </c>
      <c r="F197" s="60">
        <v>22.187352700029603</v>
      </c>
      <c r="G197" s="61">
        <v>9755.6175940065114</v>
      </c>
      <c r="H197" s="21">
        <v>677</v>
      </c>
      <c r="I197" s="62">
        <v>15020.837777920042</v>
      </c>
    </row>
    <row r="198" spans="5:9" x14ac:dyDescent="0.5">
      <c r="E198" s="45">
        <v>172</v>
      </c>
      <c r="F198" s="60">
        <v>21.927162061372339</v>
      </c>
      <c r="G198" s="61">
        <v>9647.9756535019151</v>
      </c>
      <c r="H198" s="21">
        <v>670</v>
      </c>
      <c r="I198" s="62">
        <v>14691.198581119468</v>
      </c>
    </row>
    <row r="199" spans="5:9" x14ac:dyDescent="0.5">
      <c r="E199" s="45">
        <v>173</v>
      </c>
      <c r="F199" s="60">
        <v>22.861255110486724</v>
      </c>
      <c r="G199" s="61">
        <v>10055.076124307077</v>
      </c>
      <c r="H199" s="21">
        <v>698</v>
      </c>
      <c r="I199" s="62">
        <v>15957.156067119733</v>
      </c>
    </row>
    <row r="200" spans="5:9" x14ac:dyDescent="0.5">
      <c r="E200" s="45">
        <v>174</v>
      </c>
      <c r="F200" s="60">
        <v>22.271629422050928</v>
      </c>
      <c r="G200" s="61">
        <v>9802.9584728512036</v>
      </c>
      <c r="H200" s="21">
        <v>681</v>
      </c>
      <c r="I200" s="62">
        <v>15166.979636416683</v>
      </c>
    </row>
    <row r="201" spans="5:9" x14ac:dyDescent="0.5">
      <c r="E201" s="45">
        <v>175</v>
      </c>
      <c r="F201" s="60">
        <v>22.115452101972501</v>
      </c>
      <c r="G201" s="61">
        <v>9732.599462433951</v>
      </c>
      <c r="H201" s="21">
        <v>676</v>
      </c>
      <c r="I201" s="62">
        <v>14950.045620933412</v>
      </c>
    </row>
    <row r="202" spans="5:9" x14ac:dyDescent="0.5">
      <c r="E202" s="45">
        <v>176</v>
      </c>
      <c r="F202" s="60">
        <v>22.485616336899533</v>
      </c>
      <c r="G202" s="61">
        <v>9893.2355941178976</v>
      </c>
      <c r="H202" s="21">
        <v>687</v>
      </c>
      <c r="I202" s="62">
        <v>15447.61842344998</v>
      </c>
    </row>
    <row r="203" spans="5:9" x14ac:dyDescent="0.5">
      <c r="E203" s="45">
        <v>177</v>
      </c>
      <c r="F203" s="60">
        <v>21.685732287937682</v>
      </c>
      <c r="G203" s="61">
        <v>9537.261103346289</v>
      </c>
      <c r="H203" s="21">
        <v>662</v>
      </c>
      <c r="I203" s="62">
        <v>14355.954774614745</v>
      </c>
    </row>
    <row r="204" spans="5:9" x14ac:dyDescent="0.5">
      <c r="E204" s="45">
        <v>178</v>
      </c>
      <c r="F204" s="60">
        <v>22.021706951590271</v>
      </c>
      <c r="G204" s="61">
        <v>9690.375529349858</v>
      </c>
      <c r="H204" s="21">
        <v>673</v>
      </c>
      <c r="I204" s="62">
        <v>14820.608778420252</v>
      </c>
    </row>
    <row r="205" spans="5:9" x14ac:dyDescent="0.5">
      <c r="E205" s="45">
        <v>179</v>
      </c>
      <c r="F205" s="60">
        <v>21.216651053605194</v>
      </c>
      <c r="G205" s="61">
        <v>9333.263231793142</v>
      </c>
      <c r="H205" s="21">
        <v>648</v>
      </c>
      <c r="I205" s="62">
        <v>13748.389882736165</v>
      </c>
    </row>
    <row r="206" spans="5:9" x14ac:dyDescent="0.5">
      <c r="E206" s="45">
        <v>180</v>
      </c>
      <c r="F206" s="60">
        <v>21.690835791900689</v>
      </c>
      <c r="G206" s="61">
        <v>9538.3838742181506</v>
      </c>
      <c r="H206" s="21">
        <v>662</v>
      </c>
      <c r="I206" s="62">
        <v>14359.333294238255</v>
      </c>
    </row>
    <row r="207" spans="5:9" x14ac:dyDescent="0.5">
      <c r="E207" s="45">
        <v>181</v>
      </c>
      <c r="F207" s="60">
        <v>21.877438939135054</v>
      </c>
      <c r="G207" s="61">
        <v>9629.8365666097125</v>
      </c>
      <c r="H207" s="21">
        <v>669</v>
      </c>
      <c r="I207" s="62">
        <v>14636.006650281352</v>
      </c>
    </row>
    <row r="208" spans="5:9" x14ac:dyDescent="0.5">
      <c r="E208" s="45">
        <v>182</v>
      </c>
      <c r="F208" s="60">
        <v>22.473579215633329</v>
      </c>
      <c r="G208" s="61">
        <v>9883.3874274393311</v>
      </c>
      <c r="H208" s="21">
        <v>686</v>
      </c>
      <c r="I208" s="62">
        <v>15416.875341924464</v>
      </c>
    </row>
    <row r="209" spans="5:9" x14ac:dyDescent="0.5">
      <c r="E209" s="45">
        <v>183</v>
      </c>
      <c r="F209" s="60">
        <v>22.399295910045151</v>
      </c>
      <c r="G209" s="61">
        <v>9852.6451002099311</v>
      </c>
      <c r="H209" s="21">
        <v>684</v>
      </c>
      <c r="I209" s="62">
        <v>15321.118402470884</v>
      </c>
    </row>
    <row r="210" spans="5:9" x14ac:dyDescent="0.5">
      <c r="E210" s="45">
        <v>184</v>
      </c>
      <c r="F210" s="60">
        <v>21.409201545527313</v>
      </c>
      <c r="G210" s="61">
        <v>9418.8243400160081</v>
      </c>
      <c r="H210" s="21">
        <v>654</v>
      </c>
      <c r="I210" s="62">
        <v>14001.617810774864</v>
      </c>
    </row>
    <row r="211" spans="5:9" x14ac:dyDescent="0.5">
      <c r="E211" s="45">
        <v>185</v>
      </c>
      <c r="F211" s="60">
        <v>22.338529584868144</v>
      </c>
      <c r="G211" s="61">
        <v>9832.0765086709907</v>
      </c>
      <c r="H211" s="21">
        <v>683</v>
      </c>
      <c r="I211" s="62">
        <v>15257.215706464942</v>
      </c>
    </row>
    <row r="212" spans="5:9" x14ac:dyDescent="0.5">
      <c r="E212" s="45">
        <v>186</v>
      </c>
      <c r="F212" s="60">
        <v>22.536770173586714</v>
      </c>
      <c r="G212" s="61">
        <v>9911.6894381890761</v>
      </c>
      <c r="H212" s="21">
        <v>688</v>
      </c>
      <c r="I212" s="62">
        <v>15505.297879427659</v>
      </c>
    </row>
    <row r="213" spans="5:9" x14ac:dyDescent="0.5">
      <c r="E213" s="45">
        <v>187</v>
      </c>
      <c r="F213" s="60">
        <v>20.900312855826733</v>
      </c>
      <c r="G213" s="61">
        <v>9198.8688282818803</v>
      </c>
      <c r="H213" s="21">
        <v>639</v>
      </c>
      <c r="I213" s="62">
        <v>13355.299914873283</v>
      </c>
    </row>
    <row r="214" spans="5:9" x14ac:dyDescent="0.5">
      <c r="E214" s="45">
        <v>188</v>
      </c>
      <c r="F214" s="60">
        <v>22.162867430489801</v>
      </c>
      <c r="G214" s="61">
        <v>9750.230834707756</v>
      </c>
      <c r="H214" s="21">
        <v>677</v>
      </c>
      <c r="I214" s="62">
        <v>15004.261250441594</v>
      </c>
    </row>
    <row r="215" spans="5:9" x14ac:dyDescent="0.5">
      <c r="E215" s="45">
        <v>189</v>
      </c>
      <c r="F215" s="60">
        <v>22.973714306131228</v>
      </c>
      <c r="G215" s="61">
        <v>10101.417147348871</v>
      </c>
      <c r="H215" s="21">
        <v>701</v>
      </c>
      <c r="I215" s="62">
        <v>16104.57372859799</v>
      </c>
    </row>
    <row r="216" spans="5:9" x14ac:dyDescent="0.5">
      <c r="E216" s="45">
        <v>190</v>
      </c>
      <c r="F216" s="60">
        <v>21.586009250165521</v>
      </c>
      <c r="G216" s="61">
        <v>9500.9220350364139</v>
      </c>
      <c r="H216" s="21">
        <v>660</v>
      </c>
      <c r="I216" s="62">
        <v>14246.766105109244</v>
      </c>
    </row>
    <row r="217" spans="5:9" x14ac:dyDescent="0.5">
      <c r="E217" s="45">
        <v>191</v>
      </c>
      <c r="F217" s="60">
        <v>21.87154984196782</v>
      </c>
      <c r="G217" s="61">
        <v>9628.5409652329199</v>
      </c>
      <c r="H217" s="21">
        <v>669</v>
      </c>
      <c r="I217" s="62">
        <v>14632.066844276471</v>
      </c>
    </row>
    <row r="218" spans="5:9" x14ac:dyDescent="0.5">
      <c r="E218" s="45">
        <v>192</v>
      </c>
      <c r="F218" s="60">
        <v>21.754836030917804</v>
      </c>
      <c r="G218" s="61">
        <v>9574.0639268019149</v>
      </c>
      <c r="H218" s="21">
        <v>665</v>
      </c>
      <c r="I218" s="62">
        <v>14466.965960560339</v>
      </c>
    </row>
    <row r="219" spans="5:9" x14ac:dyDescent="0.5">
      <c r="E219" s="45">
        <v>193</v>
      </c>
      <c r="F219" s="60">
        <v>22.453012082837649</v>
      </c>
      <c r="G219" s="61">
        <v>9886.0626582242821</v>
      </c>
      <c r="H219" s="21">
        <v>687</v>
      </c>
      <c r="I219" s="62">
        <v>15425.219300909464</v>
      </c>
    </row>
    <row r="220" spans="5:9" x14ac:dyDescent="0.5">
      <c r="E220" s="45">
        <v>194</v>
      </c>
      <c r="F220" s="60">
        <v>22.910953458372997</v>
      </c>
      <c r="G220" s="61">
        <v>10087.60976084206</v>
      </c>
      <c r="H220" s="21">
        <v>701</v>
      </c>
      <c r="I220" s="62">
        <v>16060.578374319472</v>
      </c>
    </row>
    <row r="221" spans="5:9" x14ac:dyDescent="0.5">
      <c r="E221" s="45">
        <v>195</v>
      </c>
      <c r="F221" s="60">
        <v>22.85110894710586</v>
      </c>
      <c r="G221" s="61">
        <v>10060.043968363289</v>
      </c>
      <c r="H221" s="21">
        <v>699</v>
      </c>
      <c r="I221" s="62">
        <v>15972.925154026996</v>
      </c>
    </row>
    <row r="222" spans="5:9" x14ac:dyDescent="0.5">
      <c r="E222" s="45">
        <v>196</v>
      </c>
      <c r="F222" s="60">
        <v>21.230039305969644</v>
      </c>
      <c r="G222" s="61">
        <v>9343.4086473133211</v>
      </c>
      <c r="H222" s="21">
        <v>649</v>
      </c>
      <c r="I222" s="62">
        <v>13778.295509574298</v>
      </c>
    </row>
    <row r="223" spans="5:9" x14ac:dyDescent="0.5">
      <c r="E223" s="45">
        <v>197</v>
      </c>
      <c r="F223" s="60">
        <v>21.355741058107238</v>
      </c>
      <c r="G223" s="61">
        <v>9392.6630327835919</v>
      </c>
      <c r="H223" s="21">
        <v>652</v>
      </c>
      <c r="I223" s="62">
        <v>13923.943169885919</v>
      </c>
    </row>
    <row r="224" spans="5:9" x14ac:dyDescent="0.5">
      <c r="E224" s="45">
        <v>198</v>
      </c>
      <c r="F224" s="60">
        <v>21.993014304846103</v>
      </c>
      <c r="G224" s="61">
        <v>9684.0631470661428</v>
      </c>
      <c r="H224" s="21">
        <v>673</v>
      </c>
      <c r="I224" s="62">
        <v>14801.298627161428</v>
      </c>
    </row>
    <row r="225" spans="5:9" x14ac:dyDescent="0.5">
      <c r="E225" s="45">
        <v>199</v>
      </c>
      <c r="F225" s="60">
        <v>21.782753433987377</v>
      </c>
      <c r="G225" s="61">
        <v>9587.4057554772226</v>
      </c>
      <c r="H225" s="21">
        <v>666</v>
      </c>
      <c r="I225" s="62">
        <v>14507.313787035593</v>
      </c>
    </row>
    <row r="226" spans="5:9" x14ac:dyDescent="0.5">
      <c r="E226" s="45">
        <v>200</v>
      </c>
      <c r="F226" s="60">
        <v>22.622105050104711</v>
      </c>
      <c r="G226" s="61">
        <v>9959.2631110230359</v>
      </c>
      <c r="H226" s="21">
        <v>692</v>
      </c>
      <c r="I226" s="62">
        <v>15654.49669467246</v>
      </c>
    </row>
    <row r="227" spans="5:9" x14ac:dyDescent="0.5">
      <c r="E227" s="45">
        <v>201</v>
      </c>
      <c r="F227" s="60">
        <v>21.676691327463473</v>
      </c>
      <c r="G227" s="61">
        <v>9535.2720920419633</v>
      </c>
      <c r="H227" s="21">
        <v>662</v>
      </c>
      <c r="I227" s="62">
        <v>14349.969658780819</v>
      </c>
    </row>
    <row r="228" spans="5:9" x14ac:dyDescent="0.5">
      <c r="E228" s="45">
        <v>202</v>
      </c>
      <c r="F228" s="60">
        <v>21.096755137794435</v>
      </c>
      <c r="G228" s="61">
        <v>9285.2861303147747</v>
      </c>
      <c r="H228" s="21">
        <v>645</v>
      </c>
      <c r="I228" s="62">
        <v>13607.40706387741</v>
      </c>
    </row>
    <row r="229" spans="5:9" x14ac:dyDescent="0.5">
      <c r="E229" s="45">
        <v>203</v>
      </c>
      <c r="F229" s="60">
        <v>22.016417511537799</v>
      </c>
      <c r="G229" s="61">
        <v>9682.011852538315</v>
      </c>
      <c r="H229" s="21">
        <v>672</v>
      </c>
      <c r="I229" s="62">
        <v>14795.032567753402</v>
      </c>
    </row>
    <row r="230" spans="5:9" x14ac:dyDescent="0.5">
      <c r="E230" s="45">
        <v>204</v>
      </c>
      <c r="F230" s="60">
        <v>21.405518391553418</v>
      </c>
      <c r="G230" s="61">
        <v>9418.0140461417504</v>
      </c>
      <c r="H230" s="21">
        <v>654</v>
      </c>
      <c r="I230" s="62">
        <v>13999.209028075935</v>
      </c>
    </row>
    <row r="231" spans="5:9" x14ac:dyDescent="0.5">
      <c r="E231" s="45">
        <v>205</v>
      </c>
      <c r="F231" s="60">
        <v>22.925178962769746</v>
      </c>
      <c r="G231" s="61">
        <v>10083.539371809344</v>
      </c>
      <c r="H231" s="21">
        <v>700</v>
      </c>
      <c r="I231" s="62">
        <v>16047.625273938822</v>
      </c>
    </row>
    <row r="232" spans="5:9" x14ac:dyDescent="0.5">
      <c r="E232" s="45">
        <v>206</v>
      </c>
      <c r="F232" s="60">
        <v>22.291786853204119</v>
      </c>
      <c r="G232" s="61">
        <v>9814.5931077049063</v>
      </c>
      <c r="H232" s="21">
        <v>682</v>
      </c>
      <c r="I232" s="62">
        <v>15202.998633885209</v>
      </c>
    </row>
    <row r="233" spans="5:9" x14ac:dyDescent="0.5">
      <c r="E233" s="45">
        <v>207</v>
      </c>
      <c r="F233" s="60">
        <v>22.091354918813895</v>
      </c>
      <c r="G233" s="61">
        <v>9727.2980821390556</v>
      </c>
      <c r="H233" s="21">
        <v>676</v>
      </c>
      <c r="I233" s="62">
        <v>14933.755925118194</v>
      </c>
    </row>
    <row r="234" spans="5:9" x14ac:dyDescent="0.5">
      <c r="E234" s="45">
        <v>208</v>
      </c>
      <c r="F234" s="60">
        <v>22.345870406489869</v>
      </c>
      <c r="G234" s="61">
        <v>9826.4914894277717</v>
      </c>
      <c r="H234" s="21">
        <v>682</v>
      </c>
      <c r="I234" s="62">
        <v>15239.883617226091</v>
      </c>
    </row>
    <row r="235" spans="5:9" x14ac:dyDescent="0.5">
      <c r="E235" s="45">
        <v>209</v>
      </c>
      <c r="F235" s="60">
        <v>22.746781431592407</v>
      </c>
      <c r="G235" s="61">
        <v>10015.491914950329</v>
      </c>
      <c r="H235" s="21">
        <v>696</v>
      </c>
      <c r="I235" s="62">
        <v>15831.759876388316</v>
      </c>
    </row>
    <row r="236" spans="5:9" x14ac:dyDescent="0.5">
      <c r="E236" s="45">
        <v>210</v>
      </c>
      <c r="F236" s="60">
        <v>22.485550253195921</v>
      </c>
      <c r="G236" s="61">
        <v>9900.421055703102</v>
      </c>
      <c r="H236" s="21">
        <v>688</v>
      </c>
      <c r="I236" s="62">
        <v>15470.058574198794</v>
      </c>
    </row>
    <row r="237" spans="5:9" x14ac:dyDescent="0.5">
      <c r="E237" s="45">
        <v>211</v>
      </c>
      <c r="F237" s="60">
        <v>23.432073649028929</v>
      </c>
      <c r="G237" s="61">
        <v>10303.056202786363</v>
      </c>
      <c r="H237" s="21">
        <v>715</v>
      </c>
      <c r="I237" s="62">
        <v>16753.932659055685</v>
      </c>
    </row>
    <row r="238" spans="5:9" x14ac:dyDescent="0.5">
      <c r="E238" s="45">
        <v>212</v>
      </c>
      <c r="F238" s="60">
        <v>22.451727185596486</v>
      </c>
      <c r="G238" s="61">
        <v>9885.7799808312266</v>
      </c>
      <c r="H238" s="21">
        <v>687</v>
      </c>
      <c r="I238" s="62">
        <v>15424.336576504786</v>
      </c>
    </row>
    <row r="239" spans="5:9" x14ac:dyDescent="0.5">
      <c r="E239" s="45">
        <v>213</v>
      </c>
      <c r="F239" s="60">
        <v>21.28234398072097</v>
      </c>
      <c r="G239" s="61">
        <v>9362.1156757586123</v>
      </c>
      <c r="H239" s="21">
        <v>650</v>
      </c>
      <c r="I239" s="62">
        <v>13833.52358746863</v>
      </c>
    </row>
    <row r="240" spans="5:9" x14ac:dyDescent="0.5">
      <c r="E240" s="45">
        <v>214</v>
      </c>
      <c r="F240" s="60">
        <v>22.161495477095421</v>
      </c>
      <c r="G240" s="61">
        <v>9757.1290049609925</v>
      </c>
      <c r="H240" s="21">
        <v>678</v>
      </c>
      <c r="I240" s="62">
        <v>15025.493933470696</v>
      </c>
    </row>
    <row r="241" spans="5:9" x14ac:dyDescent="0.5">
      <c r="E241" s="45">
        <v>215</v>
      </c>
      <c r="F241" s="60">
        <v>21.575542521350336</v>
      </c>
      <c r="G241" s="61">
        <v>9491.4193546970728</v>
      </c>
      <c r="H241" s="21">
        <v>659</v>
      </c>
      <c r="I241" s="62">
        <v>14218.282521569872</v>
      </c>
    </row>
    <row r="242" spans="5:9" x14ac:dyDescent="0.5">
      <c r="E242" s="45">
        <v>216</v>
      </c>
      <c r="F242" s="60">
        <v>21.640782815690187</v>
      </c>
      <c r="G242" s="61">
        <v>9527.3722194518414</v>
      </c>
      <c r="H242" s="21">
        <v>662</v>
      </c>
      <c r="I242" s="62">
        <v>14326.198223986905</v>
      </c>
    </row>
    <row r="243" spans="5:9" x14ac:dyDescent="0.5">
      <c r="E243" s="45">
        <v>217</v>
      </c>
      <c r="F243" s="60">
        <v>21.917924582002001</v>
      </c>
      <c r="G243" s="61">
        <v>9645.943408040439</v>
      </c>
      <c r="H243" s="21">
        <v>670</v>
      </c>
      <c r="I243" s="62">
        <v>14685.00946994134</v>
      </c>
    </row>
    <row r="244" spans="5:9" x14ac:dyDescent="0.5">
      <c r="E244" s="45">
        <v>218</v>
      </c>
      <c r="F244" s="60">
        <v>21.436493601940906</v>
      </c>
      <c r="G244" s="61">
        <v>9432.0285924269992</v>
      </c>
      <c r="H244" s="21">
        <v>655</v>
      </c>
      <c r="I244" s="62">
        <v>14040.903309271294</v>
      </c>
    </row>
    <row r="245" spans="5:9" x14ac:dyDescent="0.5">
      <c r="E245" s="45">
        <v>219</v>
      </c>
      <c r="F245" s="60">
        <v>22.605580744066639</v>
      </c>
      <c r="G245" s="61">
        <v>9948.4277636946608</v>
      </c>
      <c r="H245" s="21">
        <v>691</v>
      </c>
      <c r="I245" s="62">
        <v>15620.456294150048</v>
      </c>
    </row>
    <row r="246" spans="5:9" x14ac:dyDescent="0.5">
      <c r="E246" s="45">
        <v>220</v>
      </c>
      <c r="F246" s="60">
        <v>21.922920866216199</v>
      </c>
      <c r="G246" s="61">
        <v>9647.042590567562</v>
      </c>
      <c r="H246" s="21">
        <v>670</v>
      </c>
      <c r="I246" s="62">
        <v>14688.356980364853</v>
      </c>
    </row>
    <row r="247" spans="5:9" x14ac:dyDescent="0.5">
      <c r="E247" s="45">
        <v>221</v>
      </c>
      <c r="F247" s="60">
        <v>23.395452811412014</v>
      </c>
      <c r="G247" s="61">
        <v>10287.799618510642</v>
      </c>
      <c r="H247" s="21">
        <v>714</v>
      </c>
      <c r="I247" s="62">
        <v>16704.353307348178</v>
      </c>
    </row>
    <row r="248" spans="5:9" x14ac:dyDescent="0.5">
      <c r="E248" s="45">
        <v>222</v>
      </c>
      <c r="F248" s="60">
        <v>22.410001914625401</v>
      </c>
      <c r="G248" s="61">
        <v>9855.0004212175882</v>
      </c>
      <c r="H248" s="21">
        <v>684</v>
      </c>
      <c r="I248" s="62">
        <v>15328.441309603773</v>
      </c>
    </row>
    <row r="249" spans="5:9" x14ac:dyDescent="0.5">
      <c r="E249" s="45">
        <v>223</v>
      </c>
      <c r="F249" s="60">
        <v>22.772948396518</v>
      </c>
      <c r="G249" s="61">
        <v>10021.248647233959</v>
      </c>
      <c r="H249" s="21">
        <v>696</v>
      </c>
      <c r="I249" s="62">
        <v>15849.972083976529</v>
      </c>
    </row>
    <row r="250" spans="5:9" x14ac:dyDescent="0.5">
      <c r="E250" s="45">
        <v>224</v>
      </c>
      <c r="F250" s="60">
        <v>21.737903278681046</v>
      </c>
      <c r="G250" s="61">
        <v>9563.1387213098296</v>
      </c>
      <c r="H250" s="21">
        <v>664</v>
      </c>
      <c r="I250" s="62">
        <v>14433.967777044214</v>
      </c>
    </row>
    <row r="251" spans="5:9" x14ac:dyDescent="0.5">
      <c r="E251" s="45">
        <v>225</v>
      </c>
      <c r="F251" s="60">
        <v>22.906039263560544</v>
      </c>
      <c r="G251" s="61">
        <v>10072.128637983318</v>
      </c>
      <c r="H251" s="21">
        <v>699</v>
      </c>
      <c r="I251" s="62">
        <v>16011.321445228819</v>
      </c>
    </row>
    <row r="252" spans="5:9" x14ac:dyDescent="0.5">
      <c r="E252" s="45">
        <v>226</v>
      </c>
      <c r="F252" s="60">
        <v>22.999334826967228</v>
      </c>
      <c r="G252" s="61">
        <v>10114.253661932791</v>
      </c>
      <c r="H252" s="21">
        <v>702</v>
      </c>
      <c r="I252" s="62">
        <v>16145.533048530995</v>
      </c>
    </row>
    <row r="253" spans="5:9" x14ac:dyDescent="0.5">
      <c r="E253" s="45">
        <v>227</v>
      </c>
      <c r="F253" s="60">
        <v>22.324516973830356</v>
      </c>
      <c r="G253" s="61">
        <v>9828.9937342426783</v>
      </c>
      <c r="H253" s="21">
        <v>683</v>
      </c>
      <c r="I253" s="62">
        <v>15247.645093126133</v>
      </c>
    </row>
    <row r="254" spans="5:9" x14ac:dyDescent="0.5">
      <c r="E254" s="45">
        <v>228</v>
      </c>
      <c r="F254" s="60">
        <v>22.049790808606115</v>
      </c>
      <c r="G254" s="61">
        <v>9696.5539778933453</v>
      </c>
      <c r="H254" s="21">
        <v>673</v>
      </c>
      <c r="I254" s="62">
        <v>14839.509214191916</v>
      </c>
    </row>
    <row r="255" spans="5:9" x14ac:dyDescent="0.5">
      <c r="E255" s="45">
        <v>229</v>
      </c>
      <c r="F255" s="60">
        <v>22.47142699176397</v>
      </c>
      <c r="G255" s="61">
        <v>9890.113938188073</v>
      </c>
      <c r="H255" s="21">
        <v>687</v>
      </c>
      <c r="I255" s="62">
        <v>15437.870343341847</v>
      </c>
    </row>
    <row r="256" spans="5:9" x14ac:dyDescent="0.5">
      <c r="E256" s="45">
        <v>230</v>
      </c>
      <c r="F256" s="60">
        <v>21.330533998922842</v>
      </c>
      <c r="G256" s="61">
        <v>9379.9174797630258</v>
      </c>
      <c r="H256" s="21">
        <v>651</v>
      </c>
      <c r="I256" s="62">
        <v>13886.17763329877</v>
      </c>
    </row>
    <row r="257" spans="5:9" x14ac:dyDescent="0.5">
      <c r="E257" s="45">
        <v>231</v>
      </c>
      <c r="F257" s="60">
        <v>22.462334445139824</v>
      </c>
      <c r="G257" s="61">
        <v>9888.1135779307606</v>
      </c>
      <c r="H257" s="21">
        <v>687</v>
      </c>
      <c r="I257" s="62">
        <v>15431.623763811058</v>
      </c>
    </row>
    <row r="258" spans="5:9" x14ac:dyDescent="0.5">
      <c r="E258" s="45">
        <v>232</v>
      </c>
      <c r="F258" s="60">
        <v>22.035606640544323</v>
      </c>
      <c r="G258" s="61">
        <v>9700.6334609197511</v>
      </c>
      <c r="H258" s="21">
        <v>674</v>
      </c>
      <c r="I258" s="62">
        <v>14851.998875726873</v>
      </c>
    </row>
    <row r="259" spans="5:9" x14ac:dyDescent="0.5">
      <c r="E259" s="45">
        <v>233</v>
      </c>
      <c r="F259" s="60">
        <v>23.115658402368219</v>
      </c>
      <c r="G259" s="61">
        <v>10168.644848521008</v>
      </c>
      <c r="H259" s="21">
        <v>706</v>
      </c>
      <c r="I259" s="62">
        <v>16319.654832071961</v>
      </c>
    </row>
    <row r="260" spans="5:9" x14ac:dyDescent="0.5">
      <c r="E260" s="45">
        <v>234</v>
      </c>
      <c r="F260" s="60">
        <v>22.882482943065426</v>
      </c>
      <c r="G260" s="61">
        <v>10066.946247474392</v>
      </c>
      <c r="H260" s="21">
        <v>699</v>
      </c>
      <c r="I260" s="62">
        <v>15994.855577202732</v>
      </c>
    </row>
    <row r="261" spans="5:9" x14ac:dyDescent="0.5">
      <c r="E261" s="45">
        <v>235</v>
      </c>
      <c r="F261" s="60">
        <v>22.195477109720027</v>
      </c>
      <c r="G261" s="61">
        <v>9771.8049641384059</v>
      </c>
      <c r="H261" s="21">
        <v>679</v>
      </c>
      <c r="I261" s="62">
        <v>15070.728957499898</v>
      </c>
    </row>
    <row r="262" spans="5:9" x14ac:dyDescent="0.5">
      <c r="E262" s="45">
        <v>236</v>
      </c>
      <c r="F262" s="60">
        <v>22.264058187804764</v>
      </c>
      <c r="G262" s="61">
        <v>9801.2928013170476</v>
      </c>
      <c r="H262" s="21">
        <v>681</v>
      </c>
      <c r="I262" s="62">
        <v>15161.823625895046</v>
      </c>
    </row>
    <row r="263" spans="5:9" x14ac:dyDescent="0.5">
      <c r="E263" s="45">
        <v>237</v>
      </c>
      <c r="F263" s="60">
        <v>21.290217971826355</v>
      </c>
      <c r="G263" s="61">
        <v>9363.8479538017964</v>
      </c>
      <c r="H263" s="21">
        <v>650</v>
      </c>
      <c r="I263" s="62">
        <v>13838.641681687131</v>
      </c>
    </row>
    <row r="264" spans="5:9" x14ac:dyDescent="0.5">
      <c r="E264" s="45">
        <v>238</v>
      </c>
      <c r="F264" s="60">
        <v>22.179417287642234</v>
      </c>
      <c r="G264" s="61">
        <v>9761.0718032812911</v>
      </c>
      <c r="H264" s="21">
        <v>678</v>
      </c>
      <c r="I264" s="62">
        <v>15037.644921021434</v>
      </c>
    </row>
    <row r="265" spans="5:9" x14ac:dyDescent="0.5">
      <c r="E265" s="45">
        <v>239</v>
      </c>
      <c r="F265" s="60">
        <v>22.356380065820019</v>
      </c>
      <c r="G265" s="61">
        <v>9843.2036144804042</v>
      </c>
      <c r="H265" s="21">
        <v>684</v>
      </c>
      <c r="I265" s="62">
        <v>15291.763965020893</v>
      </c>
    </row>
    <row r="266" spans="5:9" x14ac:dyDescent="0.5">
      <c r="E266" s="45">
        <v>240</v>
      </c>
      <c r="F266" s="60">
        <v>23.153143012437894</v>
      </c>
      <c r="G266" s="61">
        <v>10184.091462736336</v>
      </c>
      <c r="H266" s="21">
        <v>707</v>
      </c>
      <c r="I266" s="62">
        <v>16369.27210979359</v>
      </c>
    </row>
    <row r="267" spans="5:9" x14ac:dyDescent="0.5">
      <c r="E267" s="45">
        <v>241</v>
      </c>
      <c r="F267" s="60">
        <v>20.948760259308791</v>
      </c>
      <c r="G267" s="61">
        <v>9223.9272570479334</v>
      </c>
      <c r="H267" s="21">
        <v>641</v>
      </c>
      <c r="I267" s="62">
        <v>13428.155326216935</v>
      </c>
    </row>
    <row r="268" spans="5:9" x14ac:dyDescent="0.5">
      <c r="E268" s="45">
        <v>242</v>
      </c>
      <c r="F268" s="60">
        <v>22.960946574906455</v>
      </c>
      <c r="G268" s="61">
        <v>10098.60824647942</v>
      </c>
      <c r="H268" s="21">
        <v>701</v>
      </c>
      <c r="I268" s="62">
        <v>16095.623549009424</v>
      </c>
    </row>
    <row r="269" spans="5:9" x14ac:dyDescent="0.5">
      <c r="E269" s="45">
        <v>243</v>
      </c>
      <c r="F269" s="60">
        <v>22.754267312217994</v>
      </c>
      <c r="G269" s="61">
        <v>10017.13880868796</v>
      </c>
      <c r="H269" s="21">
        <v>696</v>
      </c>
      <c r="I269" s="62">
        <v>15836.970049303723</v>
      </c>
    </row>
    <row r="270" spans="5:9" x14ac:dyDescent="0.5">
      <c r="E270" s="45">
        <v>244</v>
      </c>
      <c r="F270" s="60">
        <v>21.61317442735179</v>
      </c>
      <c r="G270" s="61">
        <v>9506.8983740173935</v>
      </c>
      <c r="H270" s="21">
        <v>660</v>
      </c>
      <c r="I270" s="62">
        <v>14264.695122052182</v>
      </c>
    </row>
    <row r="271" spans="5:9" x14ac:dyDescent="0.5">
      <c r="E271" s="45">
        <v>245</v>
      </c>
      <c r="F271" s="60">
        <v>22.361684921941354</v>
      </c>
      <c r="G271" s="61">
        <v>9844.370682827097</v>
      </c>
      <c r="H271" s="21">
        <v>684</v>
      </c>
      <c r="I271" s="62">
        <v>15295.392486607887</v>
      </c>
    </row>
    <row r="272" spans="5:9" x14ac:dyDescent="0.5">
      <c r="E272" s="45">
        <v>246</v>
      </c>
      <c r="F272" s="60">
        <v>22.795316735422553</v>
      </c>
      <c r="G272" s="61">
        <v>10033.369681792961</v>
      </c>
      <c r="H272" s="21">
        <v>697</v>
      </c>
      <c r="I272" s="62">
        <v>15888.335764589519</v>
      </c>
    </row>
    <row r="273" spans="5:9" x14ac:dyDescent="0.5">
      <c r="E273" s="45">
        <v>247</v>
      </c>
      <c r="F273" s="60">
        <v>21.982331050066719</v>
      </c>
      <c r="G273" s="61">
        <v>9674.5128310146774</v>
      </c>
      <c r="H273" s="21">
        <v>672</v>
      </c>
      <c r="I273" s="62">
        <v>14772.126465644835</v>
      </c>
    </row>
    <row r="274" spans="5:9" x14ac:dyDescent="0.5">
      <c r="E274" s="45">
        <v>248</v>
      </c>
      <c r="F274" s="60">
        <v>22.223454477850158</v>
      </c>
      <c r="G274" s="61">
        <v>9785.159985127033</v>
      </c>
      <c r="H274" s="21">
        <v>680</v>
      </c>
      <c r="I274" s="62">
        <v>15111.949044938106</v>
      </c>
    </row>
    <row r="275" spans="5:9" x14ac:dyDescent="0.5">
      <c r="E275" s="45">
        <v>249</v>
      </c>
      <c r="F275" s="60">
        <v>21.600028969366416</v>
      </c>
      <c r="G275" s="61">
        <v>9511.2063732606111</v>
      </c>
      <c r="H275" s="21">
        <v>661</v>
      </c>
      <c r="I275" s="62">
        <v>14277.619148751201</v>
      </c>
    </row>
    <row r="276" spans="5:9" x14ac:dyDescent="0.5">
      <c r="E276" s="45">
        <v>250</v>
      </c>
      <c r="F276" s="60">
        <v>21.535261299737058</v>
      </c>
      <c r="G276" s="61">
        <v>9482.5574859421522</v>
      </c>
      <c r="H276" s="21">
        <v>659</v>
      </c>
      <c r="I276" s="62">
        <v>14191.737196526721</v>
      </c>
    </row>
    <row r="277" spans="5:9" x14ac:dyDescent="0.5">
      <c r="E277" s="45">
        <v>251</v>
      </c>
      <c r="F277" s="60">
        <v>23.120163654471778</v>
      </c>
      <c r="G277" s="61">
        <v>10176.83600398379</v>
      </c>
      <c r="H277" s="21">
        <v>707</v>
      </c>
      <c r="I277" s="62">
        <v>16345.955703711546</v>
      </c>
    </row>
    <row r="278" spans="5:9" x14ac:dyDescent="0.5">
      <c r="E278" s="45">
        <v>252</v>
      </c>
      <c r="F278" s="60">
        <v>21.73128663041026</v>
      </c>
      <c r="G278" s="61">
        <v>9561.6830586902561</v>
      </c>
      <c r="H278" s="21">
        <v>664</v>
      </c>
      <c r="I278" s="62">
        <v>14429.574322592412</v>
      </c>
    </row>
    <row r="279" spans="5:9" x14ac:dyDescent="0.5">
      <c r="E279" s="45">
        <v>253</v>
      </c>
      <c r="F279" s="60">
        <v>23.174280654070913</v>
      </c>
      <c r="G279" s="61">
        <v>10203.1417438956</v>
      </c>
      <c r="H279" s="21">
        <v>709</v>
      </c>
      <c r="I279" s="62">
        <v>16430.564983736276</v>
      </c>
    </row>
    <row r="280" spans="5:9" x14ac:dyDescent="0.5">
      <c r="E280" s="45">
        <v>254</v>
      </c>
      <c r="F280" s="60">
        <v>22.898511367725508</v>
      </c>
      <c r="G280" s="61">
        <v>10077.672500899611</v>
      </c>
      <c r="H280" s="21">
        <v>700</v>
      </c>
      <c r="I280" s="62">
        <v>16028.957957407856</v>
      </c>
    </row>
    <row r="281" spans="5:9" x14ac:dyDescent="0.5">
      <c r="E281" s="45">
        <v>255</v>
      </c>
      <c r="F281" s="60">
        <v>21.264815586327732</v>
      </c>
      <c r="G281" s="61">
        <v>9358.2594289920999</v>
      </c>
      <c r="H281" s="21">
        <v>650</v>
      </c>
      <c r="I281" s="62">
        <v>13822.130131113025</v>
      </c>
    </row>
    <row r="282" spans="5:9" x14ac:dyDescent="0.5">
      <c r="E282" s="45">
        <v>256</v>
      </c>
      <c r="F282" s="60">
        <v>22.114642848702967</v>
      </c>
      <c r="G282" s="61">
        <v>9725.2214267146519</v>
      </c>
      <c r="H282" s="21">
        <v>675</v>
      </c>
      <c r="I282" s="62">
        <v>14927.383922874502</v>
      </c>
    </row>
    <row r="283" spans="5:9" x14ac:dyDescent="0.5">
      <c r="E283" s="45">
        <v>257</v>
      </c>
      <c r="F283" s="60">
        <v>21.950982016802865</v>
      </c>
      <c r="G283" s="61">
        <v>9653.2160436966296</v>
      </c>
      <c r="H283" s="21">
        <v>670</v>
      </c>
      <c r="I283" s="62">
        <v>14707.157951257919</v>
      </c>
    </row>
    <row r="284" spans="5:9" x14ac:dyDescent="0.5">
      <c r="E284" s="45">
        <v>258</v>
      </c>
      <c r="F284" s="60">
        <v>22.218299773847161</v>
      </c>
      <c r="G284" s="61">
        <v>9776.8259502463734</v>
      </c>
      <c r="H284" s="21">
        <v>679</v>
      </c>
      <c r="I284" s="62">
        <v>15086.225546442221</v>
      </c>
    </row>
    <row r="285" spans="5:9" x14ac:dyDescent="0.5">
      <c r="E285" s="45">
        <v>259</v>
      </c>
      <c r="F285" s="60">
        <v>21.46064967596601</v>
      </c>
      <c r="G285" s="61">
        <v>9444.5429287125226</v>
      </c>
      <c r="H285" s="21">
        <v>656</v>
      </c>
      <c r="I285" s="62">
        <v>14078.186187433703</v>
      </c>
    </row>
    <row r="286" spans="5:9" x14ac:dyDescent="0.5">
      <c r="E286" s="45">
        <v>260</v>
      </c>
      <c r="F286" s="60">
        <v>21.825256945879214</v>
      </c>
      <c r="G286" s="61">
        <v>9603.9565280934257</v>
      </c>
      <c r="H286" s="21">
        <v>667</v>
      </c>
      <c r="I286" s="62">
        <v>14557.446382901437</v>
      </c>
    </row>
    <row r="287" spans="5:9" x14ac:dyDescent="0.5">
      <c r="E287" s="45">
        <v>261</v>
      </c>
      <c r="F287" s="60">
        <v>22.220347111503767</v>
      </c>
      <c r="G287" s="61">
        <v>9770.0763645308289</v>
      </c>
      <c r="H287" s="21">
        <v>678</v>
      </c>
      <c r="I287" s="62">
        <v>15065.395341599555</v>
      </c>
    </row>
    <row r="288" spans="5:9" x14ac:dyDescent="0.5">
      <c r="E288" s="45">
        <v>262</v>
      </c>
      <c r="F288" s="60">
        <v>22.36687028762017</v>
      </c>
      <c r="G288" s="61">
        <v>9845.511463276438</v>
      </c>
      <c r="H288" s="21">
        <v>684</v>
      </c>
      <c r="I288" s="62">
        <v>15298.939276732195</v>
      </c>
    </row>
    <row r="289" spans="5:9" x14ac:dyDescent="0.5">
      <c r="E289" s="45">
        <v>263</v>
      </c>
      <c r="F289" s="60">
        <v>21.88666223434873</v>
      </c>
      <c r="G289" s="61">
        <v>9624.66569155672</v>
      </c>
      <c r="H289" s="21">
        <v>668</v>
      </c>
      <c r="I289" s="62">
        <v>14620.290372544952</v>
      </c>
    </row>
    <row r="290" spans="5:9" x14ac:dyDescent="0.5">
      <c r="E290" s="45">
        <v>264</v>
      </c>
      <c r="F290" s="60">
        <v>22.676401458736628</v>
      </c>
      <c r="G290" s="61">
        <v>9971.2083209220582</v>
      </c>
      <c r="H290" s="21">
        <v>692</v>
      </c>
      <c r="I290" s="62">
        <v>15692.069809445746</v>
      </c>
    </row>
    <row r="291" spans="5:9" x14ac:dyDescent="0.5">
      <c r="E291" s="45">
        <v>265</v>
      </c>
      <c r="F291" s="60">
        <v>21.457204109894008</v>
      </c>
      <c r="G291" s="61">
        <v>9443.7849041766822</v>
      </c>
      <c r="H291" s="21">
        <v>656</v>
      </c>
      <c r="I291" s="62">
        <v>14075.92589609047</v>
      </c>
    </row>
    <row r="292" spans="5:9" x14ac:dyDescent="0.5">
      <c r="E292" s="45">
        <v>266</v>
      </c>
      <c r="F292" s="60">
        <v>22.087477933451911</v>
      </c>
      <c r="G292" s="61">
        <v>9712.0451453594196</v>
      </c>
      <c r="H292" s="21">
        <v>674</v>
      </c>
      <c r="I292" s="62">
        <v>14886.960127146587</v>
      </c>
    </row>
    <row r="293" spans="5:9" x14ac:dyDescent="0.5">
      <c r="E293" s="45">
        <v>267</v>
      </c>
      <c r="F293" s="60">
        <v>22.931376692693117</v>
      </c>
      <c r="G293" s="61">
        <v>10084.902872392486</v>
      </c>
      <c r="H293" s="21">
        <v>700</v>
      </c>
      <c r="I293" s="62">
        <v>16051.963684885182</v>
      </c>
    </row>
    <row r="294" spans="5:9" x14ac:dyDescent="0.5">
      <c r="E294" s="45">
        <v>268</v>
      </c>
      <c r="F294" s="60">
        <v>21.54635269693031</v>
      </c>
      <c r="G294" s="61">
        <v>9484.9975933246678</v>
      </c>
      <c r="H294" s="21">
        <v>659</v>
      </c>
      <c r="I294" s="62">
        <v>14199.046427277075</v>
      </c>
    </row>
    <row r="295" spans="5:9" x14ac:dyDescent="0.5">
      <c r="E295" s="45">
        <v>269</v>
      </c>
      <c r="F295" s="60">
        <v>22.859018557758858</v>
      </c>
      <c r="G295" s="61">
        <v>10054.584082706948</v>
      </c>
      <c r="H295" s="21">
        <v>698</v>
      </c>
      <c r="I295" s="62">
        <v>15955.594953315684</v>
      </c>
    </row>
    <row r="296" spans="5:9" x14ac:dyDescent="0.5">
      <c r="E296" s="45">
        <v>270</v>
      </c>
      <c r="F296" s="60">
        <v>21.321564866768295</v>
      </c>
      <c r="G296" s="61">
        <v>9385.1442706890248</v>
      </c>
      <c r="H296" s="21">
        <v>652</v>
      </c>
      <c r="I296" s="62">
        <v>13901.660293132929</v>
      </c>
    </row>
    <row r="297" spans="5:9" x14ac:dyDescent="0.5">
      <c r="E297" s="45">
        <v>271</v>
      </c>
      <c r="F297" s="60">
        <v>22.241141000070105</v>
      </c>
      <c r="G297" s="61">
        <v>9789.0510200154222</v>
      </c>
      <c r="H297" s="21">
        <v>680</v>
      </c>
      <c r="I297" s="62">
        <v>15123.97588004767</v>
      </c>
    </row>
    <row r="298" spans="5:9" x14ac:dyDescent="0.5">
      <c r="E298" s="45">
        <v>272</v>
      </c>
      <c r="F298" s="60">
        <v>22.667249770752921</v>
      </c>
      <c r="G298" s="61">
        <v>9976.3949495656416</v>
      </c>
      <c r="H298" s="21">
        <v>693</v>
      </c>
      <c r="I298" s="62">
        <v>15708.404091131775</v>
      </c>
    </row>
    <row r="299" spans="5:9" x14ac:dyDescent="0.5">
      <c r="E299" s="45">
        <v>273</v>
      </c>
      <c r="F299" s="60">
        <v>21.473264403605999</v>
      </c>
      <c r="G299" s="61">
        <v>9447.3181687933193</v>
      </c>
      <c r="H299" s="21">
        <v>656</v>
      </c>
      <c r="I299" s="62">
        <v>14086.461448765536</v>
      </c>
    </row>
    <row r="300" spans="5:9" x14ac:dyDescent="0.5">
      <c r="E300" s="45">
        <v>274</v>
      </c>
      <c r="F300" s="60">
        <v>22.267013163237699</v>
      </c>
      <c r="G300" s="61">
        <v>9794.7428959122917</v>
      </c>
      <c r="H300" s="21">
        <v>680</v>
      </c>
      <c r="I300" s="62">
        <v>15141.568951001635</v>
      </c>
    </row>
    <row r="301" spans="5:9" x14ac:dyDescent="0.5">
      <c r="E301" s="45">
        <v>275</v>
      </c>
      <c r="F301" s="60">
        <v>21.882582661738159</v>
      </c>
      <c r="G301" s="61">
        <v>9630.9681855823947</v>
      </c>
      <c r="H301" s="21">
        <v>669</v>
      </c>
      <c r="I301" s="62">
        <v>14639.447800702828</v>
      </c>
    </row>
    <row r="302" spans="5:9" x14ac:dyDescent="0.5">
      <c r="E302" s="45">
        <v>276</v>
      </c>
      <c r="F302" s="60">
        <v>22.424918163741349</v>
      </c>
      <c r="G302" s="61">
        <v>9872.6819960230969</v>
      </c>
      <c r="H302" s="21">
        <v>686</v>
      </c>
      <c r="I302" s="62">
        <v>15383.493860326565</v>
      </c>
    </row>
    <row r="303" spans="5:9" x14ac:dyDescent="0.5">
      <c r="E303" s="45">
        <v>277</v>
      </c>
      <c r="F303" s="60">
        <v>20.874090798447551</v>
      </c>
      <c r="G303" s="61">
        <v>9185.8999756584599</v>
      </c>
      <c r="H303" s="21">
        <v>638</v>
      </c>
      <c r="I303" s="62">
        <v>13317.669929409538</v>
      </c>
    </row>
    <row r="304" spans="5:9" x14ac:dyDescent="0.5">
      <c r="E304" s="45">
        <v>278</v>
      </c>
      <c r="F304" s="60">
        <v>21.293010749681997</v>
      </c>
      <c r="G304" s="61">
        <v>9364.4623649300374</v>
      </c>
      <c r="H304" s="21">
        <v>650</v>
      </c>
      <c r="I304" s="62">
        <v>13840.456987293297</v>
      </c>
    </row>
    <row r="305" spans="5:9" x14ac:dyDescent="0.5">
      <c r="E305" s="45">
        <v>279</v>
      </c>
      <c r="F305" s="60">
        <v>21.952316268805596</v>
      </c>
      <c r="G305" s="61">
        <v>9660.7095791372303</v>
      </c>
      <c r="H305" s="21">
        <v>671</v>
      </c>
      <c r="I305" s="62">
        <v>14730.004216368554</v>
      </c>
    </row>
    <row r="306" spans="5:9" x14ac:dyDescent="0.5">
      <c r="E306" s="45">
        <v>280</v>
      </c>
      <c r="F306" s="60">
        <v>21.150733619924267</v>
      </c>
      <c r="G306" s="61">
        <v>9304.3613963833377</v>
      </c>
      <c r="H306" s="21">
        <v>646</v>
      </c>
      <c r="I306" s="62">
        <v>13663.373918471076</v>
      </c>
    </row>
    <row r="307" spans="5:9" x14ac:dyDescent="0.5">
      <c r="E307" s="45">
        <v>281</v>
      </c>
      <c r="F307" s="60">
        <v>21.70546330303549</v>
      </c>
      <c r="G307" s="61">
        <v>9548.8019266678075</v>
      </c>
      <c r="H307" s="21">
        <v>663</v>
      </c>
      <c r="I307" s="62">
        <v>14390.722169912529</v>
      </c>
    </row>
    <row r="308" spans="5:9" x14ac:dyDescent="0.5">
      <c r="E308" s="45">
        <v>282</v>
      </c>
      <c r="F308" s="60">
        <v>21.981800713239757</v>
      </c>
      <c r="G308" s="61">
        <v>9674.3961569127459</v>
      </c>
      <c r="H308" s="21">
        <v>672</v>
      </c>
      <c r="I308" s="62">
        <v>14771.770079297115</v>
      </c>
    </row>
    <row r="309" spans="5:9" x14ac:dyDescent="0.5">
      <c r="E309" s="45">
        <v>283</v>
      </c>
      <c r="F309" s="60">
        <v>21.451853637253592</v>
      </c>
      <c r="G309" s="61">
        <v>9435.4078001957896</v>
      </c>
      <c r="H309" s="21">
        <v>655</v>
      </c>
      <c r="I309" s="62">
        <v>14050.964132401103</v>
      </c>
    </row>
    <row r="310" spans="5:9" x14ac:dyDescent="0.5">
      <c r="E310" s="45">
        <v>284</v>
      </c>
      <c r="F310" s="60">
        <v>21.261827070271849</v>
      </c>
      <c r="G310" s="61">
        <v>9357.601955459806</v>
      </c>
      <c r="H310" s="21">
        <v>650</v>
      </c>
      <c r="I310" s="62">
        <v>13820.187595676702</v>
      </c>
    </row>
    <row r="311" spans="5:9" x14ac:dyDescent="0.5">
      <c r="E311" s="45">
        <v>285</v>
      </c>
      <c r="F311" s="60">
        <v>21.283180126132638</v>
      </c>
      <c r="G311" s="61">
        <v>9369.4996277491809</v>
      </c>
      <c r="H311" s="21">
        <v>651</v>
      </c>
      <c r="I311" s="62">
        <v>13855.350262112348</v>
      </c>
    </row>
    <row r="312" spans="5:9" x14ac:dyDescent="0.5">
      <c r="E312" s="45">
        <v>286</v>
      </c>
      <c r="F312" s="60">
        <v>21.552453122891723</v>
      </c>
      <c r="G312" s="61">
        <v>9486.3396870361794</v>
      </c>
      <c r="H312" s="21">
        <v>659</v>
      </c>
      <c r="I312" s="62">
        <v>14203.066607985646</v>
      </c>
    </row>
    <row r="313" spans="5:9" x14ac:dyDescent="0.5">
      <c r="E313" s="45">
        <v>287</v>
      </c>
      <c r="F313" s="60">
        <v>22.311701063108416</v>
      </c>
      <c r="G313" s="61">
        <v>9811.7742338838507</v>
      </c>
      <c r="H313" s="21">
        <v>681</v>
      </c>
      <c r="I313" s="62">
        <v>15194.268423976831</v>
      </c>
    </row>
    <row r="314" spans="5:9" x14ac:dyDescent="0.5">
      <c r="E314" s="45">
        <v>288</v>
      </c>
      <c r="F314" s="60">
        <v>21.630382875771794</v>
      </c>
      <c r="G314" s="61">
        <v>9517.8842326697941</v>
      </c>
      <c r="H314" s="21">
        <v>661</v>
      </c>
      <c r="I314" s="62">
        <v>14297.683080885156</v>
      </c>
    </row>
    <row r="315" spans="5:9" x14ac:dyDescent="0.5">
      <c r="E315" s="45">
        <v>289</v>
      </c>
      <c r="F315" s="60">
        <v>22.575949489298644</v>
      </c>
      <c r="G315" s="61">
        <v>9927.5088876457012</v>
      </c>
      <c r="H315" s="21">
        <v>689</v>
      </c>
      <c r="I315" s="62">
        <v>15554.829198126765</v>
      </c>
    </row>
    <row r="316" spans="5:9" x14ac:dyDescent="0.5">
      <c r="E316" s="45">
        <v>290</v>
      </c>
      <c r="F316" s="60">
        <v>22.939197383549448</v>
      </c>
      <c r="G316" s="61">
        <v>10086.623424380878</v>
      </c>
      <c r="H316" s="21">
        <v>700</v>
      </c>
      <c r="I316" s="62">
        <v>16057.438168484614</v>
      </c>
    </row>
    <row r="317" spans="5:9" x14ac:dyDescent="0.5">
      <c r="E317" s="45">
        <v>291</v>
      </c>
      <c r="F317" s="60">
        <v>21.968596618562056</v>
      </c>
      <c r="G317" s="61">
        <v>9664.2912560836521</v>
      </c>
      <c r="H317" s="21">
        <v>671</v>
      </c>
      <c r="I317" s="62">
        <v>14740.92833105514</v>
      </c>
    </row>
    <row r="318" spans="5:9" x14ac:dyDescent="0.5">
      <c r="E318" s="45">
        <v>292</v>
      </c>
      <c r="F318" s="60">
        <v>22.963947621568682</v>
      </c>
      <c r="G318" s="61">
        <v>10106.468476745111</v>
      </c>
      <c r="H318" s="21">
        <v>702</v>
      </c>
      <c r="I318" s="62">
        <v>16120.691230341215</v>
      </c>
    </row>
    <row r="319" spans="5:9" x14ac:dyDescent="0.5">
      <c r="E319" s="45">
        <v>293</v>
      </c>
      <c r="F319" s="60">
        <v>23.195338145848172</v>
      </c>
      <c r="G319" s="61">
        <v>10207.774392086598</v>
      </c>
      <c r="H319" s="21">
        <v>709</v>
      </c>
      <c r="I319" s="62">
        <v>16445.494745406355</v>
      </c>
    </row>
    <row r="320" spans="5:9" x14ac:dyDescent="0.5">
      <c r="E320" s="45">
        <v>294</v>
      </c>
      <c r="F320" s="60">
        <v>22.515230755220738</v>
      </c>
      <c r="G320" s="61">
        <v>9906.9507661485623</v>
      </c>
      <c r="H320" s="21">
        <v>688</v>
      </c>
      <c r="I320" s="62">
        <v>15490.478759591868</v>
      </c>
    </row>
    <row r="321" spans="5:9" x14ac:dyDescent="0.5">
      <c r="E321" s="45">
        <v>295</v>
      </c>
      <c r="F321" s="60">
        <v>21.264812999123656</v>
      </c>
      <c r="G321" s="61">
        <v>9351.0588598072027</v>
      </c>
      <c r="H321" s="21">
        <v>649</v>
      </c>
      <c r="I321" s="62">
        <v>13800.863636431253</v>
      </c>
    </row>
    <row r="322" spans="5:9" x14ac:dyDescent="0.5">
      <c r="E322" s="45">
        <v>296</v>
      </c>
      <c r="F322" s="60">
        <v>21.809255286058658</v>
      </c>
      <c r="G322" s="61">
        <v>9593.2361629329043</v>
      </c>
      <c r="H322" s="21">
        <v>666</v>
      </c>
      <c r="I322" s="62">
        <v>14524.964020515066</v>
      </c>
    </row>
    <row r="323" spans="5:9" x14ac:dyDescent="0.5">
      <c r="E323" s="45">
        <v>297</v>
      </c>
      <c r="F323" s="60">
        <v>22.100190956344044</v>
      </c>
      <c r="G323" s="61">
        <v>9729.2420103956902</v>
      </c>
      <c r="H323" s="21">
        <v>676</v>
      </c>
      <c r="I323" s="62">
        <v>14939.729086488573</v>
      </c>
    </row>
    <row r="324" spans="5:9" x14ac:dyDescent="0.5">
      <c r="E324" s="45">
        <v>298</v>
      </c>
      <c r="F324" s="60">
        <v>20.914752693976268</v>
      </c>
      <c r="G324" s="61">
        <v>9202.0455926747782</v>
      </c>
      <c r="H324" s="21">
        <v>639</v>
      </c>
      <c r="I324" s="62">
        <v>13364.526971450836</v>
      </c>
    </row>
    <row r="325" spans="5:9" x14ac:dyDescent="0.5">
      <c r="E325" s="45">
        <v>299</v>
      </c>
      <c r="F325" s="60">
        <v>22.57104672416574</v>
      </c>
      <c r="G325" s="61">
        <v>9933.6302793164614</v>
      </c>
      <c r="H325" s="21">
        <v>690</v>
      </c>
      <c r="I325" s="62">
        <v>15574.022239674359</v>
      </c>
    </row>
    <row r="326" spans="5:9" x14ac:dyDescent="0.5">
      <c r="E326" s="45">
        <v>300</v>
      </c>
      <c r="F326" s="60">
        <v>21.80637458356291</v>
      </c>
      <c r="G326" s="61">
        <v>9592.6024083838402</v>
      </c>
      <c r="H326" s="21">
        <v>666</v>
      </c>
      <c r="I326" s="62">
        <v>14523.045472652897</v>
      </c>
    </row>
    <row r="327" spans="5:9" x14ac:dyDescent="0.5">
      <c r="E327" s="45">
        <v>301</v>
      </c>
      <c r="F327" s="60">
        <v>20.988670569841485</v>
      </c>
      <c r="G327" s="61">
        <v>9232.7075253651274</v>
      </c>
      <c r="H327" s="21">
        <v>641</v>
      </c>
      <c r="I327" s="62">
        <v>13453.737835268392</v>
      </c>
    </row>
    <row r="328" spans="5:9" x14ac:dyDescent="0.5">
      <c r="E328" s="45">
        <v>302</v>
      </c>
      <c r="F328" s="60">
        <v>22.173908746007648</v>
      </c>
      <c r="G328" s="61">
        <v>9759.8599241216816</v>
      </c>
      <c r="H328" s="21">
        <v>678</v>
      </c>
      <c r="I328" s="62">
        <v>15033.910129793185</v>
      </c>
    </row>
    <row r="329" spans="5:9" x14ac:dyDescent="0.5">
      <c r="E329" s="45">
        <v>303</v>
      </c>
      <c r="F329" s="60">
        <v>21.918470406141836</v>
      </c>
      <c r="G329" s="61">
        <v>9638.8634893512026</v>
      </c>
      <c r="H329" s="21">
        <v>669</v>
      </c>
      <c r="I329" s="62">
        <v>14663.456701708888</v>
      </c>
    </row>
    <row r="330" spans="5:9" x14ac:dyDescent="0.5">
      <c r="E330" s="45">
        <v>304</v>
      </c>
      <c r="F330" s="60">
        <v>22.146046615190706</v>
      </c>
      <c r="G330" s="61">
        <v>9746.5302553419551</v>
      </c>
      <c r="H330" s="21">
        <v>677</v>
      </c>
      <c r="I330" s="62">
        <v>14992.873558484107</v>
      </c>
    </row>
    <row r="331" spans="5:9" x14ac:dyDescent="0.5">
      <c r="E331" s="45">
        <v>305</v>
      </c>
      <c r="F331" s="60">
        <v>22.316393971412328</v>
      </c>
      <c r="G331" s="61">
        <v>9820.0066737107118</v>
      </c>
      <c r="H331" s="21">
        <v>682</v>
      </c>
      <c r="I331" s="62">
        <v>15219.780688503208</v>
      </c>
    </row>
    <row r="332" spans="5:9" x14ac:dyDescent="0.5">
      <c r="E332" s="45">
        <v>306</v>
      </c>
      <c r="F332" s="60">
        <v>22.68857651669444</v>
      </c>
      <c r="G332" s="61">
        <v>9981.0868336727763</v>
      </c>
      <c r="H332" s="21">
        <v>693</v>
      </c>
      <c r="I332" s="62">
        <v>15723.183526069246</v>
      </c>
    </row>
    <row r="333" spans="5:9" x14ac:dyDescent="0.5">
      <c r="E333" s="45">
        <v>307</v>
      </c>
      <c r="F333" s="60">
        <v>21.857773967361311</v>
      </c>
      <c r="G333" s="61">
        <v>9618.3102728194881</v>
      </c>
      <c r="H333" s="21">
        <v>668</v>
      </c>
      <c r="I333" s="62">
        <v>14600.993010197357</v>
      </c>
    </row>
    <row r="334" spans="5:9" x14ac:dyDescent="0.5">
      <c r="E334" s="45">
        <v>308</v>
      </c>
      <c r="F334" s="60">
        <v>22.20860765685509</v>
      </c>
      <c r="G334" s="61">
        <v>9774.6936845081182</v>
      </c>
      <c r="H334" s="21">
        <v>679</v>
      </c>
      <c r="I334" s="62">
        <v>15079.644599004607</v>
      </c>
    </row>
    <row r="335" spans="5:9" x14ac:dyDescent="0.5">
      <c r="E335" s="45">
        <v>309</v>
      </c>
      <c r="F335" s="60">
        <v>23.203525713601127</v>
      </c>
      <c r="G335" s="61">
        <v>10202.375656992248</v>
      </c>
      <c r="H335" s="21">
        <v>708</v>
      </c>
      <c r="I335" s="62">
        <v>16428.096205229598</v>
      </c>
    </row>
    <row r="336" spans="5:9" x14ac:dyDescent="0.5">
      <c r="E336" s="45">
        <v>310</v>
      </c>
      <c r="F336" s="60">
        <v>23.102831371053799</v>
      </c>
      <c r="G336" s="61">
        <v>10165.822901631836</v>
      </c>
      <c r="H336" s="21">
        <v>706</v>
      </c>
      <c r="I336" s="62">
        <v>16310.598947963981</v>
      </c>
    </row>
    <row r="337" spans="5:9" x14ac:dyDescent="0.5">
      <c r="E337" s="45">
        <v>311</v>
      </c>
      <c r="F337" s="60">
        <v>22.057303452994628</v>
      </c>
      <c r="G337" s="61">
        <v>9698.2067596588167</v>
      </c>
      <c r="H337" s="21">
        <v>673</v>
      </c>
      <c r="I337" s="62">
        <v>14844.565223865384</v>
      </c>
    </row>
    <row r="338" spans="5:9" x14ac:dyDescent="0.5">
      <c r="E338" s="45">
        <v>312</v>
      </c>
      <c r="F338" s="60">
        <v>21.285514898981411</v>
      </c>
      <c r="G338" s="61">
        <v>9362.8132777759092</v>
      </c>
      <c r="H338" s="21">
        <v>650</v>
      </c>
      <c r="I338" s="62">
        <v>13835.584684337917</v>
      </c>
    </row>
    <row r="339" spans="5:9" x14ac:dyDescent="0.5">
      <c r="E339" s="45">
        <v>313</v>
      </c>
      <c r="F339" s="60">
        <v>22.444552288519223</v>
      </c>
      <c r="G339" s="61">
        <v>9877.0015034742282</v>
      </c>
      <c r="H339" s="21">
        <v>686</v>
      </c>
      <c r="I339" s="62">
        <v>15396.962869924188</v>
      </c>
    </row>
    <row r="340" spans="5:9" x14ac:dyDescent="0.5">
      <c r="E340" s="45">
        <v>314</v>
      </c>
      <c r="F340" s="60">
        <v>22.772834975893655</v>
      </c>
      <c r="G340" s="61">
        <v>10021.223694696604</v>
      </c>
      <c r="H340" s="21">
        <v>696</v>
      </c>
      <c r="I340" s="62">
        <v>15849.893143221983</v>
      </c>
    </row>
    <row r="341" spans="5:9" x14ac:dyDescent="0.5">
      <c r="E341" s="45">
        <v>315</v>
      </c>
      <c r="F341" s="60">
        <v>20.885292120394343</v>
      </c>
      <c r="G341" s="61">
        <v>9195.5642664867555</v>
      </c>
      <c r="H341" s="21">
        <v>639</v>
      </c>
      <c r="I341" s="62">
        <v>13345.701664931985</v>
      </c>
    </row>
    <row r="342" spans="5:9" x14ac:dyDescent="0.5">
      <c r="E342" s="45">
        <v>316</v>
      </c>
      <c r="F342" s="60">
        <v>22.876898673777813</v>
      </c>
      <c r="G342" s="61">
        <v>10065.717708231117</v>
      </c>
      <c r="H342" s="21">
        <v>699</v>
      </c>
      <c r="I342" s="62">
        <v>15990.952172970692</v>
      </c>
    </row>
    <row r="343" spans="5:9" x14ac:dyDescent="0.5">
      <c r="E343" s="45">
        <v>317</v>
      </c>
      <c r="F343" s="60">
        <v>21.229713903971803</v>
      </c>
      <c r="G343" s="61">
        <v>9336.1370588737955</v>
      </c>
      <c r="H343" s="21">
        <v>648</v>
      </c>
      <c r="I343" s="62">
        <v>13756.854609773729</v>
      </c>
    </row>
    <row r="344" spans="5:9" x14ac:dyDescent="0.5">
      <c r="E344" s="45">
        <v>318</v>
      </c>
      <c r="F344" s="60">
        <v>23.052082343840002</v>
      </c>
      <c r="G344" s="61">
        <v>10147.4581156448</v>
      </c>
      <c r="H344" s="21">
        <v>705</v>
      </c>
      <c r="I344" s="62">
        <v>16251.718052407201</v>
      </c>
    </row>
    <row r="345" spans="5:9" x14ac:dyDescent="0.5">
      <c r="E345" s="45">
        <v>319</v>
      </c>
      <c r="F345" s="60">
        <v>22.232021271827801</v>
      </c>
      <c r="G345" s="61">
        <v>9779.8446798021141</v>
      </c>
      <c r="H345" s="21">
        <v>679</v>
      </c>
      <c r="I345" s="62">
        <v>15095.542443571077</v>
      </c>
    </row>
    <row r="346" spans="5:9" x14ac:dyDescent="0.5">
      <c r="E346" s="45">
        <v>320</v>
      </c>
      <c r="F346" s="60">
        <v>21.075072981279138</v>
      </c>
      <c r="G346" s="61">
        <v>9266.1160558814099</v>
      </c>
      <c r="H346" s="21">
        <v>643</v>
      </c>
      <c r="I346" s="62">
        <v>13551.271926962485</v>
      </c>
    </row>
    <row r="347" spans="5:9" x14ac:dyDescent="0.5">
      <c r="E347" s="45">
        <v>321</v>
      </c>
      <c r="F347" s="60">
        <v>21.663649609051301</v>
      </c>
      <c r="G347" s="61">
        <v>9525.2029139912866</v>
      </c>
      <c r="H347" s="21">
        <v>661</v>
      </c>
      <c r="I347" s="62">
        <v>14319.67239158291</v>
      </c>
    </row>
    <row r="348" spans="5:9" x14ac:dyDescent="0.5">
      <c r="E348" s="45">
        <v>322</v>
      </c>
      <c r="F348" s="60">
        <v>22.840361400136118</v>
      </c>
      <c r="G348" s="61">
        <v>10050.479508029945</v>
      </c>
      <c r="H348" s="21">
        <v>698</v>
      </c>
      <c r="I348" s="62">
        <v>15942.572257295011</v>
      </c>
    </row>
    <row r="349" spans="5:9" x14ac:dyDescent="0.5">
      <c r="E349" s="45">
        <v>323</v>
      </c>
      <c r="F349" s="60">
        <v>21.393094490525794</v>
      </c>
      <c r="G349" s="61">
        <v>9415.2807879156735</v>
      </c>
      <c r="H349" s="21">
        <v>654</v>
      </c>
      <c r="I349" s="62">
        <v>13991.083796803869</v>
      </c>
    </row>
    <row r="350" spans="5:9" x14ac:dyDescent="0.5">
      <c r="E350" s="45">
        <v>324</v>
      </c>
      <c r="F350" s="60">
        <v>21.846968795913309</v>
      </c>
      <c r="G350" s="61">
        <v>9615.9331351009278</v>
      </c>
      <c r="H350" s="21">
        <v>668</v>
      </c>
      <c r="I350" s="62">
        <v>14593.77515567009</v>
      </c>
    </row>
    <row r="351" spans="5:9" x14ac:dyDescent="0.5">
      <c r="E351" s="45">
        <v>325</v>
      </c>
      <c r="F351" s="60">
        <v>21.722222622181413</v>
      </c>
      <c r="G351" s="61">
        <v>9552.4889768799112</v>
      </c>
      <c r="H351" s="21">
        <v>663</v>
      </c>
      <c r="I351" s="62">
        <v>14401.833598506277</v>
      </c>
    </row>
    <row r="352" spans="5:9" x14ac:dyDescent="0.5">
      <c r="E352" s="45">
        <v>326</v>
      </c>
      <c r="F352" s="60">
        <v>21.31014556031144</v>
      </c>
      <c r="G352" s="61">
        <v>9375.4320232685168</v>
      </c>
      <c r="H352" s="21">
        <v>651</v>
      </c>
      <c r="I352" s="62">
        <v>13872.904759762749</v>
      </c>
    </row>
    <row r="353" spans="5:9" x14ac:dyDescent="0.5">
      <c r="E353" s="45">
        <v>327</v>
      </c>
      <c r="F353" s="60">
        <v>22.451853141379519</v>
      </c>
      <c r="G353" s="61">
        <v>9878.6076911034943</v>
      </c>
      <c r="H353" s="21">
        <v>686</v>
      </c>
      <c r="I353" s="62">
        <v>15401.971254986351</v>
      </c>
    </row>
    <row r="354" spans="5:9" x14ac:dyDescent="0.5">
      <c r="E354" s="45">
        <v>328</v>
      </c>
      <c r="F354" s="60">
        <v>21.896075644631843</v>
      </c>
      <c r="G354" s="61">
        <v>9633.9366418190039</v>
      </c>
      <c r="H354" s="21">
        <v>669</v>
      </c>
      <c r="I354" s="62">
        <v>14648.474606258702</v>
      </c>
    </row>
    <row r="355" spans="5:9" x14ac:dyDescent="0.5">
      <c r="E355" s="45">
        <v>329</v>
      </c>
      <c r="F355" s="60">
        <v>21.962464029980566</v>
      </c>
      <c r="G355" s="61">
        <v>9662.9420865957254</v>
      </c>
      <c r="H355" s="21">
        <v>671</v>
      </c>
      <c r="I355" s="62">
        <v>14736.813364116959</v>
      </c>
    </row>
    <row r="356" spans="5:9" x14ac:dyDescent="0.5">
      <c r="E356" s="45">
        <v>330</v>
      </c>
      <c r="F356" s="60">
        <v>22.03135237942401</v>
      </c>
      <c r="G356" s="61">
        <v>9699.6975234732818</v>
      </c>
      <c r="H356" s="21">
        <v>674</v>
      </c>
      <c r="I356" s="62">
        <v>14849.131503731784</v>
      </c>
    </row>
    <row r="357" spans="5:9" x14ac:dyDescent="0.5">
      <c r="E357" s="45">
        <v>331</v>
      </c>
      <c r="F357" s="60">
        <v>22.402726445478258</v>
      </c>
      <c r="G357" s="61">
        <v>9860.5998180052156</v>
      </c>
      <c r="H357" s="21">
        <v>685</v>
      </c>
      <c r="I357" s="62">
        <v>15345.867615152607</v>
      </c>
    </row>
    <row r="358" spans="5:9" x14ac:dyDescent="0.5">
      <c r="E358" s="45">
        <v>332</v>
      </c>
      <c r="F358" s="60">
        <v>22.3429636856381</v>
      </c>
      <c r="G358" s="61">
        <v>9833.0520108403816</v>
      </c>
      <c r="H358" s="21">
        <v>683</v>
      </c>
      <c r="I358" s="62">
        <v>15260.244197290824</v>
      </c>
    </row>
    <row r="359" spans="5:9" x14ac:dyDescent="0.5">
      <c r="E359" s="45">
        <v>333</v>
      </c>
      <c r="F359" s="60">
        <v>21.763160605498747</v>
      </c>
      <c r="G359" s="61">
        <v>9575.8953332097226</v>
      </c>
      <c r="H359" s="21">
        <v>665</v>
      </c>
      <c r="I359" s="62">
        <v>14472.501802656667</v>
      </c>
    </row>
    <row r="360" spans="5:9" x14ac:dyDescent="0.5">
      <c r="E360" s="45">
        <v>334</v>
      </c>
      <c r="F360" s="60">
        <v>22.952242527040536</v>
      </c>
      <c r="G360" s="61">
        <v>10103.893355948918</v>
      </c>
      <c r="H360" s="21">
        <v>702</v>
      </c>
      <c r="I360" s="62">
        <v>16112.474253982457</v>
      </c>
    </row>
    <row r="361" spans="5:9" x14ac:dyDescent="0.5">
      <c r="E361" s="45">
        <v>335</v>
      </c>
      <c r="F361" s="60">
        <v>20.786058939762899</v>
      </c>
      <c r="G361" s="61">
        <v>9144.9329667478378</v>
      </c>
      <c r="H361" s="21">
        <v>635</v>
      </c>
      <c r="I361" s="62">
        <v>13199.147426749441</v>
      </c>
    </row>
    <row r="362" spans="5:9" x14ac:dyDescent="0.5">
      <c r="E362" s="45">
        <v>336</v>
      </c>
      <c r="F362" s="60">
        <v>21.962376914382336</v>
      </c>
      <c r="G362" s="61">
        <v>9670.1229211641148</v>
      </c>
      <c r="H362" s="21">
        <v>672</v>
      </c>
      <c r="I362" s="62">
        <v>14758.717286464929</v>
      </c>
    </row>
    <row r="363" spans="5:9" x14ac:dyDescent="0.5">
      <c r="E363" s="45">
        <v>337</v>
      </c>
      <c r="F363" s="60">
        <v>21.455673452050974</v>
      </c>
      <c r="G363" s="61">
        <v>9436.2481594512137</v>
      </c>
      <c r="H363" s="21">
        <v>655</v>
      </c>
      <c r="I363" s="62">
        <v>14053.466111093387</v>
      </c>
    </row>
    <row r="364" spans="5:9" x14ac:dyDescent="0.5">
      <c r="E364" s="45">
        <v>338</v>
      </c>
      <c r="F364" s="60">
        <v>22.875171948455961</v>
      </c>
      <c r="G364" s="61">
        <v>10058.13782866031</v>
      </c>
      <c r="H364" s="21">
        <v>698</v>
      </c>
      <c r="I364" s="62">
        <v>15966.870020022261</v>
      </c>
    </row>
    <row r="365" spans="5:9" x14ac:dyDescent="0.5">
      <c r="E365" s="45">
        <v>339</v>
      </c>
      <c r="F365" s="60">
        <v>21.100697711161491</v>
      </c>
      <c r="G365" s="61">
        <v>9286.1534964555267</v>
      </c>
      <c r="H365" s="21">
        <v>645</v>
      </c>
      <c r="I365" s="62">
        <v>13609.950023699163</v>
      </c>
    </row>
    <row r="366" spans="5:9" x14ac:dyDescent="0.5">
      <c r="E366" s="45">
        <v>340</v>
      </c>
      <c r="F366" s="60">
        <v>22.676787808448562</v>
      </c>
      <c r="G366" s="61">
        <v>9978.4933178586834</v>
      </c>
      <c r="H366" s="21">
        <v>693</v>
      </c>
      <c r="I366" s="62">
        <v>15715.013951254854</v>
      </c>
    </row>
    <row r="367" spans="5:9" x14ac:dyDescent="0.5">
      <c r="E367" s="45">
        <v>341</v>
      </c>
      <c r="F367" s="60">
        <v>22.350720187781878</v>
      </c>
      <c r="G367" s="61">
        <v>9827.5584413120123</v>
      </c>
      <c r="H367" s="21">
        <v>682</v>
      </c>
      <c r="I367" s="62">
        <v>15243.191168067242</v>
      </c>
    </row>
    <row r="368" spans="5:9" x14ac:dyDescent="0.5">
      <c r="E368" s="45">
        <v>342</v>
      </c>
      <c r="F368" s="60">
        <v>22.556102820748922</v>
      </c>
      <c r="G368" s="61">
        <v>9923.1426205647622</v>
      </c>
      <c r="H368" s="21">
        <v>689</v>
      </c>
      <c r="I368" s="62">
        <v>15541.154843496008</v>
      </c>
    </row>
    <row r="369" spans="5:9" x14ac:dyDescent="0.5">
      <c r="E369" s="45">
        <v>343</v>
      </c>
      <c r="F369" s="60">
        <v>22.864754404015741</v>
      </c>
      <c r="G369" s="61">
        <v>10063.045968883464</v>
      </c>
      <c r="H369" s="21">
        <v>699</v>
      </c>
      <c r="I369" s="62">
        <v>15982.463328407004</v>
      </c>
    </row>
    <row r="370" spans="5:9" x14ac:dyDescent="0.5">
      <c r="E370" s="45">
        <v>344</v>
      </c>
      <c r="F370" s="60">
        <v>22.445160079708028</v>
      </c>
      <c r="G370" s="61">
        <v>9877.1352175357661</v>
      </c>
      <c r="H370" s="21">
        <v>686</v>
      </c>
      <c r="I370" s="62">
        <v>15397.379814679707</v>
      </c>
    </row>
    <row r="371" spans="5:9" x14ac:dyDescent="0.5">
      <c r="E371" s="45">
        <v>345</v>
      </c>
      <c r="F371" s="60">
        <v>21.959989006065435</v>
      </c>
      <c r="G371" s="61">
        <v>9655.1975813343943</v>
      </c>
      <c r="H371" s="21">
        <v>670</v>
      </c>
      <c r="I371" s="62">
        <v>14713.19263406384</v>
      </c>
    </row>
    <row r="372" spans="5:9" x14ac:dyDescent="0.5">
      <c r="E372" s="45">
        <v>346</v>
      </c>
      <c r="F372" s="60">
        <v>21.57291913499051</v>
      </c>
      <c r="G372" s="61">
        <v>9490.842209697912</v>
      </c>
      <c r="H372" s="21">
        <v>659</v>
      </c>
      <c r="I372" s="62">
        <v>14216.553709958745</v>
      </c>
    </row>
    <row r="373" spans="5:9" x14ac:dyDescent="0.5">
      <c r="E373" s="45">
        <v>347</v>
      </c>
      <c r="F373" s="60">
        <v>21.756204917141684</v>
      </c>
      <c r="G373" s="61">
        <v>9574.3650817711696</v>
      </c>
      <c r="H373" s="21">
        <v>665</v>
      </c>
      <c r="I373" s="62">
        <v>14467.87626989922</v>
      </c>
    </row>
    <row r="374" spans="5:9" x14ac:dyDescent="0.5">
      <c r="E374" s="45">
        <v>348</v>
      </c>
      <c r="F374" s="60">
        <v>22.527356906700128</v>
      </c>
      <c r="G374" s="61">
        <v>9916.8185194740272</v>
      </c>
      <c r="H374" s="21">
        <v>689</v>
      </c>
      <c r="I374" s="62">
        <v>15521.348908716387</v>
      </c>
    </row>
    <row r="375" spans="5:9" x14ac:dyDescent="0.5">
      <c r="E375" s="45">
        <v>349</v>
      </c>
      <c r="F375" s="60">
        <v>21.279021275561487</v>
      </c>
      <c r="G375" s="61">
        <v>9361.3846806235269</v>
      </c>
      <c r="H375" s="21">
        <v>650</v>
      </c>
      <c r="I375" s="62">
        <v>13831.363829114965</v>
      </c>
    </row>
    <row r="376" spans="5:9" x14ac:dyDescent="0.5">
      <c r="E376" s="45">
        <v>350</v>
      </c>
      <c r="F376" s="60">
        <v>20.749480704483762</v>
      </c>
      <c r="G376" s="61">
        <v>9129.6857549864271</v>
      </c>
      <c r="H376" s="21">
        <v>634</v>
      </c>
      <c r="I376" s="62">
        <v>13155.170766642705</v>
      </c>
    </row>
    <row r="377" spans="5:9" x14ac:dyDescent="0.5">
      <c r="E377" s="45">
        <v>351</v>
      </c>
      <c r="F377" s="60">
        <v>21.304797428882395</v>
      </c>
      <c r="G377" s="61">
        <v>9374.2554343541269</v>
      </c>
      <c r="H377" s="21">
        <v>651</v>
      </c>
      <c r="I377" s="62">
        <v>13869.423126202439</v>
      </c>
    </row>
    <row r="378" spans="5:9" x14ac:dyDescent="0.5">
      <c r="E378" s="45">
        <v>352</v>
      </c>
      <c r="F378" s="60">
        <v>22.855448938460981</v>
      </c>
      <c r="G378" s="61">
        <v>10053.798766461416</v>
      </c>
      <c r="H378" s="21">
        <v>698</v>
      </c>
      <c r="I378" s="62">
        <v>15953.103359045765</v>
      </c>
    </row>
    <row r="379" spans="5:9" x14ac:dyDescent="0.5">
      <c r="E379" s="45">
        <v>353</v>
      </c>
      <c r="F379" s="60">
        <v>22.700161797075683</v>
      </c>
      <c r="G379" s="61">
        <v>9990.8355953566497</v>
      </c>
      <c r="H379" s="21">
        <v>694</v>
      </c>
      <c r="I379" s="62">
        <v>15753.912287170524</v>
      </c>
    </row>
    <row r="380" spans="5:9" x14ac:dyDescent="0.5">
      <c r="E380" s="45">
        <v>354</v>
      </c>
      <c r="F380" s="60">
        <v>23.141132437630056</v>
      </c>
      <c r="G380" s="61">
        <v>10188.649136278611</v>
      </c>
      <c r="H380" s="21">
        <v>708</v>
      </c>
      <c r="I380" s="62">
        <v>16383.92176584208</v>
      </c>
    </row>
    <row r="381" spans="5:9" x14ac:dyDescent="0.5">
      <c r="E381" s="45">
        <v>355</v>
      </c>
      <c r="F381" s="60">
        <v>21.690739546209993</v>
      </c>
      <c r="G381" s="61">
        <v>9538.3627001661989</v>
      </c>
      <c r="H381" s="21">
        <v>662</v>
      </c>
      <c r="I381" s="62">
        <v>14359.269579591017</v>
      </c>
    </row>
    <row r="382" spans="5:9" x14ac:dyDescent="0.5">
      <c r="E382" s="45">
        <v>356</v>
      </c>
      <c r="F382" s="60">
        <v>23.255665017269411</v>
      </c>
      <c r="G382" s="61">
        <v>10235.44630379927</v>
      </c>
      <c r="H382" s="21">
        <v>711</v>
      </c>
      <c r="I382" s="62">
        <v>16534.777827278551</v>
      </c>
    </row>
    <row r="383" spans="5:9" x14ac:dyDescent="0.5">
      <c r="E383" s="45">
        <v>357</v>
      </c>
      <c r="F383" s="60">
        <v>21.338667656450372</v>
      </c>
      <c r="G383" s="61">
        <v>9396.1068844190813</v>
      </c>
      <c r="H383" s="21">
        <v>653</v>
      </c>
      <c r="I383" s="62">
        <v>13934.149979662094</v>
      </c>
    </row>
    <row r="384" spans="5:9" x14ac:dyDescent="0.5">
      <c r="E384" s="45">
        <v>358</v>
      </c>
      <c r="F384" s="60">
        <v>22.879570009889843</v>
      </c>
      <c r="G384" s="61">
        <v>10073.505402175764</v>
      </c>
      <c r="H384" s="21">
        <v>700</v>
      </c>
      <c r="I384" s="62">
        <v>16015.69900692289</v>
      </c>
    </row>
    <row r="385" spans="5:9" x14ac:dyDescent="0.5">
      <c r="E385" s="45">
        <v>359</v>
      </c>
      <c r="F385" s="60">
        <v>22.670799996900296</v>
      </c>
      <c r="G385" s="61">
        <v>9969.9759993180651</v>
      </c>
      <c r="H385" s="21">
        <v>692</v>
      </c>
      <c r="I385" s="62">
        <v>15688.193597855005</v>
      </c>
    </row>
    <row r="386" spans="5:9" x14ac:dyDescent="0.5">
      <c r="E386" s="45">
        <v>360</v>
      </c>
      <c r="F386" s="60">
        <v>22.083870122866706</v>
      </c>
      <c r="G386" s="61">
        <v>9718.4514270306754</v>
      </c>
      <c r="H386" s="21">
        <v>675</v>
      </c>
      <c r="I386" s="62">
        <v>14906.612332935027</v>
      </c>
    </row>
    <row r="387" spans="5:9" x14ac:dyDescent="0.5">
      <c r="E387" s="45">
        <v>361</v>
      </c>
      <c r="F387" s="60">
        <v>21.789193434919895</v>
      </c>
      <c r="G387" s="61">
        <v>9588.8225556823763</v>
      </c>
      <c r="H387" s="21">
        <v>666</v>
      </c>
      <c r="I387" s="62">
        <v>14511.60282765665</v>
      </c>
    </row>
    <row r="388" spans="5:9" x14ac:dyDescent="0.5">
      <c r="E388" s="45">
        <v>362</v>
      </c>
      <c r="F388" s="60">
        <v>21.772657307420406</v>
      </c>
      <c r="G388" s="61">
        <v>9585.1846076324891</v>
      </c>
      <c r="H388" s="21">
        <v>666</v>
      </c>
      <c r="I388" s="62">
        <v>14500.58976674199</v>
      </c>
    </row>
    <row r="389" spans="5:9" x14ac:dyDescent="0.5">
      <c r="E389" s="45">
        <v>363</v>
      </c>
      <c r="F389" s="60">
        <v>21.404261593291888</v>
      </c>
      <c r="G389" s="61">
        <v>9424.9375505242133</v>
      </c>
      <c r="H389" s="21">
        <v>655</v>
      </c>
      <c r="I389" s="62">
        <v>14019.791343606188</v>
      </c>
    </row>
    <row r="390" spans="5:9" x14ac:dyDescent="0.5">
      <c r="E390" s="45">
        <v>364</v>
      </c>
      <c r="F390" s="60">
        <v>22.343918865748275</v>
      </c>
      <c r="G390" s="61">
        <v>9833.2621504646195</v>
      </c>
      <c r="H390" s="21">
        <v>683</v>
      </c>
      <c r="I390" s="62">
        <v>15260.896585306073</v>
      </c>
    </row>
    <row r="391" spans="5:9" x14ac:dyDescent="0.5">
      <c r="E391" s="45">
        <v>365</v>
      </c>
      <c r="F391" s="60">
        <v>23.011617564477969</v>
      </c>
      <c r="G391" s="61">
        <v>10124.155864185152</v>
      </c>
      <c r="H391" s="21">
        <v>703</v>
      </c>
      <c r="I391" s="62">
        <v>16177.167147828011</v>
      </c>
    </row>
    <row r="392" spans="5:9" x14ac:dyDescent="0.5">
      <c r="E392" s="45">
        <v>366</v>
      </c>
      <c r="F392" s="60">
        <v>23.056309999623863</v>
      </c>
      <c r="G392" s="61">
        <v>10148.388199917248</v>
      </c>
      <c r="H392" s="21">
        <v>705</v>
      </c>
      <c r="I392" s="62">
        <v>16254.698549734823</v>
      </c>
    </row>
    <row r="393" spans="5:9" x14ac:dyDescent="0.5">
      <c r="E393" s="45">
        <v>367</v>
      </c>
      <c r="F393" s="60">
        <v>22.383504686771364</v>
      </c>
      <c r="G393" s="61">
        <v>9849.1710310896997</v>
      </c>
      <c r="H393" s="21">
        <v>684</v>
      </c>
      <c r="I393" s="62">
        <v>15310.317205751613</v>
      </c>
    </row>
    <row r="394" spans="5:9" x14ac:dyDescent="0.5">
      <c r="E394" s="45">
        <v>368</v>
      </c>
      <c r="F394" s="60">
        <v>21.392379585782837</v>
      </c>
      <c r="G394" s="61">
        <v>9415.1235088722242</v>
      </c>
      <c r="H394" s="21">
        <v>654</v>
      </c>
      <c r="I394" s="62">
        <v>13990.616249101975</v>
      </c>
    </row>
    <row r="395" spans="5:9" x14ac:dyDescent="0.5">
      <c r="E395" s="45">
        <v>369</v>
      </c>
      <c r="F395" s="60">
        <v>21.662590073511492</v>
      </c>
      <c r="G395" s="61">
        <v>9532.169816172529</v>
      </c>
      <c r="H395" s="21">
        <v>662</v>
      </c>
      <c r="I395" s="62">
        <v>14340.634628664608</v>
      </c>
    </row>
    <row r="396" spans="5:9" x14ac:dyDescent="0.5">
      <c r="E396" s="45">
        <v>370</v>
      </c>
      <c r="F396" s="60">
        <v>20.719295363872682</v>
      </c>
      <c r="G396" s="61">
        <v>9123.0449800519891</v>
      </c>
      <c r="H396" s="21">
        <v>634</v>
      </c>
      <c r="I396" s="62">
        <v>13136.03326069528</v>
      </c>
    </row>
    <row r="397" spans="5:9" x14ac:dyDescent="0.5">
      <c r="E397" s="45">
        <v>371</v>
      </c>
      <c r="F397" s="60">
        <v>21.32968046534419</v>
      </c>
      <c r="G397" s="61">
        <v>9379.7297023757219</v>
      </c>
      <c r="H397" s="21">
        <v>651</v>
      </c>
      <c r="I397" s="62">
        <v>13885.621982939068</v>
      </c>
    </row>
    <row r="398" spans="5:9" x14ac:dyDescent="0.5">
      <c r="E398" s="45">
        <v>372</v>
      </c>
      <c r="F398" s="60">
        <v>22.565108381610919</v>
      </c>
      <c r="G398" s="61">
        <v>9932.3238439544002</v>
      </c>
      <c r="H398" s="21">
        <v>690</v>
      </c>
      <c r="I398" s="62">
        <v>15569.924783311533</v>
      </c>
    </row>
    <row r="399" spans="5:9" x14ac:dyDescent="0.5">
      <c r="E399" s="45">
        <v>373</v>
      </c>
      <c r="F399" s="60">
        <v>23.357057205658421</v>
      </c>
      <c r="G399" s="61">
        <v>10272.152585244852</v>
      </c>
      <c r="H399" s="21">
        <v>713</v>
      </c>
      <c r="I399" s="62">
        <v>16653.581787634455</v>
      </c>
    </row>
    <row r="400" spans="5:9" x14ac:dyDescent="0.5">
      <c r="E400" s="45">
        <v>374</v>
      </c>
      <c r="F400" s="60">
        <v>21.106632989102636</v>
      </c>
      <c r="G400" s="61">
        <v>9280.2592576025781</v>
      </c>
      <c r="H400" s="21">
        <v>644</v>
      </c>
      <c r="I400" s="62">
        <v>13592.671644982098</v>
      </c>
    </row>
    <row r="401" spans="5:9" x14ac:dyDescent="0.5">
      <c r="E401" s="45">
        <v>375</v>
      </c>
      <c r="F401" s="60">
        <v>21.775480492444519</v>
      </c>
      <c r="G401" s="61">
        <v>9578.6057083377927</v>
      </c>
      <c r="H401" s="21">
        <v>665</v>
      </c>
      <c r="I401" s="62">
        <v>14480.694527475605</v>
      </c>
    </row>
    <row r="402" spans="5:9" x14ac:dyDescent="0.5">
      <c r="E402" s="45">
        <v>376</v>
      </c>
      <c r="F402" s="60">
        <v>21.650902000487495</v>
      </c>
      <c r="G402" s="61">
        <v>9522.3984401072485</v>
      </c>
      <c r="H402" s="21">
        <v>661</v>
      </c>
      <c r="I402" s="62">
        <v>14311.246222322234</v>
      </c>
    </row>
    <row r="403" spans="5:9" x14ac:dyDescent="0.5">
      <c r="E403" s="45">
        <v>377</v>
      </c>
      <c r="F403" s="60">
        <v>21.884071567616207</v>
      </c>
      <c r="G403" s="61">
        <v>9624.0957448755653</v>
      </c>
      <c r="H403" s="21">
        <v>668</v>
      </c>
      <c r="I403" s="62">
        <v>14618.559807167627</v>
      </c>
    </row>
    <row r="404" spans="5:9" x14ac:dyDescent="0.5">
      <c r="E404" s="45">
        <v>378</v>
      </c>
      <c r="F404" s="60">
        <v>22.520086789167618</v>
      </c>
      <c r="G404" s="61">
        <v>9908.0190936168765</v>
      </c>
      <c r="H404" s="21">
        <v>688</v>
      </c>
      <c r="I404" s="62">
        <v>15493.81971094732</v>
      </c>
    </row>
    <row r="405" spans="5:9" x14ac:dyDescent="0.5">
      <c r="E405" s="45">
        <v>379</v>
      </c>
      <c r="F405" s="60">
        <v>23.344565887626135</v>
      </c>
      <c r="G405" s="61">
        <v>10269.404495277749</v>
      </c>
      <c r="H405" s="21">
        <v>713</v>
      </c>
      <c r="I405" s="62">
        <v>16644.675477877434</v>
      </c>
    </row>
    <row r="406" spans="5:9" x14ac:dyDescent="0.5">
      <c r="E406" s="45">
        <v>380</v>
      </c>
      <c r="F406" s="60">
        <v>22.653143080442881</v>
      </c>
      <c r="G406" s="61">
        <v>9966.0914776974332</v>
      </c>
      <c r="H406" s="21">
        <v>692</v>
      </c>
      <c r="I406" s="62">
        <v>15675.975011666473</v>
      </c>
    </row>
    <row r="407" spans="5:9" x14ac:dyDescent="0.5">
      <c r="E407" s="45">
        <v>381</v>
      </c>
      <c r="F407" s="60">
        <v>23.207637000157263</v>
      </c>
      <c r="G407" s="61">
        <v>10210.480140034597</v>
      </c>
      <c r="H407" s="21">
        <v>709</v>
      </c>
      <c r="I407" s="62">
        <v>16454.2146331115</v>
      </c>
    </row>
    <row r="408" spans="5:9" x14ac:dyDescent="0.5">
      <c r="E408" s="45">
        <v>382</v>
      </c>
      <c r="F408" s="60">
        <v>21.678397228743883</v>
      </c>
      <c r="G408" s="61">
        <v>9535.6473903236547</v>
      </c>
      <c r="H408" s="21">
        <v>662</v>
      </c>
      <c r="I408" s="62">
        <v>14351.098965428451</v>
      </c>
    </row>
    <row r="409" spans="5:9" x14ac:dyDescent="0.5">
      <c r="E409" s="45">
        <v>383</v>
      </c>
      <c r="F409" s="60">
        <v>22.049178783844017</v>
      </c>
      <c r="G409" s="61">
        <v>9696.4193324456828</v>
      </c>
      <c r="H409" s="21">
        <v>673</v>
      </c>
      <c r="I409" s="62">
        <v>14839.097321527022</v>
      </c>
    </row>
    <row r="410" spans="5:9" x14ac:dyDescent="0.5">
      <c r="E410" s="45">
        <v>384</v>
      </c>
      <c r="F410" s="60">
        <v>23.092952391918196</v>
      </c>
      <c r="G410" s="61">
        <v>10156.449526222003</v>
      </c>
      <c r="H410" s="21">
        <v>705</v>
      </c>
      <c r="I410" s="62">
        <v>16280.531436302328</v>
      </c>
    </row>
    <row r="411" spans="5:9" x14ac:dyDescent="0.5">
      <c r="E411" s="45">
        <v>385</v>
      </c>
      <c r="F411" s="60">
        <v>20.791287163768057</v>
      </c>
      <c r="G411" s="61">
        <v>9146.083176028973</v>
      </c>
      <c r="H411" s="21">
        <v>635</v>
      </c>
      <c r="I411" s="62">
        <v>13202.467348992717</v>
      </c>
    </row>
    <row r="412" spans="5:9" x14ac:dyDescent="0.5">
      <c r="E412" s="45">
        <v>386</v>
      </c>
      <c r="F412" s="60">
        <v>22.441426167623103</v>
      </c>
      <c r="G412" s="61">
        <v>9876.3137568770835</v>
      </c>
      <c r="H412" s="21">
        <v>686</v>
      </c>
      <c r="I412" s="62">
        <v>15394.81835098945</v>
      </c>
    </row>
    <row r="413" spans="5:9" x14ac:dyDescent="0.5">
      <c r="E413" s="45">
        <v>387</v>
      </c>
      <c r="F413" s="60">
        <v>22.789325160194721</v>
      </c>
      <c r="G413" s="61">
        <v>10032.051535242837</v>
      </c>
      <c r="H413" s="21">
        <v>697</v>
      </c>
      <c r="I413" s="62">
        <v>15884.159636655721</v>
      </c>
    </row>
    <row r="414" spans="5:9" x14ac:dyDescent="0.5">
      <c r="E414" s="45">
        <v>388</v>
      </c>
      <c r="F414" s="60">
        <v>22.439141708430373</v>
      </c>
      <c r="G414" s="61">
        <v>9875.811175854682</v>
      </c>
      <c r="H414" s="21">
        <v>686</v>
      </c>
      <c r="I414" s="62">
        <v>15393.251211983237</v>
      </c>
    </row>
    <row r="415" spans="5:9" x14ac:dyDescent="0.5">
      <c r="E415" s="45">
        <v>389</v>
      </c>
      <c r="F415" s="60">
        <v>21.880871254287545</v>
      </c>
      <c r="G415" s="61">
        <v>9623.3916759432595</v>
      </c>
      <c r="H415" s="21">
        <v>668</v>
      </c>
      <c r="I415" s="62">
        <v>14616.421997864079</v>
      </c>
    </row>
    <row r="416" spans="5:9" x14ac:dyDescent="0.5">
      <c r="E416" s="45">
        <v>390</v>
      </c>
      <c r="F416" s="60">
        <v>22.550961797795033</v>
      </c>
      <c r="G416" s="61">
        <v>9929.2115955149056</v>
      </c>
      <c r="H416" s="21">
        <v>690</v>
      </c>
      <c r="I416" s="62">
        <v>15560.163640478573</v>
      </c>
    </row>
    <row r="417" spans="5:9" x14ac:dyDescent="0.5">
      <c r="E417" s="45">
        <v>391</v>
      </c>
      <c r="F417" s="60">
        <v>22.347234857536531</v>
      </c>
      <c r="G417" s="61">
        <v>9826.7916686580356</v>
      </c>
      <c r="H417" s="21">
        <v>682</v>
      </c>
      <c r="I417" s="62">
        <v>15240.814172839913</v>
      </c>
    </row>
    <row r="418" spans="5:9" x14ac:dyDescent="0.5">
      <c r="E418" s="45">
        <v>392</v>
      </c>
      <c r="F418" s="60">
        <v>21.511540359249281</v>
      </c>
      <c r="G418" s="61">
        <v>9462.9388790348421</v>
      </c>
      <c r="H418" s="21">
        <v>657</v>
      </c>
      <c r="I418" s="62">
        <v>14133.082016026778</v>
      </c>
    </row>
    <row r="419" spans="5:9" x14ac:dyDescent="0.5">
      <c r="E419" s="45">
        <v>393</v>
      </c>
      <c r="F419" s="60">
        <v>22.057501065811014</v>
      </c>
      <c r="G419" s="61">
        <v>9705.4502344784232</v>
      </c>
      <c r="H419" s="21">
        <v>674</v>
      </c>
      <c r="I419" s="62">
        <v>14866.755718356624</v>
      </c>
    </row>
    <row r="420" spans="5:9" x14ac:dyDescent="0.5">
      <c r="E420" s="45">
        <v>394</v>
      </c>
      <c r="F420" s="60">
        <v>21.067469676821162</v>
      </c>
      <c r="G420" s="61">
        <v>9271.6433289006545</v>
      </c>
      <c r="H420" s="21">
        <v>644</v>
      </c>
      <c r="I420" s="62">
        <v>13567.450471872828</v>
      </c>
    </row>
    <row r="421" spans="5:9" x14ac:dyDescent="0.5">
      <c r="E421" s="45">
        <v>395</v>
      </c>
      <c r="F421" s="60">
        <v>21.641552776413139</v>
      </c>
      <c r="G421" s="61">
        <v>9520.3416108108904</v>
      </c>
      <c r="H421" s="21">
        <v>661</v>
      </c>
      <c r="I421" s="62">
        <v>14305.066385209084</v>
      </c>
    </row>
    <row r="422" spans="5:9" x14ac:dyDescent="0.5">
      <c r="E422" s="45">
        <v>396</v>
      </c>
      <c r="F422" s="60">
        <v>22.348926512462597</v>
      </c>
      <c r="G422" s="61">
        <v>9834.3638327417721</v>
      </c>
      <c r="H422" s="21">
        <v>683</v>
      </c>
      <c r="I422" s="62">
        <v>15264.316808011954</v>
      </c>
    </row>
    <row r="423" spans="5:9" x14ac:dyDescent="0.5">
      <c r="E423" s="45">
        <v>397</v>
      </c>
      <c r="F423" s="60">
        <v>22.492749736716387</v>
      </c>
      <c r="G423" s="61">
        <v>9894.8049420776042</v>
      </c>
      <c r="H423" s="21">
        <v>687</v>
      </c>
      <c r="I423" s="62">
        <v>15452.519069124157</v>
      </c>
    </row>
    <row r="424" spans="5:9" x14ac:dyDescent="0.5">
      <c r="E424" s="45">
        <v>398</v>
      </c>
      <c r="F424" s="60">
        <v>22.602966022812762</v>
      </c>
      <c r="G424" s="61">
        <v>9940.652525018806</v>
      </c>
      <c r="H424" s="21">
        <v>690</v>
      </c>
      <c r="I424" s="62">
        <v>15596.046555740806</v>
      </c>
    </row>
    <row r="425" spans="5:9" x14ac:dyDescent="0.5">
      <c r="E425" s="45">
        <v>399</v>
      </c>
      <c r="F425" s="60">
        <v>21.926877389454923</v>
      </c>
      <c r="G425" s="61">
        <v>9640.713025680081</v>
      </c>
      <c r="H425" s="21">
        <v>669</v>
      </c>
      <c r="I425" s="62">
        <v>14669.080973545344</v>
      </c>
    </row>
    <row r="426" spans="5:9" x14ac:dyDescent="0.5">
      <c r="E426" s="45">
        <v>400</v>
      </c>
      <c r="F426" s="60">
        <v>21.485395757256427</v>
      </c>
      <c r="G426" s="61">
        <v>9457.1870665964125</v>
      </c>
      <c r="H426" s="21">
        <v>657</v>
      </c>
      <c r="I426" s="62">
        <v>14115.905012517473</v>
      </c>
    </row>
    <row r="427" spans="5:9" x14ac:dyDescent="0.5">
      <c r="E427" s="45">
        <v>401</v>
      </c>
      <c r="F427" s="60">
        <v>22.51233734347743</v>
      </c>
      <c r="G427" s="61">
        <v>9899.1142155650341</v>
      </c>
      <c r="H427" s="21">
        <v>687</v>
      </c>
      <c r="I427" s="62">
        <v>15465.975754968995</v>
      </c>
    </row>
    <row r="428" spans="5:9" x14ac:dyDescent="0.5">
      <c r="E428" s="45">
        <v>402</v>
      </c>
      <c r="F428" s="60">
        <v>22.834819436148248</v>
      </c>
      <c r="G428" s="61">
        <v>10049.260275952614</v>
      </c>
      <c r="H428" s="21">
        <v>698</v>
      </c>
      <c r="I428" s="62">
        <v>15938.703966431478</v>
      </c>
    </row>
    <row r="429" spans="5:9" x14ac:dyDescent="0.5">
      <c r="E429" s="45">
        <v>403</v>
      </c>
      <c r="F429" s="60">
        <v>21.717118675110637</v>
      </c>
      <c r="G429" s="61">
        <v>9558.5661085243391</v>
      </c>
      <c r="H429" s="21">
        <v>664</v>
      </c>
      <c r="I429" s="62">
        <v>14420.166800273462</v>
      </c>
    </row>
    <row r="430" spans="5:9" x14ac:dyDescent="0.5">
      <c r="E430" s="45">
        <v>404</v>
      </c>
      <c r="F430" s="60">
        <v>22.894801284248143</v>
      </c>
      <c r="G430" s="61">
        <v>10076.856282534591</v>
      </c>
      <c r="H430" s="21">
        <v>700</v>
      </c>
      <c r="I430" s="62">
        <v>16026.360898973699</v>
      </c>
    </row>
    <row r="431" spans="5:9" x14ac:dyDescent="0.5">
      <c r="E431" s="45">
        <v>405</v>
      </c>
      <c r="F431" s="60">
        <v>21.865183731270466</v>
      </c>
      <c r="G431" s="61">
        <v>9627.1404208795029</v>
      </c>
      <c r="H431" s="21">
        <v>669</v>
      </c>
      <c r="I431" s="62">
        <v>14627.807916219941</v>
      </c>
    </row>
    <row r="432" spans="5:9" x14ac:dyDescent="0.5">
      <c r="E432" s="45">
        <v>406</v>
      </c>
      <c r="F432" s="60">
        <v>22.241412226907837</v>
      </c>
      <c r="G432" s="61">
        <v>9781.9106899197232</v>
      </c>
      <c r="H432" s="21">
        <v>679</v>
      </c>
      <c r="I432" s="62">
        <v>15101.918902070422</v>
      </c>
    </row>
    <row r="433" spans="5:9" x14ac:dyDescent="0.5">
      <c r="E433" s="45">
        <v>407</v>
      </c>
      <c r="F433" s="60">
        <v>22.493443628143709</v>
      </c>
      <c r="G433" s="61">
        <v>9894.9575981916169</v>
      </c>
      <c r="H433" s="21">
        <v>687</v>
      </c>
      <c r="I433" s="62">
        <v>15452.995772534729</v>
      </c>
    </row>
    <row r="434" spans="5:9" x14ac:dyDescent="0.5">
      <c r="E434" s="45">
        <v>408</v>
      </c>
      <c r="F434" s="60">
        <v>22.587518551466545</v>
      </c>
      <c r="G434" s="61">
        <v>9944.4540813226395</v>
      </c>
      <c r="H434" s="21">
        <v>691</v>
      </c>
      <c r="I434" s="62">
        <v>15607.975319063382</v>
      </c>
    </row>
    <row r="435" spans="5:9" x14ac:dyDescent="0.5">
      <c r="E435" s="45">
        <v>409</v>
      </c>
      <c r="F435" s="60">
        <v>22.222827964179714</v>
      </c>
      <c r="G435" s="61">
        <v>9777.8221521195373</v>
      </c>
      <c r="H435" s="21">
        <v>679</v>
      </c>
      <c r="I435" s="62">
        <v>15089.300187678027</v>
      </c>
    </row>
    <row r="436" spans="5:9" x14ac:dyDescent="0.5">
      <c r="E436" s="45">
        <v>410</v>
      </c>
      <c r="F436" s="60">
        <v>22.447902853492035</v>
      </c>
      <c r="G436" s="61">
        <v>9870.5386277682464</v>
      </c>
      <c r="H436" s="21">
        <v>685</v>
      </c>
      <c r="I436" s="62">
        <v>15376.813454642044</v>
      </c>
    </row>
    <row r="437" spans="5:9" x14ac:dyDescent="0.5">
      <c r="E437" s="45">
        <v>411</v>
      </c>
      <c r="F437" s="60">
        <v>22.488827193152087</v>
      </c>
      <c r="G437" s="61">
        <v>9893.9419824934594</v>
      </c>
      <c r="H437" s="21">
        <v>687</v>
      </c>
      <c r="I437" s="62">
        <v>15449.824281695484</v>
      </c>
    </row>
    <row r="438" spans="5:9" x14ac:dyDescent="0.5">
      <c r="E438" s="45">
        <v>412</v>
      </c>
      <c r="F438" s="60">
        <v>22.332704345969375</v>
      </c>
      <c r="G438" s="61">
        <v>9823.594956113262</v>
      </c>
      <c r="H438" s="21">
        <v>682</v>
      </c>
      <c r="I438" s="62">
        <v>15230.904363951115</v>
      </c>
    </row>
    <row r="439" spans="5:9" x14ac:dyDescent="0.5">
      <c r="E439" s="45">
        <v>413</v>
      </c>
      <c r="F439" s="60">
        <v>22.292436853760602</v>
      </c>
      <c r="G439" s="61">
        <v>9807.5361078273327</v>
      </c>
      <c r="H439" s="21">
        <v>681</v>
      </c>
      <c r="I439" s="62">
        <v>15181.14949741097</v>
      </c>
    </row>
    <row r="440" spans="5:9" x14ac:dyDescent="0.5">
      <c r="E440" s="45">
        <v>414</v>
      </c>
      <c r="F440" s="60">
        <v>22.079406941280894</v>
      </c>
      <c r="G440" s="61">
        <v>9710.2695270817967</v>
      </c>
      <c r="H440" s="21">
        <v>674</v>
      </c>
      <c r="I440" s="62">
        <v>14881.520278423322</v>
      </c>
    </row>
    <row r="441" spans="5:9" x14ac:dyDescent="0.5">
      <c r="E441" s="45">
        <v>415</v>
      </c>
      <c r="F441" s="60">
        <v>22.629306189323813</v>
      </c>
      <c r="G441" s="61">
        <v>9960.8473616512383</v>
      </c>
      <c r="H441" s="21">
        <v>692</v>
      </c>
      <c r="I441" s="62">
        <v>15659.47988301208</v>
      </c>
    </row>
    <row r="442" spans="5:9" x14ac:dyDescent="0.5">
      <c r="E442" s="45">
        <v>416</v>
      </c>
      <c r="F442" s="60">
        <v>22.889553927762531</v>
      </c>
      <c r="G442" s="61">
        <v>10075.701864107756</v>
      </c>
      <c r="H442" s="21">
        <v>700</v>
      </c>
      <c r="I442" s="62">
        <v>16022.687749433771</v>
      </c>
    </row>
    <row r="443" spans="5:9" x14ac:dyDescent="0.5">
      <c r="E443" s="45">
        <v>417</v>
      </c>
      <c r="F443" s="60">
        <v>21.686671256178723</v>
      </c>
      <c r="G443" s="61">
        <v>9544.6676763593186</v>
      </c>
      <c r="H443" s="21">
        <v>663</v>
      </c>
      <c r="I443" s="62">
        <v>14378.263042846493</v>
      </c>
    </row>
    <row r="444" spans="5:9" x14ac:dyDescent="0.5">
      <c r="E444" s="45">
        <v>418</v>
      </c>
      <c r="F444" s="60">
        <v>21.885099984555371</v>
      </c>
      <c r="G444" s="61">
        <v>9631.5219966021796</v>
      </c>
      <c r="H444" s="21">
        <v>669</v>
      </c>
      <c r="I444" s="62">
        <v>14641.131889667542</v>
      </c>
    </row>
    <row r="445" spans="5:9" x14ac:dyDescent="0.5">
      <c r="E445" s="45">
        <v>419</v>
      </c>
      <c r="F445" s="60">
        <v>21.980963428084095</v>
      </c>
      <c r="G445" s="61">
        <v>9667.0119541785007</v>
      </c>
      <c r="H445" s="21">
        <v>671</v>
      </c>
      <c r="I445" s="62">
        <v>14749.226460244428</v>
      </c>
    </row>
    <row r="446" spans="5:9" x14ac:dyDescent="0.5">
      <c r="E446" s="45">
        <v>420</v>
      </c>
      <c r="F446" s="60">
        <v>20.782752817283324</v>
      </c>
      <c r="G446" s="61">
        <v>9144.2056198023311</v>
      </c>
      <c r="H446" s="21">
        <v>635</v>
      </c>
      <c r="I446" s="62">
        <v>13197.04803897491</v>
      </c>
    </row>
    <row r="447" spans="5:9" x14ac:dyDescent="0.5">
      <c r="E447" s="45">
        <v>421</v>
      </c>
      <c r="F447" s="60">
        <v>22.785305255927621</v>
      </c>
      <c r="G447" s="61">
        <v>10023.967156304076</v>
      </c>
      <c r="H447" s="21">
        <v>696</v>
      </c>
      <c r="I447" s="62">
        <v>15858.572458125624</v>
      </c>
    </row>
    <row r="448" spans="5:9" x14ac:dyDescent="0.5">
      <c r="E448" s="45">
        <v>422</v>
      </c>
      <c r="F448" s="60">
        <v>22.952685432104818</v>
      </c>
      <c r="G448" s="61">
        <v>10096.79079506306</v>
      </c>
      <c r="H448" s="21">
        <v>701</v>
      </c>
      <c r="I448" s="62">
        <v>16089.832487905478</v>
      </c>
    </row>
    <row r="449" spans="5:9" x14ac:dyDescent="0.5">
      <c r="E449" s="45">
        <v>423</v>
      </c>
      <c r="F449" s="60">
        <v>22.468441747053408</v>
      </c>
      <c r="G449" s="61">
        <v>9882.2571843517508</v>
      </c>
      <c r="H449" s="21">
        <v>686</v>
      </c>
      <c r="I449" s="62">
        <v>15413.351038478637</v>
      </c>
    </row>
    <row r="450" spans="5:9" x14ac:dyDescent="0.5">
      <c r="E450" s="45">
        <v>424</v>
      </c>
      <c r="F450" s="60">
        <v>23.152206642616655</v>
      </c>
      <c r="G450" s="61">
        <v>10191.085461375664</v>
      </c>
      <c r="H450" s="21">
        <v>708</v>
      </c>
      <c r="I450" s="62">
        <v>16391.762302972591</v>
      </c>
    </row>
    <row r="451" spans="5:9" x14ac:dyDescent="0.5">
      <c r="E451" s="45">
        <v>425</v>
      </c>
      <c r="F451" s="60">
        <v>22.4030164469252</v>
      </c>
      <c r="G451" s="61">
        <v>9853.4636183235434</v>
      </c>
      <c r="H451" s="21">
        <v>684</v>
      </c>
      <c r="I451" s="62">
        <v>15323.663249696838</v>
      </c>
    </row>
    <row r="452" spans="5:9" x14ac:dyDescent="0.5">
      <c r="E452" s="45">
        <v>426</v>
      </c>
      <c r="F452" s="60">
        <v>22.535628309258072</v>
      </c>
      <c r="G452" s="61">
        <v>9918.6382280367761</v>
      </c>
      <c r="H452" s="21">
        <v>689</v>
      </c>
      <c r="I452" s="62">
        <v>15527.047905078813</v>
      </c>
    </row>
    <row r="453" spans="5:9" x14ac:dyDescent="0.5">
      <c r="E453" s="45">
        <v>427</v>
      </c>
      <c r="F453" s="60">
        <v>21.708599426060466</v>
      </c>
      <c r="G453" s="61">
        <v>9556.6918737333017</v>
      </c>
      <c r="H453" s="21">
        <v>664</v>
      </c>
      <c r="I453" s="62">
        <v>14414.51001890415</v>
      </c>
    </row>
    <row r="454" spans="5:9" x14ac:dyDescent="0.5">
      <c r="E454" s="45">
        <v>428</v>
      </c>
      <c r="F454" s="60">
        <v>21.779693538163432</v>
      </c>
      <c r="G454" s="61">
        <v>9579.5325783959543</v>
      </c>
      <c r="H454" s="21">
        <v>665</v>
      </c>
      <c r="I454" s="62">
        <v>14483.496202878683</v>
      </c>
    </row>
    <row r="455" spans="5:9" x14ac:dyDescent="0.5">
      <c r="E455" s="45">
        <v>429</v>
      </c>
      <c r="F455" s="60">
        <v>22.50253695662953</v>
      </c>
      <c r="G455" s="61">
        <v>9896.9581304584972</v>
      </c>
      <c r="H455" s="21">
        <v>687</v>
      </c>
      <c r="I455" s="62">
        <v>15459.242889204486</v>
      </c>
    </row>
    <row r="456" spans="5:9" x14ac:dyDescent="0.5">
      <c r="E456" s="45">
        <v>430</v>
      </c>
      <c r="F456" s="60">
        <v>23.401873889149336</v>
      </c>
      <c r="G456" s="61">
        <v>10303.612255612854</v>
      </c>
      <c r="H456" s="21">
        <v>716</v>
      </c>
      <c r="I456" s="62">
        <v>16755.741704630924</v>
      </c>
    </row>
    <row r="457" spans="5:9" x14ac:dyDescent="0.5">
      <c r="E457" s="45">
        <v>431</v>
      </c>
      <c r="F457" s="60">
        <v>21.222828726050288</v>
      </c>
      <c r="G457" s="61">
        <v>9341.8223197310617</v>
      </c>
      <c r="H457" s="21">
        <v>649</v>
      </c>
      <c r="I457" s="62">
        <v>13773.615843206637</v>
      </c>
    </row>
    <row r="458" spans="5:9" x14ac:dyDescent="0.5">
      <c r="E458" s="45">
        <v>432</v>
      </c>
      <c r="F458" s="60">
        <v>22.424078737942931</v>
      </c>
      <c r="G458" s="61">
        <v>9872.4973223474444</v>
      </c>
      <c r="H458" s="21">
        <v>686</v>
      </c>
      <c r="I458" s="62">
        <v>15382.918014228851</v>
      </c>
    </row>
    <row r="459" spans="5:9" x14ac:dyDescent="0.5">
      <c r="E459" s="45">
        <v>433</v>
      </c>
      <c r="F459" s="60">
        <v>21.603270879418861</v>
      </c>
      <c r="G459" s="61">
        <v>9511.9195934721502</v>
      </c>
      <c r="H459" s="21">
        <v>661</v>
      </c>
      <c r="I459" s="62">
        <v>14279.762051295867</v>
      </c>
    </row>
    <row r="460" spans="5:9" x14ac:dyDescent="0.5">
      <c r="E460" s="45">
        <v>434</v>
      </c>
      <c r="F460" s="60">
        <v>22.112954791270646</v>
      </c>
      <c r="G460" s="61">
        <v>9724.8500540795412</v>
      </c>
      <c r="H460" s="21">
        <v>675</v>
      </c>
      <c r="I460" s="62">
        <v>14926.244484107687</v>
      </c>
    </row>
    <row r="461" spans="5:9" x14ac:dyDescent="0.5">
      <c r="E461" s="45">
        <v>435</v>
      </c>
      <c r="F461" s="60">
        <v>23.245622574786186</v>
      </c>
      <c r="G461" s="61">
        <v>10226.036966452961</v>
      </c>
      <c r="H461" s="21">
        <v>710</v>
      </c>
      <c r="I461" s="62">
        <v>16504.392028098191</v>
      </c>
    </row>
    <row r="462" spans="5:9" x14ac:dyDescent="0.5">
      <c r="E462" s="45">
        <v>436</v>
      </c>
      <c r="F462" s="60">
        <v>21.469388726358893</v>
      </c>
      <c r="G462" s="61">
        <v>9446.4655197989559</v>
      </c>
      <c r="H462" s="21">
        <v>656</v>
      </c>
      <c r="I462" s="62">
        <v>14083.919004491434</v>
      </c>
    </row>
    <row r="463" spans="5:9" x14ac:dyDescent="0.5">
      <c r="E463" s="45">
        <v>437</v>
      </c>
      <c r="F463" s="60">
        <v>22.151712408934621</v>
      </c>
      <c r="G463" s="61">
        <v>9747.7767299656152</v>
      </c>
      <c r="H463" s="21">
        <v>677</v>
      </c>
      <c r="I463" s="62">
        <v>14996.709300848739</v>
      </c>
    </row>
    <row r="464" spans="5:9" x14ac:dyDescent="0.5">
      <c r="E464" s="45">
        <v>438</v>
      </c>
      <c r="F464" s="60">
        <v>23.093931105026385</v>
      </c>
      <c r="G464" s="61">
        <v>10156.664843105804</v>
      </c>
      <c r="H464" s="21">
        <v>705</v>
      </c>
      <c r="I464" s="62">
        <v>16281.221429043602</v>
      </c>
    </row>
    <row r="465" spans="5:9" x14ac:dyDescent="0.5">
      <c r="E465" s="45">
        <v>439</v>
      </c>
      <c r="F465" s="60">
        <v>21.337662921067981</v>
      </c>
      <c r="G465" s="61">
        <v>9388.6858426349554</v>
      </c>
      <c r="H465" s="21">
        <v>652</v>
      </c>
      <c r="I465" s="62">
        <v>13912.156224536324</v>
      </c>
    </row>
    <row r="466" spans="5:9" x14ac:dyDescent="0.5">
      <c r="E466" s="45">
        <v>440</v>
      </c>
      <c r="F466" s="60">
        <v>22.403489500414015</v>
      </c>
      <c r="G466" s="61">
        <v>9853.5676900910821</v>
      </c>
      <c r="H466" s="21">
        <v>684</v>
      </c>
      <c r="I466" s="62">
        <v>15323.986818283187</v>
      </c>
    </row>
    <row r="467" spans="5:9" x14ac:dyDescent="0.5">
      <c r="E467" s="45">
        <v>441</v>
      </c>
      <c r="F467" s="60">
        <v>21.887338930224153</v>
      </c>
      <c r="G467" s="61">
        <v>9632.0145646493129</v>
      </c>
      <c r="H467" s="21">
        <v>669</v>
      </c>
      <c r="I467" s="62">
        <v>14642.629744319958</v>
      </c>
    </row>
    <row r="468" spans="5:9" x14ac:dyDescent="0.5">
      <c r="E468" s="45">
        <v>442</v>
      </c>
      <c r="F468" s="60">
        <v>22.677209243057408</v>
      </c>
      <c r="G468" s="61">
        <v>9978.5860334726294</v>
      </c>
      <c r="H468" s="21">
        <v>693</v>
      </c>
      <c r="I468" s="62">
        <v>15715.306005438784</v>
      </c>
    </row>
    <row r="469" spans="5:9" x14ac:dyDescent="0.5">
      <c r="E469" s="45">
        <v>443</v>
      </c>
      <c r="F469" s="60">
        <v>21.833087790022482</v>
      </c>
      <c r="G469" s="61">
        <v>9612.8793138049459</v>
      </c>
      <c r="H469" s="21">
        <v>668</v>
      </c>
      <c r="I469" s="62">
        <v>14584.502643735019</v>
      </c>
    </row>
    <row r="470" spans="5:9" x14ac:dyDescent="0.5">
      <c r="E470" s="45">
        <v>444</v>
      </c>
      <c r="F470" s="60">
        <v>22.552734881055738</v>
      </c>
      <c r="G470" s="61">
        <v>9922.4016738322607</v>
      </c>
      <c r="H470" s="21">
        <v>689</v>
      </c>
      <c r="I470" s="62">
        <v>15538.834333047404</v>
      </c>
    </row>
    <row r="471" spans="5:9" x14ac:dyDescent="0.5">
      <c r="E471" s="45">
        <v>445</v>
      </c>
      <c r="F471" s="60">
        <v>21.940898725481084</v>
      </c>
      <c r="G471" s="61">
        <v>9658.1977196058378</v>
      </c>
      <c r="H471" s="21">
        <v>671</v>
      </c>
      <c r="I471" s="62">
        <v>14722.343044797808</v>
      </c>
    </row>
    <row r="472" spans="5:9" x14ac:dyDescent="0.5">
      <c r="E472" s="45">
        <v>446</v>
      </c>
      <c r="F472" s="60">
        <v>22.819641501090768</v>
      </c>
      <c r="G472" s="61">
        <v>10045.921130239967</v>
      </c>
      <c r="H472" s="21">
        <v>698</v>
      </c>
      <c r="I472" s="62">
        <v>15928.109767761356</v>
      </c>
    </row>
    <row r="473" spans="5:9" x14ac:dyDescent="0.5">
      <c r="E473" s="45">
        <v>447</v>
      </c>
      <c r="F473" s="60">
        <v>23.024773186197898</v>
      </c>
      <c r="G473" s="61">
        <v>10127.050100963537</v>
      </c>
      <c r="H473" s="21">
        <v>703</v>
      </c>
      <c r="I473" s="62">
        <v>16186.415549897123</v>
      </c>
    </row>
    <row r="474" spans="5:9" x14ac:dyDescent="0.5">
      <c r="E474" s="45">
        <v>448</v>
      </c>
      <c r="F474" s="60">
        <v>22.048188750356484</v>
      </c>
      <c r="G474" s="61">
        <v>9696.2015250784261</v>
      </c>
      <c r="H474" s="21">
        <v>673</v>
      </c>
      <c r="I474" s="62">
        <v>14838.431028989915</v>
      </c>
    </row>
    <row r="475" spans="5:9" x14ac:dyDescent="0.5">
      <c r="E475" s="45">
        <v>449</v>
      </c>
      <c r="F475" s="60">
        <v>22.146023569071403</v>
      </c>
      <c r="G475" s="61">
        <v>9746.5251851957073</v>
      </c>
      <c r="H475" s="21">
        <v>677</v>
      </c>
      <c r="I475" s="62">
        <v>14992.857956261339</v>
      </c>
    </row>
    <row r="476" spans="5:9" x14ac:dyDescent="0.5">
      <c r="E476" s="45">
        <v>450</v>
      </c>
      <c r="F476" s="60">
        <v>23.193134219938948</v>
      </c>
      <c r="G476" s="61">
        <v>10207.289528386567</v>
      </c>
      <c r="H476" s="21">
        <v>709</v>
      </c>
      <c r="I476" s="62">
        <v>16443.932161936715</v>
      </c>
    </row>
    <row r="477" spans="5:9" x14ac:dyDescent="0.5">
      <c r="E477" s="45">
        <v>451</v>
      </c>
      <c r="F477" s="60">
        <v>22.210676790734698</v>
      </c>
      <c r="G477" s="61">
        <v>9767.9488939616331</v>
      </c>
      <c r="H477" s="21">
        <v>678</v>
      </c>
      <c r="I477" s="62">
        <v>15058.838864118126</v>
      </c>
    </row>
    <row r="478" spans="5:9" x14ac:dyDescent="0.5">
      <c r="E478" s="45">
        <v>452</v>
      </c>
      <c r="F478" s="60">
        <v>23.020412980608111</v>
      </c>
      <c r="G478" s="61">
        <v>10126.090855733783</v>
      </c>
      <c r="H478" s="21">
        <v>703</v>
      </c>
      <c r="I478" s="62">
        <v>16183.350325367501</v>
      </c>
    </row>
    <row r="479" spans="5:9" x14ac:dyDescent="0.5">
      <c r="E479" s="45">
        <v>453</v>
      </c>
      <c r="F479" s="60">
        <v>21.711659876856544</v>
      </c>
      <c r="G479" s="61">
        <v>9557.3651729084377</v>
      </c>
      <c r="H479" s="21">
        <v>664</v>
      </c>
      <c r="I479" s="62">
        <v>14416.542158232745</v>
      </c>
    </row>
    <row r="480" spans="5:9" x14ac:dyDescent="0.5">
      <c r="E480" s="45">
        <v>454</v>
      </c>
      <c r="F480" s="60">
        <v>22.007318138485413</v>
      </c>
      <c r="G480" s="61">
        <v>9680.0099904667914</v>
      </c>
      <c r="H480" s="21">
        <v>672</v>
      </c>
      <c r="I480" s="62">
        <v>14788.917789062198</v>
      </c>
    </row>
    <row r="481" spans="5:9" x14ac:dyDescent="0.5">
      <c r="E481" s="45">
        <v>455</v>
      </c>
      <c r="F481" s="60">
        <v>21.259556593126984</v>
      </c>
      <c r="G481" s="61">
        <v>9357.1024504879351</v>
      </c>
      <c r="H481" s="21">
        <v>650</v>
      </c>
      <c r="I481" s="62">
        <v>13818.71178553254</v>
      </c>
    </row>
    <row r="482" spans="5:9" x14ac:dyDescent="0.5">
      <c r="E482" s="45">
        <v>456</v>
      </c>
      <c r="F482" s="60">
        <v>23.145027872143569</v>
      </c>
      <c r="G482" s="61">
        <v>10182.306131871585</v>
      </c>
      <c r="H482" s="21">
        <v>707</v>
      </c>
      <c r="I482" s="62">
        <v>16363.534705605503</v>
      </c>
    </row>
    <row r="483" spans="5:9" x14ac:dyDescent="0.5">
      <c r="E483" s="45">
        <v>457</v>
      </c>
      <c r="F483" s="60">
        <v>22.517662319071459</v>
      </c>
      <c r="G483" s="61">
        <v>9907.4857101957205</v>
      </c>
      <c r="H483" s="21">
        <v>688</v>
      </c>
      <c r="I483" s="62">
        <v>15492.151675521163</v>
      </c>
    </row>
    <row r="484" spans="5:9" x14ac:dyDescent="0.5">
      <c r="E484" s="45">
        <v>458</v>
      </c>
      <c r="F484" s="60">
        <v>21.833325760968915</v>
      </c>
      <c r="G484" s="61">
        <v>9605.7316674131616</v>
      </c>
      <c r="H484" s="21">
        <v>667</v>
      </c>
      <c r="I484" s="62">
        <v>14562.828282566266</v>
      </c>
    </row>
    <row r="485" spans="5:9" x14ac:dyDescent="0.5">
      <c r="E485" s="45">
        <v>459</v>
      </c>
      <c r="F485" s="60">
        <v>21.167004884259907</v>
      </c>
      <c r="G485" s="61">
        <v>9307.9410745371788</v>
      </c>
      <c r="H485" s="21">
        <v>646</v>
      </c>
      <c r="I485" s="62">
        <v>13673.885155231899</v>
      </c>
    </row>
    <row r="486" spans="5:9" x14ac:dyDescent="0.5">
      <c r="E486" s="45">
        <v>460</v>
      </c>
      <c r="F486" s="60">
        <v>21.406399031385313</v>
      </c>
      <c r="G486" s="61">
        <v>9425.4077869047687</v>
      </c>
      <c r="H486" s="21">
        <v>655</v>
      </c>
      <c r="I486" s="62">
        <v>14021.191365557379</v>
      </c>
    </row>
    <row r="487" spans="5:9" x14ac:dyDescent="0.5">
      <c r="E487" s="45">
        <v>461</v>
      </c>
      <c r="F487" s="60">
        <v>22.570718723488369</v>
      </c>
      <c r="G487" s="61">
        <v>9933.5581191674391</v>
      </c>
      <c r="H487" s="21">
        <v>690</v>
      </c>
      <c r="I487" s="62">
        <v>15573.795919206974</v>
      </c>
    </row>
    <row r="488" spans="5:9" x14ac:dyDescent="0.5">
      <c r="E488" s="45">
        <v>462</v>
      </c>
      <c r="F488" s="60">
        <v>21.91806796094076</v>
      </c>
      <c r="G488" s="61">
        <v>9645.9749514069663</v>
      </c>
      <c r="H488" s="21">
        <v>670</v>
      </c>
      <c r="I488" s="62">
        <v>14685.10553383031</v>
      </c>
    </row>
    <row r="489" spans="5:9" x14ac:dyDescent="0.5">
      <c r="E489" s="45">
        <v>463</v>
      </c>
      <c r="F489" s="60">
        <v>22.710885539421586</v>
      </c>
      <c r="G489" s="61">
        <v>9993.1948186727477</v>
      </c>
      <c r="H489" s="21">
        <v>694</v>
      </c>
      <c r="I489" s="62">
        <v>15761.35456435858</v>
      </c>
    </row>
    <row r="490" spans="5:9" x14ac:dyDescent="0.5">
      <c r="E490" s="45">
        <v>464</v>
      </c>
      <c r="F490" s="60">
        <v>21.922750570396815</v>
      </c>
      <c r="G490" s="61">
        <v>9639.8051254872989</v>
      </c>
      <c r="H490" s="21">
        <v>669</v>
      </c>
      <c r="I490" s="62">
        <v>14666.32013159547</v>
      </c>
    </row>
    <row r="491" spans="5:9" x14ac:dyDescent="0.5">
      <c r="E491" s="45">
        <v>465</v>
      </c>
      <c r="F491" s="60">
        <v>22.44122754285614</v>
      </c>
      <c r="G491" s="61">
        <v>9869.0700594283499</v>
      </c>
      <c r="H491" s="21">
        <v>685</v>
      </c>
      <c r="I491" s="62">
        <v>15372.240866856455</v>
      </c>
    </row>
    <row r="492" spans="5:9" x14ac:dyDescent="0.5">
      <c r="E492" s="45">
        <v>466</v>
      </c>
      <c r="F492" s="60">
        <v>21.196279597889717</v>
      </c>
      <c r="G492" s="61">
        <v>9321.5815115357364</v>
      </c>
      <c r="H492" s="21">
        <v>647</v>
      </c>
      <c r="I492" s="62">
        <v>13713.992899834648</v>
      </c>
    </row>
    <row r="493" spans="5:9" x14ac:dyDescent="0.5">
      <c r="E493" s="45">
        <v>467</v>
      </c>
      <c r="F493" s="60">
        <v>22.779413760034807</v>
      </c>
      <c r="G493" s="61">
        <v>10029.871027207657</v>
      </c>
      <c r="H493" s="21">
        <v>697</v>
      </c>
      <c r="I493" s="62">
        <v>15877.251390744261</v>
      </c>
    </row>
    <row r="494" spans="5:9" x14ac:dyDescent="0.5">
      <c r="E494" s="45">
        <v>468</v>
      </c>
      <c r="F494" s="60">
        <v>21.74681051167742</v>
      </c>
      <c r="G494" s="61">
        <v>9572.2983125690316</v>
      </c>
      <c r="H494" s="21">
        <v>665</v>
      </c>
      <c r="I494" s="62">
        <v>14461.628990265484</v>
      </c>
    </row>
    <row r="495" spans="5:9" x14ac:dyDescent="0.5">
      <c r="E495" s="45">
        <v>469</v>
      </c>
      <c r="F495" s="60">
        <v>22.915090643698758</v>
      </c>
      <c r="G495" s="61">
        <v>10088.519941613726</v>
      </c>
      <c r="H495" s="21">
        <v>701</v>
      </c>
      <c r="I495" s="62">
        <v>16063.478541232829</v>
      </c>
    </row>
    <row r="496" spans="5:9" x14ac:dyDescent="0.5">
      <c r="E496" s="45">
        <v>470</v>
      </c>
      <c r="F496" s="60">
        <v>21.755680118082982</v>
      </c>
      <c r="G496" s="61">
        <v>9567.0496259782558</v>
      </c>
      <c r="H496" s="21">
        <v>664</v>
      </c>
      <c r="I496" s="62">
        <v>14445.7715984071</v>
      </c>
    </row>
    <row r="497" spans="5:9" x14ac:dyDescent="0.5">
      <c r="E497" s="45">
        <v>471</v>
      </c>
      <c r="F497" s="60">
        <v>21.935353444345562</v>
      </c>
      <c r="G497" s="61">
        <v>9649.7777577560228</v>
      </c>
      <c r="H497" s="21">
        <v>670</v>
      </c>
      <c r="I497" s="62">
        <v>14696.686807711527</v>
      </c>
    </row>
    <row r="498" spans="5:9" x14ac:dyDescent="0.5">
      <c r="E498" s="45">
        <v>472</v>
      </c>
      <c r="F498" s="60">
        <v>21.873706856477707</v>
      </c>
      <c r="G498" s="61">
        <v>9621.8155084250939</v>
      </c>
      <c r="H498" s="21">
        <v>668</v>
      </c>
      <c r="I498" s="62">
        <v>14611.636180127109</v>
      </c>
    </row>
    <row r="499" spans="5:9" x14ac:dyDescent="0.5">
      <c r="E499" s="45">
        <v>473</v>
      </c>
      <c r="F499" s="60">
        <v>21.500661885312766</v>
      </c>
      <c r="G499" s="61">
        <v>9453.3456147688084</v>
      </c>
      <c r="H499" s="21">
        <v>656</v>
      </c>
      <c r="I499" s="62">
        <v>14104.434196765174</v>
      </c>
    </row>
    <row r="500" spans="5:9" x14ac:dyDescent="0.5">
      <c r="E500" s="45">
        <v>474</v>
      </c>
      <c r="F500" s="60">
        <v>21.874281955619665</v>
      </c>
      <c r="G500" s="61">
        <v>9629.1420302363258</v>
      </c>
      <c r="H500" s="21">
        <v>669</v>
      </c>
      <c r="I500" s="62">
        <v>14633.894628309556</v>
      </c>
    </row>
    <row r="501" spans="5:9" x14ac:dyDescent="0.5">
      <c r="E501" s="45">
        <v>475</v>
      </c>
      <c r="F501" s="60">
        <v>22.634506337771381</v>
      </c>
      <c r="G501" s="61">
        <v>9954.7913943097046</v>
      </c>
      <c r="H501" s="21">
        <v>691</v>
      </c>
      <c r="I501" s="62">
        <v>15640.443879400023</v>
      </c>
    </row>
    <row r="502" spans="5:9" x14ac:dyDescent="0.5">
      <c r="E502" s="45">
        <v>476</v>
      </c>
      <c r="F502" s="60">
        <v>21.271272353804402</v>
      </c>
      <c r="G502" s="61">
        <v>9359.6799178369674</v>
      </c>
      <c r="H502" s="21">
        <v>650</v>
      </c>
      <c r="I502" s="62">
        <v>13826.327029972861</v>
      </c>
    </row>
    <row r="503" spans="5:9" x14ac:dyDescent="0.5">
      <c r="E503" s="45">
        <v>477</v>
      </c>
      <c r="F503" s="60">
        <v>22.89371037078574</v>
      </c>
      <c r="G503" s="61">
        <v>10076.616281572862</v>
      </c>
      <c r="H503" s="21">
        <v>700</v>
      </c>
      <c r="I503" s="62">
        <v>16025.597259550019</v>
      </c>
    </row>
    <row r="504" spans="5:9" x14ac:dyDescent="0.5">
      <c r="E504" s="45">
        <v>478</v>
      </c>
      <c r="F504" s="60">
        <v>22.491182793957972</v>
      </c>
      <c r="G504" s="61">
        <v>9894.460214670753</v>
      </c>
      <c r="H504" s="21">
        <v>687</v>
      </c>
      <c r="I504" s="62">
        <v>15451.442579449125</v>
      </c>
    </row>
    <row r="505" spans="5:9" x14ac:dyDescent="0.5">
      <c r="E505" s="45">
        <v>479</v>
      </c>
      <c r="F505" s="60">
        <v>22.459468551347207</v>
      </c>
      <c r="G505" s="61">
        <v>9880.2830812963857</v>
      </c>
      <c r="H505" s="21">
        <v>686</v>
      </c>
      <c r="I505" s="62">
        <v>15407.195426224185</v>
      </c>
    </row>
    <row r="506" spans="5:9" x14ac:dyDescent="0.5">
      <c r="E506" s="45">
        <v>480</v>
      </c>
      <c r="F506" s="60">
        <v>23.497852697098292</v>
      </c>
      <c r="G506" s="61">
        <v>10339.127593361623</v>
      </c>
      <c r="H506" s="21">
        <v>718</v>
      </c>
      <c r="I506" s="62">
        <v>16871.458236516573</v>
      </c>
    </row>
    <row r="507" spans="5:9" x14ac:dyDescent="0.5">
      <c r="E507" s="45">
        <v>481</v>
      </c>
      <c r="F507" s="60">
        <v>21.512414444661502</v>
      </c>
      <c r="G507" s="61">
        <v>9470.3311778255302</v>
      </c>
      <c r="H507" s="21">
        <v>658</v>
      </c>
      <c r="I507" s="62">
        <v>14155.168704587268</v>
      </c>
    </row>
    <row r="508" spans="5:9" x14ac:dyDescent="0.5">
      <c r="E508" s="45">
        <v>482</v>
      </c>
      <c r="F508" s="60">
        <v>22.198176750978032</v>
      </c>
      <c r="G508" s="61">
        <v>9765.1988852151662</v>
      </c>
      <c r="H508" s="21">
        <v>678</v>
      </c>
      <c r="I508" s="62">
        <v>15050.363837163106</v>
      </c>
    </row>
    <row r="509" spans="5:9" x14ac:dyDescent="0.5">
      <c r="E509" s="45">
        <v>483</v>
      </c>
      <c r="F509" s="60">
        <v>21.234037337324462</v>
      </c>
      <c r="G509" s="61">
        <v>9344.2882142113813</v>
      </c>
      <c r="H509" s="21">
        <v>649</v>
      </c>
      <c r="I509" s="62">
        <v>13780.890231923577</v>
      </c>
    </row>
    <row r="510" spans="5:9" x14ac:dyDescent="0.5">
      <c r="E510" s="45">
        <v>484</v>
      </c>
      <c r="F510" s="60">
        <v>21.988886392600222</v>
      </c>
      <c r="G510" s="61">
        <v>9675.955006372049</v>
      </c>
      <c r="H510" s="21">
        <v>672</v>
      </c>
      <c r="I510" s="62">
        <v>14776.53165582735</v>
      </c>
    </row>
    <row r="511" spans="5:9" x14ac:dyDescent="0.5">
      <c r="E511" s="45">
        <v>485</v>
      </c>
      <c r="F511" s="60">
        <v>21.68267389491286</v>
      </c>
      <c r="G511" s="61">
        <v>9536.5882568808283</v>
      </c>
      <c r="H511" s="21">
        <v>662</v>
      </c>
      <c r="I511" s="62">
        <v>14353.930118432312</v>
      </c>
    </row>
    <row r="512" spans="5:9" x14ac:dyDescent="0.5">
      <c r="E512" s="45">
        <v>486</v>
      </c>
      <c r="F512" s="60">
        <v>22.51829510670348</v>
      </c>
      <c r="G512" s="61">
        <v>9907.6249234747647</v>
      </c>
      <c r="H512" s="21">
        <v>688</v>
      </c>
      <c r="I512" s="62">
        <v>15492.587033411994</v>
      </c>
    </row>
    <row r="513" spans="5:9" x14ac:dyDescent="0.5">
      <c r="E513" s="45">
        <v>487</v>
      </c>
      <c r="F513" s="60">
        <v>22.343091276350325</v>
      </c>
      <c r="G513" s="61">
        <v>9833.08008079707</v>
      </c>
      <c r="H513" s="21">
        <v>683</v>
      </c>
      <c r="I513" s="62">
        <v>15260.331341747273</v>
      </c>
    </row>
    <row r="514" spans="5:9" x14ac:dyDescent="0.5">
      <c r="E514" s="45">
        <v>488</v>
      </c>
      <c r="F514" s="60">
        <v>22.259113385566696</v>
      </c>
      <c r="G514" s="61">
        <v>9800.2049448246726</v>
      </c>
      <c r="H514" s="21">
        <v>681</v>
      </c>
      <c r="I514" s="62">
        <v>15158.456215570921</v>
      </c>
    </row>
    <row r="515" spans="5:9" x14ac:dyDescent="0.5">
      <c r="E515" s="45">
        <v>489</v>
      </c>
      <c r="F515" s="60">
        <v>22.291811594122173</v>
      </c>
      <c r="G515" s="61">
        <v>9807.3985507068792</v>
      </c>
      <c r="H515" s="21">
        <v>681</v>
      </c>
      <c r="I515" s="62">
        <v>15180.7236955972</v>
      </c>
    </row>
    <row r="516" spans="5:9" x14ac:dyDescent="0.5">
      <c r="E516" s="45">
        <v>490</v>
      </c>
      <c r="F516" s="60">
        <v>21.913270142447342</v>
      </c>
      <c r="G516" s="61">
        <v>9637.7194313384134</v>
      </c>
      <c r="H516" s="21">
        <v>669</v>
      </c>
      <c r="I516" s="62">
        <v>14659.977725297273</v>
      </c>
    </row>
    <row r="517" spans="5:9" x14ac:dyDescent="0.5">
      <c r="E517" s="45">
        <v>491</v>
      </c>
      <c r="F517" s="60">
        <v>22.936865764733511</v>
      </c>
      <c r="G517" s="61">
        <v>10086.110468241372</v>
      </c>
      <c r="H517" s="21">
        <v>700</v>
      </c>
      <c r="I517" s="62">
        <v>16055.806035313459</v>
      </c>
    </row>
    <row r="518" spans="5:9" x14ac:dyDescent="0.5">
      <c r="E518" s="45">
        <v>492</v>
      </c>
      <c r="F518" s="60">
        <v>21.433134150730464</v>
      </c>
      <c r="G518" s="61">
        <v>9431.2895131607002</v>
      </c>
      <c r="H518" s="21">
        <v>655</v>
      </c>
      <c r="I518" s="62">
        <v>14038.702868728453</v>
      </c>
    </row>
    <row r="519" spans="5:9" x14ac:dyDescent="0.5">
      <c r="E519" s="45">
        <v>493</v>
      </c>
      <c r="F519" s="60">
        <v>23.123518536246433</v>
      </c>
      <c r="G519" s="61">
        <v>10177.574077974215</v>
      </c>
      <c r="H519" s="21">
        <v>707</v>
      </c>
      <c r="I519" s="62">
        <v>16348.327605126227</v>
      </c>
    </row>
    <row r="520" spans="5:9" x14ac:dyDescent="0.5">
      <c r="E520" s="45">
        <v>494</v>
      </c>
      <c r="F520" s="60">
        <v>21.149970596062595</v>
      </c>
      <c r="G520" s="61">
        <v>9304.1935311337693</v>
      </c>
      <c r="H520" s="21">
        <v>646</v>
      </c>
      <c r="I520" s="62">
        <v>13662.881005056435</v>
      </c>
    </row>
    <row r="521" spans="5:9" x14ac:dyDescent="0.5">
      <c r="E521" s="45">
        <v>495</v>
      </c>
      <c r="F521" s="60">
        <v>22.144890372896196</v>
      </c>
      <c r="G521" s="61">
        <v>9746.2758820371637</v>
      </c>
      <c r="H521" s="21">
        <v>677</v>
      </c>
      <c r="I521" s="62">
        <v>14992.090782450725</v>
      </c>
    </row>
    <row r="522" spans="5:9" x14ac:dyDescent="0.5">
      <c r="E522" s="45">
        <v>496</v>
      </c>
      <c r="F522" s="60">
        <v>22.50173517544339</v>
      </c>
      <c r="G522" s="61">
        <v>9896.781738597545</v>
      </c>
      <c r="H522" s="21">
        <v>687</v>
      </c>
      <c r="I522" s="62">
        <v>15458.692065529609</v>
      </c>
    </row>
    <row r="523" spans="5:9" x14ac:dyDescent="0.5">
      <c r="E523" s="45">
        <v>497</v>
      </c>
      <c r="F523" s="60">
        <v>23.098799754613495</v>
      </c>
      <c r="G523" s="61">
        <v>10157.735946014967</v>
      </c>
      <c r="H523" s="21">
        <v>705</v>
      </c>
      <c r="I523" s="62">
        <v>16284.653827002514</v>
      </c>
    </row>
    <row r="524" spans="5:9" x14ac:dyDescent="0.5">
      <c r="E524" s="45">
        <v>498</v>
      </c>
      <c r="F524" s="60">
        <v>22.491229737927291</v>
      </c>
      <c r="G524" s="61">
        <v>9894.4705423440028</v>
      </c>
      <c r="H524" s="21">
        <v>687</v>
      </c>
      <c r="I524" s="62">
        <v>15451.474829956049</v>
      </c>
    </row>
    <row r="525" spans="5:9" x14ac:dyDescent="0.5">
      <c r="E525" s="45">
        <v>499</v>
      </c>
      <c r="F525" s="60">
        <v>22.941675578252021</v>
      </c>
      <c r="G525" s="61">
        <v>10094.368627215445</v>
      </c>
      <c r="H525" s="21">
        <v>701</v>
      </c>
      <c r="I525" s="62">
        <v>16082.114580354666</v>
      </c>
    </row>
    <row r="526" spans="5:9" x14ac:dyDescent="0.5">
      <c r="E526" s="45">
        <v>500</v>
      </c>
      <c r="F526" s="60">
        <v>21.923891647932741</v>
      </c>
      <c r="G526" s="61">
        <v>9647.2561625452036</v>
      </c>
      <c r="H526" s="21">
        <v>670</v>
      </c>
      <c r="I526" s="62">
        <v>14689.007404114936</v>
      </c>
    </row>
    <row r="527" spans="5:9" x14ac:dyDescent="0.5">
      <c r="E527" s="45">
        <v>501</v>
      </c>
      <c r="F527" s="60">
        <v>20.815421315380469</v>
      </c>
      <c r="G527" s="61">
        <v>9158.5926893837022</v>
      </c>
      <c r="H527" s="21">
        <v>636</v>
      </c>
      <c r="I527" s="62">
        <v>13238.607956581978</v>
      </c>
    </row>
    <row r="528" spans="5:9" x14ac:dyDescent="0.5">
      <c r="E528" s="45">
        <v>502</v>
      </c>
      <c r="F528" s="60">
        <v>22.152718008025488</v>
      </c>
      <c r="G528" s="61">
        <v>9740.7979617656074</v>
      </c>
      <c r="H528" s="21">
        <v>676</v>
      </c>
      <c r="I528" s="62">
        <v>14975.237373425229</v>
      </c>
    </row>
    <row r="529" spans="5:9" x14ac:dyDescent="0.5">
      <c r="E529" s="45">
        <v>503</v>
      </c>
      <c r="F529" s="60">
        <v>23.172769152921472</v>
      </c>
      <c r="G529" s="61">
        <v>10195.609213642723</v>
      </c>
      <c r="H529" s="21">
        <v>708</v>
      </c>
      <c r="I529" s="62">
        <v>16406.320560268403</v>
      </c>
    </row>
    <row r="530" spans="5:9" x14ac:dyDescent="0.5">
      <c r="E530" s="45">
        <v>504</v>
      </c>
      <c r="F530" s="60">
        <v>22.011236154971566</v>
      </c>
      <c r="G530" s="61">
        <v>9680.8719540937454</v>
      </c>
      <c r="H530" s="21">
        <v>672</v>
      </c>
      <c r="I530" s="62">
        <v>14791.550696140894</v>
      </c>
    </row>
    <row r="531" spans="5:9" x14ac:dyDescent="0.5">
      <c r="E531" s="45">
        <v>505</v>
      </c>
      <c r="F531" s="60">
        <v>22.302003723567971</v>
      </c>
      <c r="G531" s="61">
        <v>9816.8408191849521</v>
      </c>
      <c r="H531" s="21">
        <v>682</v>
      </c>
      <c r="I531" s="62">
        <v>15209.966539473357</v>
      </c>
    </row>
    <row r="532" spans="5:9" x14ac:dyDescent="0.5">
      <c r="E532" s="45">
        <v>506</v>
      </c>
      <c r="F532" s="60">
        <v>22.68823534377902</v>
      </c>
      <c r="G532" s="61">
        <v>9988.2117756313837</v>
      </c>
      <c r="H532" s="21">
        <v>694</v>
      </c>
      <c r="I532" s="62">
        <v>15745.635328582641</v>
      </c>
    </row>
    <row r="533" spans="5:9" x14ac:dyDescent="0.5">
      <c r="E533" s="45">
        <v>507</v>
      </c>
      <c r="F533" s="60">
        <v>21.749253667750999</v>
      </c>
      <c r="G533" s="61">
        <v>9565.6358069052185</v>
      </c>
      <c r="H533" s="21">
        <v>664</v>
      </c>
      <c r="I533" s="62">
        <v>14441.504435386663</v>
      </c>
    </row>
    <row r="534" spans="5:9" x14ac:dyDescent="0.5">
      <c r="E534" s="45">
        <v>508</v>
      </c>
      <c r="F534" s="60">
        <v>21.568643391067368</v>
      </c>
      <c r="G534" s="61">
        <v>9497.1015460348208</v>
      </c>
      <c r="H534" s="21">
        <v>660</v>
      </c>
      <c r="I534" s="62">
        <v>14235.304638104464</v>
      </c>
    </row>
    <row r="535" spans="5:9" x14ac:dyDescent="0.5">
      <c r="E535" s="45">
        <v>509</v>
      </c>
      <c r="F535" s="60">
        <v>21.779606909153866</v>
      </c>
      <c r="G535" s="61">
        <v>9579.5135200138502</v>
      </c>
      <c r="H535" s="21">
        <v>665</v>
      </c>
      <c r="I535" s="62">
        <v>14483.438594587322</v>
      </c>
    </row>
    <row r="536" spans="5:9" x14ac:dyDescent="0.5">
      <c r="E536" s="45">
        <v>510</v>
      </c>
      <c r="F536" s="60">
        <v>21.497868853642348</v>
      </c>
      <c r="G536" s="61">
        <v>9452.7311478013162</v>
      </c>
      <c r="H536" s="21">
        <v>656</v>
      </c>
      <c r="I536" s="62">
        <v>14102.60196798938</v>
      </c>
    </row>
    <row r="537" spans="5:9" x14ac:dyDescent="0.5">
      <c r="E537" s="45">
        <v>511</v>
      </c>
      <c r="F537" s="60">
        <v>22.109646304443963</v>
      </c>
      <c r="G537" s="61">
        <v>9731.3221869776717</v>
      </c>
      <c r="H537" s="21">
        <v>676</v>
      </c>
      <c r="I537" s="62">
        <v>14946.120901804119</v>
      </c>
    </row>
    <row r="538" spans="5:9" x14ac:dyDescent="0.5">
      <c r="E538" s="45">
        <v>512</v>
      </c>
      <c r="F538" s="60">
        <v>22.792535433615992</v>
      </c>
      <c r="G538" s="61">
        <v>10025.557795395518</v>
      </c>
      <c r="H538" s="21">
        <v>696</v>
      </c>
      <c r="I538" s="62">
        <v>15863.604661796729</v>
      </c>
    </row>
    <row r="539" spans="5:9" x14ac:dyDescent="0.5">
      <c r="E539" s="45">
        <v>513</v>
      </c>
      <c r="F539" s="60">
        <v>22.838680722127609</v>
      </c>
      <c r="G539" s="61">
        <v>10042.909758868074</v>
      </c>
      <c r="H539" s="21">
        <v>697</v>
      </c>
      <c r="I539" s="62">
        <v>15918.560463322943</v>
      </c>
    </row>
    <row r="540" spans="5:9" x14ac:dyDescent="0.5">
      <c r="E540" s="45">
        <v>514</v>
      </c>
      <c r="F540" s="60">
        <v>21.329047844871464</v>
      </c>
      <c r="G540" s="61">
        <v>9386.7905258717219</v>
      </c>
      <c r="H540" s="21">
        <v>652</v>
      </c>
      <c r="I540" s="62">
        <v>13906.539194856196</v>
      </c>
    </row>
    <row r="541" spans="5:9" x14ac:dyDescent="0.5">
      <c r="E541" s="45">
        <v>515</v>
      </c>
      <c r="F541" s="60">
        <v>22.051864425665631</v>
      </c>
      <c r="G541" s="61">
        <v>9697.0101736464385</v>
      </c>
      <c r="H541" s="21">
        <v>673</v>
      </c>
      <c r="I541" s="62">
        <v>14840.904758472969</v>
      </c>
    </row>
    <row r="542" spans="5:9" x14ac:dyDescent="0.5">
      <c r="E542" s="45">
        <v>516</v>
      </c>
      <c r="F542" s="60">
        <v>22.734125849803657</v>
      </c>
      <c r="G542" s="61">
        <v>10005.507686956804</v>
      </c>
      <c r="H542" s="21">
        <v>695</v>
      </c>
      <c r="I542" s="62">
        <v>15800.217465613541</v>
      </c>
    </row>
    <row r="543" spans="5:9" x14ac:dyDescent="0.5">
      <c r="E543" s="45">
        <v>517</v>
      </c>
      <c r="F543" s="60">
        <v>21.969569448035362</v>
      </c>
      <c r="G543" s="61">
        <v>9664.5052785677799</v>
      </c>
      <c r="H543" s="21">
        <v>671</v>
      </c>
      <c r="I543" s="62">
        <v>14741.581099631727</v>
      </c>
    </row>
    <row r="544" spans="5:9" x14ac:dyDescent="0.5">
      <c r="E544" s="45">
        <v>518</v>
      </c>
      <c r="F544" s="60">
        <v>21.841236910943589</v>
      </c>
      <c r="G544" s="61">
        <v>9614.6721204075893</v>
      </c>
      <c r="H544" s="21">
        <v>668</v>
      </c>
      <c r="I544" s="62">
        <v>14589.946256510319</v>
      </c>
    </row>
    <row r="545" spans="5:9" x14ac:dyDescent="0.5">
      <c r="E545" s="45">
        <v>519</v>
      </c>
      <c r="F545" s="60">
        <v>22.314346448853964</v>
      </c>
      <c r="G545" s="61">
        <v>9812.356218747871</v>
      </c>
      <c r="H545" s="21">
        <v>681</v>
      </c>
      <c r="I545" s="62">
        <v>15196.06993166955</v>
      </c>
    </row>
    <row r="546" spans="5:9" x14ac:dyDescent="0.5">
      <c r="E546" s="45">
        <v>520</v>
      </c>
      <c r="F546" s="60">
        <v>21.718714475163232</v>
      </c>
      <c r="G546" s="61">
        <v>9558.9171845359106</v>
      </c>
      <c r="H546" s="21">
        <v>664</v>
      </c>
      <c r="I546" s="62">
        <v>14421.226411508385</v>
      </c>
    </row>
    <row r="547" spans="5:9" x14ac:dyDescent="0.5">
      <c r="E547" s="45">
        <v>521</v>
      </c>
      <c r="F547" s="60">
        <v>21.630261385295491</v>
      </c>
      <c r="G547" s="61">
        <v>9510.6575047650076</v>
      </c>
      <c r="H547" s="21">
        <v>660</v>
      </c>
      <c r="I547" s="62">
        <v>14275.972514295023</v>
      </c>
    </row>
    <row r="548" spans="5:9" x14ac:dyDescent="0.5">
      <c r="E548" s="45">
        <v>522</v>
      </c>
      <c r="F548" s="60">
        <v>22.104700402720155</v>
      </c>
      <c r="G548" s="61">
        <v>9730.234088598434</v>
      </c>
      <c r="H548" s="21">
        <v>676</v>
      </c>
      <c r="I548" s="62">
        <v>14942.777472238826</v>
      </c>
    </row>
    <row r="549" spans="5:9" x14ac:dyDescent="0.5">
      <c r="E549" s="45">
        <v>523</v>
      </c>
      <c r="F549" s="60">
        <v>21.627472594640288</v>
      </c>
      <c r="G549" s="61">
        <v>9517.2439708208622</v>
      </c>
      <c r="H549" s="21">
        <v>661</v>
      </c>
      <c r="I549" s="62">
        <v>14295.75938505723</v>
      </c>
    </row>
    <row r="550" spans="5:9" x14ac:dyDescent="0.5">
      <c r="E550" s="45">
        <v>524</v>
      </c>
      <c r="F550" s="60">
        <v>23.192129456264968</v>
      </c>
      <c r="G550" s="61">
        <v>10207.068480378293</v>
      </c>
      <c r="H550" s="21">
        <v>709</v>
      </c>
      <c r="I550" s="62">
        <v>16443.219784491863</v>
      </c>
    </row>
    <row r="551" spans="5:9" x14ac:dyDescent="0.5">
      <c r="E551" s="45">
        <v>525</v>
      </c>
      <c r="F551" s="60">
        <v>21.792685814560659</v>
      </c>
      <c r="G551" s="61">
        <v>9589.5908792033442</v>
      </c>
      <c r="H551" s="21">
        <v>666</v>
      </c>
      <c r="I551" s="62">
        <v>14513.928752497399</v>
      </c>
    </row>
    <row r="552" spans="5:9" x14ac:dyDescent="0.5">
      <c r="E552" s="45">
        <v>526</v>
      </c>
      <c r="F552" s="60">
        <v>22.352947964716726</v>
      </c>
      <c r="G552" s="61">
        <v>9835.2485522376792</v>
      </c>
      <c r="H552" s="21">
        <v>683</v>
      </c>
      <c r="I552" s="62">
        <v>15267.063459901523</v>
      </c>
    </row>
    <row r="553" spans="5:9" x14ac:dyDescent="0.5">
      <c r="E553" s="45">
        <v>527</v>
      </c>
      <c r="F553" s="60">
        <v>22.537366724319092</v>
      </c>
      <c r="G553" s="61">
        <v>9919.0206793502002</v>
      </c>
      <c r="H553" s="21">
        <v>689</v>
      </c>
      <c r="I553" s="62">
        <v>15528.245673055855</v>
      </c>
    </row>
    <row r="554" spans="5:9" x14ac:dyDescent="0.5">
      <c r="E554" s="45">
        <v>528</v>
      </c>
      <c r="F554" s="60">
        <v>22.542203219533228</v>
      </c>
      <c r="G554" s="61">
        <v>9912.8847082973098</v>
      </c>
      <c r="H554" s="21">
        <v>688</v>
      </c>
      <c r="I554" s="62">
        <v>15509.03581503886</v>
      </c>
    </row>
    <row r="555" spans="5:9" x14ac:dyDescent="0.5">
      <c r="E555" s="45">
        <v>529</v>
      </c>
      <c r="F555" s="60">
        <v>21.64823389922719</v>
      </c>
      <c r="G555" s="61">
        <v>9521.8114578299828</v>
      </c>
      <c r="H555" s="21">
        <v>661</v>
      </c>
      <c r="I555" s="62">
        <v>14309.482607389173</v>
      </c>
    </row>
    <row r="556" spans="5:9" x14ac:dyDescent="0.5">
      <c r="E556" s="45">
        <v>530</v>
      </c>
      <c r="F556" s="60">
        <v>21.636923002793356</v>
      </c>
      <c r="G556" s="61">
        <v>9526.5230606145378</v>
      </c>
      <c r="H556" s="21">
        <v>662</v>
      </c>
      <c r="I556" s="62">
        <v>14323.643027849201</v>
      </c>
    </row>
    <row r="557" spans="5:9" x14ac:dyDescent="0.5">
      <c r="E557" s="45">
        <v>531</v>
      </c>
      <c r="F557" s="60">
        <v>21.172325074146329</v>
      </c>
      <c r="G557" s="61">
        <v>9316.3115163121911</v>
      </c>
      <c r="H557" s="21">
        <v>647</v>
      </c>
      <c r="I557" s="62">
        <v>13698.494322972674</v>
      </c>
    </row>
    <row r="558" spans="5:9" x14ac:dyDescent="0.5">
      <c r="E558" s="45">
        <v>532</v>
      </c>
      <c r="F558" s="60">
        <v>21.926251351920151</v>
      </c>
      <c r="G558" s="61">
        <v>9647.7752974224313</v>
      </c>
      <c r="H558" s="21">
        <v>670</v>
      </c>
      <c r="I558" s="62">
        <v>14690.588405786501</v>
      </c>
    </row>
    <row r="559" spans="5:9" x14ac:dyDescent="0.5">
      <c r="E559" s="45">
        <v>533</v>
      </c>
      <c r="F559" s="60">
        <v>22.447435448224308</v>
      </c>
      <c r="G559" s="61">
        <v>9877.6357986093462</v>
      </c>
      <c r="H559" s="21">
        <v>686</v>
      </c>
      <c r="I559" s="62">
        <v>15398.940717481875</v>
      </c>
    </row>
    <row r="560" spans="5:9" x14ac:dyDescent="0.5">
      <c r="E560" s="45">
        <v>534</v>
      </c>
      <c r="F560" s="60">
        <v>22.094221061275942</v>
      </c>
      <c r="G560" s="61">
        <v>9727.9286334807075</v>
      </c>
      <c r="H560" s="21">
        <v>676</v>
      </c>
      <c r="I560" s="62">
        <v>14935.693437422537</v>
      </c>
    </row>
    <row r="561" spans="5:9" x14ac:dyDescent="0.5">
      <c r="E561" s="45">
        <v>535</v>
      </c>
      <c r="F561" s="60">
        <v>22.075740118925086</v>
      </c>
      <c r="G561" s="61">
        <v>9709.4628261635189</v>
      </c>
      <c r="H561" s="21">
        <v>674</v>
      </c>
      <c r="I561" s="62">
        <v>14879.048840155509</v>
      </c>
    </row>
    <row r="562" spans="5:9" x14ac:dyDescent="0.5">
      <c r="E562" s="45">
        <v>536</v>
      </c>
      <c r="F562" s="60">
        <v>22.492702967753473</v>
      </c>
      <c r="G562" s="61">
        <v>9901.9946529057634</v>
      </c>
      <c r="H562" s="21">
        <v>688</v>
      </c>
      <c r="I562" s="62">
        <v>15474.979641814389</v>
      </c>
    </row>
    <row r="563" spans="5:9" x14ac:dyDescent="0.5">
      <c r="E563" s="45">
        <v>537</v>
      </c>
      <c r="F563" s="60">
        <v>23.037586389522186</v>
      </c>
      <c r="G563" s="61">
        <v>10137.069005694881</v>
      </c>
      <c r="H563" s="21">
        <v>704</v>
      </c>
      <c r="I563" s="62">
        <v>16218.460818223619</v>
      </c>
    </row>
    <row r="564" spans="5:9" x14ac:dyDescent="0.5">
      <c r="E564" s="45">
        <v>538</v>
      </c>
      <c r="F564" s="60">
        <v>21.587062234233567</v>
      </c>
      <c r="G564" s="61">
        <v>9493.9536915313838</v>
      </c>
      <c r="H564" s="21">
        <v>659</v>
      </c>
      <c r="I564" s="62">
        <v>14225.874012359922</v>
      </c>
    </row>
    <row r="565" spans="5:9" x14ac:dyDescent="0.5">
      <c r="E565" s="45">
        <v>539</v>
      </c>
      <c r="F565" s="60">
        <v>21.978505945305695</v>
      </c>
      <c r="G565" s="61">
        <v>9673.6713079672518</v>
      </c>
      <c r="H565" s="21">
        <v>672</v>
      </c>
      <c r="I565" s="62">
        <v>14769.555995245428</v>
      </c>
    </row>
    <row r="566" spans="5:9" x14ac:dyDescent="0.5">
      <c r="E566" s="45">
        <v>540</v>
      </c>
      <c r="F566" s="60">
        <v>22.872481562356132</v>
      </c>
      <c r="G566" s="61">
        <v>10057.545943718349</v>
      </c>
      <c r="H566" s="21">
        <v>698</v>
      </c>
      <c r="I566" s="62">
        <v>15964.992130524581</v>
      </c>
    </row>
    <row r="567" spans="5:9" x14ac:dyDescent="0.5">
      <c r="E567" s="45">
        <v>541</v>
      </c>
      <c r="F567" s="60">
        <v>22.090428501464874</v>
      </c>
      <c r="G567" s="61">
        <v>9719.894270322271</v>
      </c>
      <c r="H567" s="21">
        <v>675</v>
      </c>
      <c r="I567" s="62">
        <v>14911.039238488789</v>
      </c>
    </row>
    <row r="568" spans="5:9" x14ac:dyDescent="0.5">
      <c r="E568" s="45">
        <v>542</v>
      </c>
      <c r="F568" s="60">
        <v>21.588054792808769</v>
      </c>
      <c r="G568" s="61">
        <v>9501.3720544179287</v>
      </c>
      <c r="H568" s="21">
        <v>660</v>
      </c>
      <c r="I568" s="62">
        <v>14248.116163253788</v>
      </c>
    </row>
    <row r="569" spans="5:9" x14ac:dyDescent="0.5">
      <c r="E569" s="45">
        <v>543</v>
      </c>
      <c r="F569" s="60">
        <v>20.940073355307689</v>
      </c>
      <c r="G569" s="61">
        <v>9207.6161381676902</v>
      </c>
      <c r="H569" s="21">
        <v>639</v>
      </c>
      <c r="I569" s="62">
        <v>13380.706874041614</v>
      </c>
    </row>
    <row r="570" spans="5:9" x14ac:dyDescent="0.5">
      <c r="E570" s="45">
        <v>544</v>
      </c>
      <c r="F570" s="60">
        <v>21.803251167219585</v>
      </c>
      <c r="G570" s="61">
        <v>9599.1152567883073</v>
      </c>
      <c r="H570" s="21">
        <v>667</v>
      </c>
      <c r="I570" s="62">
        <v>14542.768528535464</v>
      </c>
    </row>
    <row r="571" spans="5:9" x14ac:dyDescent="0.5">
      <c r="E571" s="45">
        <v>545</v>
      </c>
      <c r="F571" s="60">
        <v>21.649879185084547</v>
      </c>
      <c r="G571" s="61">
        <v>9522.1734207186</v>
      </c>
      <c r="H571" s="21">
        <v>661</v>
      </c>
      <c r="I571" s="62">
        <v>14310.570141340886</v>
      </c>
    </row>
    <row r="572" spans="5:9" x14ac:dyDescent="0.5">
      <c r="E572" s="45">
        <v>546</v>
      </c>
      <c r="F572" s="60">
        <v>21.202892469933694</v>
      </c>
      <c r="G572" s="61">
        <v>9323.0363433854127</v>
      </c>
      <c r="H572" s="21">
        <v>647</v>
      </c>
      <c r="I572" s="62">
        <v>13718.271428047101</v>
      </c>
    </row>
    <row r="573" spans="5:9" x14ac:dyDescent="0.5">
      <c r="E573" s="45">
        <v>547</v>
      </c>
      <c r="F573" s="60">
        <v>22.287397113676789</v>
      </c>
      <c r="G573" s="61">
        <v>9806.4273650088944</v>
      </c>
      <c r="H573" s="21">
        <v>681</v>
      </c>
      <c r="I573" s="62">
        <v>15177.717434413893</v>
      </c>
    </row>
    <row r="574" spans="5:9" x14ac:dyDescent="0.5">
      <c r="E574" s="45">
        <v>548</v>
      </c>
      <c r="F574" s="60">
        <v>21.935071379128441</v>
      </c>
      <c r="G574" s="61">
        <v>9649.7157034082556</v>
      </c>
      <c r="H574" s="21">
        <v>670</v>
      </c>
      <c r="I574" s="62">
        <v>14696.497824016056</v>
      </c>
    </row>
    <row r="575" spans="5:9" x14ac:dyDescent="0.5">
      <c r="E575" s="45">
        <v>549</v>
      </c>
      <c r="F575" s="60">
        <v>21.96992787620135</v>
      </c>
      <c r="G575" s="61">
        <v>9664.5841327642956</v>
      </c>
      <c r="H575" s="21">
        <v>671</v>
      </c>
      <c r="I575" s="62">
        <v>14741.821604931107</v>
      </c>
    </row>
    <row r="576" spans="5:9" x14ac:dyDescent="0.5">
      <c r="E576" s="45">
        <v>550</v>
      </c>
      <c r="F576" s="60">
        <v>22.162309775391805</v>
      </c>
      <c r="G576" s="61">
        <v>9750.1081505861966</v>
      </c>
      <c r="H576" s="21">
        <v>677</v>
      </c>
      <c r="I576" s="62">
        <v>15003.883717940253</v>
      </c>
    </row>
    <row r="577" spans="5:9" x14ac:dyDescent="0.5">
      <c r="E577" s="45">
        <v>551</v>
      </c>
      <c r="F577" s="60">
        <v>22.55496327440294</v>
      </c>
      <c r="G577" s="61">
        <v>9922.8919203686455</v>
      </c>
      <c r="H577" s="21">
        <v>689</v>
      </c>
      <c r="I577" s="62">
        <v>15540.369696063626</v>
      </c>
    </row>
    <row r="578" spans="5:9" x14ac:dyDescent="0.5">
      <c r="E578" s="45">
        <v>552</v>
      </c>
      <c r="F578" s="60">
        <v>22.179430400341861</v>
      </c>
      <c r="G578" s="61">
        <v>9753.8746880752078</v>
      </c>
      <c r="H578" s="21">
        <v>677</v>
      </c>
      <c r="I578" s="62">
        <v>15015.474381031439</v>
      </c>
    </row>
    <row r="579" spans="5:9" x14ac:dyDescent="0.5">
      <c r="E579" s="45">
        <v>553</v>
      </c>
      <c r="F579" s="60">
        <v>22.131832606278795</v>
      </c>
      <c r="G579" s="61">
        <v>9743.4031733813354</v>
      </c>
      <c r="H579" s="21">
        <v>677</v>
      </c>
      <c r="I579" s="62">
        <v>14983.250674450745</v>
      </c>
    </row>
    <row r="580" spans="5:9" x14ac:dyDescent="0.5">
      <c r="E580" s="45">
        <v>554</v>
      </c>
      <c r="F580" s="60">
        <v>22.642803644178269</v>
      </c>
      <c r="G580" s="61">
        <v>9956.6168017192176</v>
      </c>
      <c r="H580" s="21">
        <v>691</v>
      </c>
      <c r="I580" s="62">
        <v>15646.177318127184</v>
      </c>
    </row>
    <row r="581" spans="5:9" x14ac:dyDescent="0.5">
      <c r="E581" s="45">
        <v>555</v>
      </c>
      <c r="F581" s="60">
        <v>21.401072262200124</v>
      </c>
      <c r="G581" s="61">
        <v>9409.8358976840263</v>
      </c>
      <c r="H581" s="21">
        <v>653</v>
      </c>
      <c r="I581" s="62">
        <v>13974.900187216681</v>
      </c>
    </row>
    <row r="582" spans="5:9" x14ac:dyDescent="0.5">
      <c r="E582" s="45">
        <v>556</v>
      </c>
      <c r="F582" s="60">
        <v>21.553515020678425</v>
      </c>
      <c r="G582" s="61">
        <v>9479.3733045492518</v>
      </c>
      <c r="H582" s="21">
        <v>658</v>
      </c>
      <c r="I582" s="62">
        <v>14182.212883606404</v>
      </c>
    </row>
    <row r="583" spans="5:9" x14ac:dyDescent="0.5">
      <c r="E583" s="45">
        <v>557</v>
      </c>
      <c r="F583" s="60">
        <v>21.90163388405206</v>
      </c>
      <c r="G583" s="61">
        <v>9642.3594544914522</v>
      </c>
      <c r="H583" s="21">
        <v>670</v>
      </c>
      <c r="I583" s="62">
        <v>14674.09470231488</v>
      </c>
    </row>
    <row r="584" spans="5:9" x14ac:dyDescent="0.5">
      <c r="E584" s="45">
        <v>558</v>
      </c>
      <c r="F584" s="60">
        <v>21.827108511520869</v>
      </c>
      <c r="G584" s="61">
        <v>9604.3638725345918</v>
      </c>
      <c r="H584" s="21">
        <v>667</v>
      </c>
      <c r="I584" s="62">
        <v>14558.681377184419</v>
      </c>
    </row>
    <row r="585" spans="5:9" x14ac:dyDescent="0.5">
      <c r="E585" s="45">
        <v>559</v>
      </c>
      <c r="F585" s="60">
        <v>22.907203357618364</v>
      </c>
      <c r="G585" s="61">
        <v>10079.58473867604</v>
      </c>
      <c r="H585" s="21">
        <v>700</v>
      </c>
      <c r="I585" s="62">
        <v>16035.042350332855</v>
      </c>
    </row>
    <row r="586" spans="5:9" x14ac:dyDescent="0.5">
      <c r="E586" s="45">
        <v>560</v>
      </c>
      <c r="F586" s="60">
        <v>22.479920683642966</v>
      </c>
      <c r="G586" s="61">
        <v>9884.7825504014527</v>
      </c>
      <c r="H586" s="21">
        <v>686</v>
      </c>
      <c r="I586" s="62">
        <v>15421.225588979076</v>
      </c>
    </row>
    <row r="587" spans="5:9" x14ac:dyDescent="0.5">
      <c r="E587" s="45">
        <v>561</v>
      </c>
      <c r="F587" s="60">
        <v>22.743852224012421</v>
      </c>
      <c r="G587" s="61">
        <v>10000.447489282731</v>
      </c>
      <c r="H587" s="21">
        <v>694</v>
      </c>
      <c r="I587" s="62">
        <v>15784.23344346462</v>
      </c>
    </row>
    <row r="588" spans="5:9" x14ac:dyDescent="0.5">
      <c r="E588" s="45">
        <v>562</v>
      </c>
      <c r="F588" s="60">
        <v>22.099862644964855</v>
      </c>
      <c r="G588" s="61">
        <v>9729.1697818922676</v>
      </c>
      <c r="H588" s="21">
        <v>676</v>
      </c>
      <c r="I588" s="62">
        <v>14939.507147996243</v>
      </c>
    </row>
    <row r="589" spans="5:9" x14ac:dyDescent="0.5">
      <c r="E589" s="45">
        <v>563</v>
      </c>
      <c r="F589" s="60">
        <v>23.217469904306544</v>
      </c>
      <c r="G589" s="61">
        <v>10212.643378947439</v>
      </c>
      <c r="H589" s="21">
        <v>709</v>
      </c>
      <c r="I589" s="62">
        <v>16461.186162153339</v>
      </c>
    </row>
    <row r="590" spans="5:9" x14ac:dyDescent="0.5">
      <c r="E590" s="45">
        <v>564</v>
      </c>
      <c r="F590" s="60">
        <v>22.003824016976552</v>
      </c>
      <c r="G590" s="61">
        <v>9679.241283734842</v>
      </c>
      <c r="H590" s="21">
        <v>672</v>
      </c>
      <c r="I590" s="62">
        <v>14786.569739408244</v>
      </c>
    </row>
    <row r="591" spans="5:9" x14ac:dyDescent="0.5">
      <c r="E591" s="45">
        <v>565</v>
      </c>
      <c r="F591" s="60">
        <v>21.610317454650186</v>
      </c>
      <c r="G591" s="61">
        <v>9513.4698400230409</v>
      </c>
      <c r="H591" s="21">
        <v>661</v>
      </c>
      <c r="I591" s="62">
        <v>14284.419837523774</v>
      </c>
    </row>
    <row r="592" spans="5:9" x14ac:dyDescent="0.5">
      <c r="E592" s="45">
        <v>566</v>
      </c>
      <c r="F592" s="60">
        <v>21.405689431590805</v>
      </c>
      <c r="G592" s="61">
        <v>9425.2516749499773</v>
      </c>
      <c r="H592" s="21">
        <v>655</v>
      </c>
      <c r="I592" s="62">
        <v>14020.726577691978</v>
      </c>
    </row>
    <row r="593" spans="5:9" x14ac:dyDescent="0.5">
      <c r="E593" s="45">
        <v>567</v>
      </c>
      <c r="F593" s="60">
        <v>22.887578549045379</v>
      </c>
      <c r="G593" s="61">
        <v>10068.067280789983</v>
      </c>
      <c r="H593" s="21">
        <v>699</v>
      </c>
      <c r="I593" s="62">
        <v>15998.41740578272</v>
      </c>
    </row>
    <row r="594" spans="5:9" x14ac:dyDescent="0.5">
      <c r="E594" s="45">
        <v>568</v>
      </c>
      <c r="F594" s="60">
        <v>22.959352076395771</v>
      </c>
      <c r="G594" s="61">
        <v>10105.457456807069</v>
      </c>
      <c r="H594" s="21">
        <v>702</v>
      </c>
      <c r="I594" s="62">
        <v>16117.465157629831</v>
      </c>
    </row>
    <row r="595" spans="5:9" x14ac:dyDescent="0.5">
      <c r="E595" s="45">
        <v>569</v>
      </c>
      <c r="F595" s="60">
        <v>21.920942353116953</v>
      </c>
      <c r="G595" s="61">
        <v>9646.607317685728</v>
      </c>
      <c r="H595" s="21">
        <v>670</v>
      </c>
      <c r="I595" s="62">
        <v>14687.031376588358</v>
      </c>
    </row>
    <row r="596" spans="5:9" x14ac:dyDescent="0.5">
      <c r="E596" s="45">
        <v>570</v>
      </c>
      <c r="F596" s="60">
        <v>22.9335008280807</v>
      </c>
      <c r="G596" s="61">
        <v>10085.370182177754</v>
      </c>
      <c r="H596" s="21">
        <v>700</v>
      </c>
      <c r="I596" s="62">
        <v>16053.45057965649</v>
      </c>
    </row>
    <row r="597" spans="5:9" x14ac:dyDescent="0.5">
      <c r="E597" s="45">
        <v>571</v>
      </c>
      <c r="F597" s="60">
        <v>23.278074879142792</v>
      </c>
      <c r="G597" s="61">
        <v>10240.376473411414</v>
      </c>
      <c r="H597" s="21">
        <v>711</v>
      </c>
      <c r="I597" s="62">
        <v>16550.711239070526</v>
      </c>
    </row>
    <row r="598" spans="5:9" x14ac:dyDescent="0.5">
      <c r="E598" s="45">
        <v>572</v>
      </c>
      <c r="F598" s="60">
        <v>21.800203159175027</v>
      </c>
      <c r="G598" s="61">
        <v>9591.2446950185058</v>
      </c>
      <c r="H598" s="21">
        <v>666</v>
      </c>
      <c r="I598" s="62">
        <v>14518.935304010567</v>
      </c>
    </row>
    <row r="599" spans="5:9" x14ac:dyDescent="0.5">
      <c r="E599" s="45">
        <v>573</v>
      </c>
      <c r="F599" s="60">
        <v>22.131566810187376</v>
      </c>
      <c r="G599" s="61">
        <v>9736.1446982412235</v>
      </c>
      <c r="H599" s="21">
        <v>676</v>
      </c>
      <c r="I599" s="62">
        <v>14960.939163686666</v>
      </c>
    </row>
    <row r="600" spans="5:9" x14ac:dyDescent="0.5">
      <c r="E600" s="45">
        <v>574</v>
      </c>
      <c r="F600" s="60">
        <v>21.786579003240824</v>
      </c>
      <c r="G600" s="61">
        <v>9581.0473807129802</v>
      </c>
      <c r="H600" s="21">
        <v>665</v>
      </c>
      <c r="I600" s="62">
        <v>14488.075037155148</v>
      </c>
    </row>
    <row r="601" spans="5:9" x14ac:dyDescent="0.5">
      <c r="E601" s="45">
        <v>575</v>
      </c>
      <c r="F601" s="60">
        <v>22.482955911880996</v>
      </c>
      <c r="G601" s="61">
        <v>9892.6503006138191</v>
      </c>
      <c r="H601" s="21">
        <v>687</v>
      </c>
      <c r="I601" s="62">
        <v>15445.790711462245</v>
      </c>
    </row>
    <row r="602" spans="5:9" x14ac:dyDescent="0.5">
      <c r="E602" s="45">
        <v>576</v>
      </c>
      <c r="F602" s="60">
        <v>22.628992083443151</v>
      </c>
      <c r="G602" s="61">
        <v>9953.5782583574928</v>
      </c>
      <c r="H602" s="21">
        <v>691</v>
      </c>
      <c r="I602" s="62">
        <v>15636.633529659217</v>
      </c>
    </row>
    <row r="603" spans="5:9" x14ac:dyDescent="0.5">
      <c r="E603" s="45">
        <v>577</v>
      </c>
      <c r="F603" s="60">
        <v>22.18871818012148</v>
      </c>
      <c r="G603" s="61">
        <v>9755.9179996267248</v>
      </c>
      <c r="H603" s="21">
        <v>677</v>
      </c>
      <c r="I603" s="62">
        <v>15021.762207942242</v>
      </c>
    </row>
    <row r="604" spans="5:9" x14ac:dyDescent="0.5">
      <c r="E604" s="45">
        <v>578</v>
      </c>
      <c r="F604" s="60">
        <v>22.314758234938466</v>
      </c>
      <c r="G604" s="61">
        <v>9819.6468116864635</v>
      </c>
      <c r="H604" s="21">
        <v>682</v>
      </c>
      <c r="I604" s="62">
        <v>15218.665116228034</v>
      </c>
    </row>
    <row r="605" spans="5:9" x14ac:dyDescent="0.5">
      <c r="E605" s="45">
        <v>579</v>
      </c>
      <c r="F605" s="60">
        <v>21.183835724907819</v>
      </c>
      <c r="G605" s="61">
        <v>9326.0438594797197</v>
      </c>
      <c r="H605" s="21">
        <v>648</v>
      </c>
      <c r="I605" s="62">
        <v>13727.125549740267</v>
      </c>
    </row>
    <row r="606" spans="5:9" x14ac:dyDescent="0.5">
      <c r="E606" s="45">
        <v>580</v>
      </c>
      <c r="F606" s="60">
        <v>22.598783912117973</v>
      </c>
      <c r="G606" s="61">
        <v>9939.7324606659531</v>
      </c>
      <c r="H606" s="21">
        <v>690</v>
      </c>
      <c r="I606" s="62">
        <v>15593.160899361403</v>
      </c>
    </row>
    <row r="607" spans="5:9" x14ac:dyDescent="0.5">
      <c r="E607" s="45">
        <v>581</v>
      </c>
      <c r="F607" s="60">
        <v>21.259473763031142</v>
      </c>
      <c r="G607" s="61">
        <v>9357.0842278668497</v>
      </c>
      <c r="H607" s="21">
        <v>650</v>
      </c>
      <c r="I607" s="62">
        <v>13818.657945970243</v>
      </c>
    </row>
    <row r="608" spans="5:9" x14ac:dyDescent="0.5">
      <c r="E608" s="45">
        <v>582</v>
      </c>
      <c r="F608" s="60">
        <v>22.609764421955752</v>
      </c>
      <c r="G608" s="61">
        <v>9942.1481728302642</v>
      </c>
      <c r="H608" s="21">
        <v>690</v>
      </c>
      <c r="I608" s="62">
        <v>15600.737451149469</v>
      </c>
    </row>
    <row r="609" spans="5:9" x14ac:dyDescent="0.5">
      <c r="E609" s="45">
        <v>583</v>
      </c>
      <c r="F609" s="60">
        <v>22.132157143186745</v>
      </c>
      <c r="G609" s="61">
        <v>9736.2745715010842</v>
      </c>
      <c r="H609" s="21">
        <v>676</v>
      </c>
      <c r="I609" s="62">
        <v>14961.33822879424</v>
      </c>
    </row>
    <row r="610" spans="5:9" x14ac:dyDescent="0.5">
      <c r="E610" s="45">
        <v>584</v>
      </c>
      <c r="F610" s="60">
        <v>22.185554991928765</v>
      </c>
      <c r="G610" s="61">
        <v>9755.2220982243271</v>
      </c>
      <c r="H610" s="21">
        <v>677</v>
      </c>
      <c r="I610" s="62">
        <v>15019.620729535773</v>
      </c>
    </row>
    <row r="611" spans="5:9" x14ac:dyDescent="0.5">
      <c r="E611" s="45">
        <v>585</v>
      </c>
      <c r="F611" s="60">
        <v>21.842458266944625</v>
      </c>
      <c r="G611" s="61">
        <v>9607.7408187278161</v>
      </c>
      <c r="H611" s="21">
        <v>667</v>
      </c>
      <c r="I611" s="62">
        <v>14568.919664052064</v>
      </c>
    </row>
    <row r="612" spans="5:9" x14ac:dyDescent="0.5">
      <c r="E612" s="45">
        <v>586</v>
      </c>
      <c r="F612" s="60">
        <v>22.413081558271937</v>
      </c>
      <c r="G612" s="61">
        <v>9862.877942819825</v>
      </c>
      <c r="H612" s="21">
        <v>685</v>
      </c>
      <c r="I612" s="62">
        <v>15352.960867416277</v>
      </c>
    </row>
    <row r="613" spans="5:9" x14ac:dyDescent="0.5">
      <c r="E613" s="45">
        <v>587</v>
      </c>
      <c r="F613" s="60">
        <v>21.374302309274604</v>
      </c>
      <c r="G613" s="61">
        <v>9411.1465080404123</v>
      </c>
      <c r="H613" s="21">
        <v>654</v>
      </c>
      <c r="I613" s="62">
        <v>13978.793710265591</v>
      </c>
    </row>
    <row r="614" spans="5:9" x14ac:dyDescent="0.5">
      <c r="E614" s="45">
        <v>588</v>
      </c>
      <c r="F614" s="60">
        <v>23.45268846843236</v>
      </c>
      <c r="G614" s="61">
        <v>10321.991463055117</v>
      </c>
      <c r="H614" s="21">
        <v>717</v>
      </c>
      <c r="I614" s="62">
        <v>16815.577631866003</v>
      </c>
    </row>
    <row r="615" spans="5:9" x14ac:dyDescent="0.5">
      <c r="E615" s="45">
        <v>589</v>
      </c>
      <c r="F615" s="60">
        <v>22.644490961033497</v>
      </c>
      <c r="G615" s="61">
        <v>9956.9880114273692</v>
      </c>
      <c r="H615" s="21">
        <v>691</v>
      </c>
      <c r="I615" s="62">
        <v>15647.343254074147</v>
      </c>
    </row>
    <row r="616" spans="5:9" x14ac:dyDescent="0.5">
      <c r="E616" s="45">
        <v>590</v>
      </c>
      <c r="F616" s="60">
        <v>21.903792960274632</v>
      </c>
      <c r="G616" s="61">
        <v>9635.6344512604192</v>
      </c>
      <c r="H616" s="21">
        <v>669</v>
      </c>
      <c r="I616" s="62">
        <v>14653.637490423729</v>
      </c>
    </row>
    <row r="617" spans="5:9" x14ac:dyDescent="0.5">
      <c r="E617" s="45">
        <v>591</v>
      </c>
      <c r="F617" s="60">
        <v>21.727779977181104</v>
      </c>
      <c r="G617" s="61">
        <v>9560.9115949798434</v>
      </c>
      <c r="H617" s="21">
        <v>664</v>
      </c>
      <c r="I617" s="62">
        <v>14427.245904848252</v>
      </c>
    </row>
    <row r="618" spans="5:9" x14ac:dyDescent="0.5">
      <c r="E618" s="45">
        <v>592</v>
      </c>
      <c r="F618" s="60">
        <v>21.615293026208388</v>
      </c>
      <c r="G618" s="61">
        <v>9507.3644657658442</v>
      </c>
      <c r="H618" s="21">
        <v>660</v>
      </c>
      <c r="I618" s="62">
        <v>14266.093397297536</v>
      </c>
    </row>
    <row r="619" spans="5:9" x14ac:dyDescent="0.5">
      <c r="E619" s="45">
        <v>593</v>
      </c>
      <c r="F619" s="60">
        <v>22.355561114019551</v>
      </c>
      <c r="G619" s="61">
        <v>9843.0234450843018</v>
      </c>
      <c r="H619" s="21">
        <v>684</v>
      </c>
      <c r="I619" s="62">
        <v>15291.203801989372</v>
      </c>
    </row>
    <row r="620" spans="5:9" x14ac:dyDescent="0.5">
      <c r="E620" s="45">
        <v>594</v>
      </c>
      <c r="F620" s="60">
        <v>21.616876389281632</v>
      </c>
      <c r="G620" s="61">
        <v>9507.7128056419569</v>
      </c>
      <c r="H620" s="21">
        <v>660</v>
      </c>
      <c r="I620" s="62">
        <v>14267.138416925876</v>
      </c>
    </row>
    <row r="621" spans="5:9" x14ac:dyDescent="0.5">
      <c r="E621" s="45">
        <v>595</v>
      </c>
      <c r="F621" s="60">
        <v>22.666535508110989</v>
      </c>
      <c r="G621" s="61">
        <v>9969.0378117844175</v>
      </c>
      <c r="H621" s="21">
        <v>692</v>
      </c>
      <c r="I621" s="62">
        <v>15685.242571612805</v>
      </c>
    </row>
    <row r="622" spans="5:9" x14ac:dyDescent="0.5">
      <c r="E622" s="45">
        <v>596</v>
      </c>
      <c r="F622" s="60">
        <v>22.357565508096982</v>
      </c>
      <c r="G622" s="61">
        <v>9843.464411781335</v>
      </c>
      <c r="H622" s="21">
        <v>684</v>
      </c>
      <c r="I622" s="62">
        <v>15292.574807538336</v>
      </c>
    </row>
    <row r="623" spans="5:9" x14ac:dyDescent="0.5">
      <c r="E623" s="45">
        <v>597</v>
      </c>
      <c r="F623" s="60">
        <v>21.579659182509534</v>
      </c>
      <c r="G623" s="61">
        <v>9499.5250201520976</v>
      </c>
      <c r="H623" s="21">
        <v>660</v>
      </c>
      <c r="I623" s="62">
        <v>14242.575060456293</v>
      </c>
    </row>
    <row r="624" spans="5:9" x14ac:dyDescent="0.5">
      <c r="E624" s="45">
        <v>598</v>
      </c>
      <c r="F624" s="60">
        <v>22.676744757669887</v>
      </c>
      <c r="G624" s="61">
        <v>9978.4838466873734</v>
      </c>
      <c r="H624" s="21">
        <v>693</v>
      </c>
      <c r="I624" s="62">
        <v>15714.984117065233</v>
      </c>
    </row>
    <row r="625" spans="5:9" x14ac:dyDescent="0.5">
      <c r="E625" s="45">
        <v>599</v>
      </c>
      <c r="F625" s="60">
        <v>22.212406876311782</v>
      </c>
      <c r="G625" s="61">
        <v>9768.3295127885904</v>
      </c>
      <c r="H625" s="21">
        <v>678</v>
      </c>
      <c r="I625" s="62">
        <v>15060.011862139389</v>
      </c>
    </row>
    <row r="626" spans="5:9" x14ac:dyDescent="0.5">
      <c r="E626" s="45">
        <v>600</v>
      </c>
      <c r="F626" s="60">
        <v>22.274050206593856</v>
      </c>
      <c r="G626" s="61">
        <v>9803.491045450648</v>
      </c>
      <c r="H626" s="21">
        <v>681</v>
      </c>
      <c r="I626" s="62">
        <v>15168.628190690415</v>
      </c>
    </row>
    <row r="627" spans="5:9" x14ac:dyDescent="0.5">
      <c r="E627" s="45">
        <v>601</v>
      </c>
      <c r="F627" s="60">
        <v>21.227479018151968</v>
      </c>
      <c r="G627" s="61">
        <v>9342.8453839934318</v>
      </c>
      <c r="H627" s="21">
        <v>649</v>
      </c>
      <c r="I627" s="62">
        <v>13776.633882780627</v>
      </c>
    </row>
    <row r="628" spans="5:9" x14ac:dyDescent="0.5">
      <c r="E628" s="45">
        <v>602</v>
      </c>
      <c r="F628" s="60">
        <v>21.805319441130518</v>
      </c>
      <c r="G628" s="61">
        <v>9599.5702770487133</v>
      </c>
      <c r="H628" s="21">
        <v>667</v>
      </c>
      <c r="I628" s="62">
        <v>14544.148067234055</v>
      </c>
    </row>
    <row r="629" spans="5:9" x14ac:dyDescent="0.5">
      <c r="E629" s="45">
        <v>603</v>
      </c>
      <c r="F629" s="60">
        <v>22.345651424518945</v>
      </c>
      <c r="G629" s="61">
        <v>9826.4433133941675</v>
      </c>
      <c r="H629" s="21">
        <v>682</v>
      </c>
      <c r="I629" s="62">
        <v>15239.73427152192</v>
      </c>
    </row>
    <row r="630" spans="5:9" x14ac:dyDescent="0.5">
      <c r="E630" s="45">
        <v>604</v>
      </c>
      <c r="F630" s="60">
        <v>21.883980946995212</v>
      </c>
      <c r="G630" s="61">
        <v>9624.0758083389464</v>
      </c>
      <c r="H630" s="21">
        <v>668</v>
      </c>
      <c r="I630" s="62">
        <v>14618.499272592802</v>
      </c>
    </row>
    <row r="631" spans="5:9" x14ac:dyDescent="0.5">
      <c r="E631" s="45">
        <v>605</v>
      </c>
      <c r="F631" s="60">
        <v>22.865237546030887</v>
      </c>
      <c r="G631" s="61">
        <v>10063.152260126793</v>
      </c>
      <c r="H631" s="21">
        <v>699</v>
      </c>
      <c r="I631" s="62">
        <v>15982.801044675591</v>
      </c>
    </row>
    <row r="632" spans="5:9" x14ac:dyDescent="0.5">
      <c r="E632" s="45">
        <v>606</v>
      </c>
      <c r="F632" s="60">
        <v>23.027508987174865</v>
      </c>
      <c r="G632" s="61">
        <v>10127.65197717847</v>
      </c>
      <c r="H632" s="21">
        <v>703</v>
      </c>
      <c r="I632" s="62">
        <v>16188.338817983929</v>
      </c>
    </row>
    <row r="633" spans="5:9" x14ac:dyDescent="0.5">
      <c r="E633" s="45">
        <v>607</v>
      </c>
      <c r="F633" s="60">
        <v>21.943150541469812</v>
      </c>
      <c r="G633" s="61">
        <v>9658.6931191233598</v>
      </c>
      <c r="H633" s="21">
        <v>671</v>
      </c>
      <c r="I633" s="62">
        <v>14723.854013326245</v>
      </c>
    </row>
    <row r="634" spans="5:9" x14ac:dyDescent="0.5">
      <c r="E634" s="45">
        <v>608</v>
      </c>
      <c r="F634" s="60">
        <v>21.959823383787295</v>
      </c>
      <c r="G634" s="61">
        <v>9655.1611444332048</v>
      </c>
      <c r="H634" s="21">
        <v>670</v>
      </c>
      <c r="I634" s="62">
        <v>14713.081667137489</v>
      </c>
    </row>
    <row r="635" spans="5:9" x14ac:dyDescent="0.5">
      <c r="E635" s="45">
        <v>609</v>
      </c>
      <c r="F635" s="60">
        <v>21.88888025529317</v>
      </c>
      <c r="G635" s="61">
        <v>9632.3536561644978</v>
      </c>
      <c r="H635" s="21">
        <v>669</v>
      </c>
      <c r="I635" s="62">
        <v>14643.66089079113</v>
      </c>
    </row>
    <row r="636" spans="5:9" x14ac:dyDescent="0.5">
      <c r="E636" s="45">
        <v>610</v>
      </c>
      <c r="F636" s="60">
        <v>22.927913039342037</v>
      </c>
      <c r="G636" s="61">
        <v>10091.340868655248</v>
      </c>
      <c r="H636" s="21">
        <v>701</v>
      </c>
      <c r="I636" s="62">
        <v>16072.467040578767</v>
      </c>
    </row>
    <row r="637" spans="5:9" x14ac:dyDescent="0.5">
      <c r="E637" s="45">
        <v>611</v>
      </c>
      <c r="F637" s="60">
        <v>21.648674939225238</v>
      </c>
      <c r="G637" s="61">
        <v>9529.1084866295532</v>
      </c>
      <c r="H637" s="21">
        <v>662</v>
      </c>
      <c r="I637" s="62">
        <v>14331.422809767108</v>
      </c>
    </row>
    <row r="638" spans="5:9" x14ac:dyDescent="0.5">
      <c r="E638" s="45">
        <v>612</v>
      </c>
      <c r="F638" s="60">
        <v>23.01995869612022</v>
      </c>
      <c r="G638" s="61">
        <v>10125.990913146448</v>
      </c>
      <c r="H638" s="21">
        <v>703</v>
      </c>
      <c r="I638" s="62">
        <v>16183.030963372516</v>
      </c>
    </row>
    <row r="639" spans="5:9" x14ac:dyDescent="0.5">
      <c r="E639" s="45">
        <v>613</v>
      </c>
      <c r="F639" s="60">
        <v>21.275690574532522</v>
      </c>
      <c r="G639" s="61">
        <v>9367.8519263971539</v>
      </c>
      <c r="H639" s="21">
        <v>651</v>
      </c>
      <c r="I639" s="62">
        <v>13850.474564020671</v>
      </c>
    </row>
    <row r="640" spans="5:9" x14ac:dyDescent="0.5">
      <c r="E640" s="45">
        <v>614</v>
      </c>
      <c r="F640" s="60">
        <v>21.779318666962855</v>
      </c>
      <c r="G640" s="61">
        <v>9586.6501067318277</v>
      </c>
      <c r="H640" s="21">
        <v>666</v>
      </c>
      <c r="I640" s="62">
        <v>14505.026232197262</v>
      </c>
    </row>
    <row r="641" spans="5:9" x14ac:dyDescent="0.5">
      <c r="E641" s="45">
        <v>615</v>
      </c>
      <c r="F641" s="60">
        <v>22.988994657819291</v>
      </c>
      <c r="G641" s="61">
        <v>10111.978824720243</v>
      </c>
      <c r="H641" s="21">
        <v>702</v>
      </c>
      <c r="I641" s="62">
        <v>16138.274249789143</v>
      </c>
    </row>
    <row r="642" spans="5:9" x14ac:dyDescent="0.5">
      <c r="E642" s="45">
        <v>616</v>
      </c>
      <c r="F642" s="60">
        <v>20.743576532429842</v>
      </c>
      <c r="G642" s="61">
        <v>9128.3868371345634</v>
      </c>
      <c r="H642" s="21">
        <v>634</v>
      </c>
      <c r="I642" s="62">
        <v>13151.427521560519</v>
      </c>
    </row>
    <row r="643" spans="5:9" x14ac:dyDescent="0.5">
      <c r="E643" s="45">
        <v>617</v>
      </c>
      <c r="F643" s="60">
        <v>22.131138351742965</v>
      </c>
      <c r="G643" s="61">
        <v>9743.2504373834527</v>
      </c>
      <c r="H643" s="21">
        <v>677</v>
      </c>
      <c r="I643" s="62">
        <v>14982.780664129989</v>
      </c>
    </row>
    <row r="644" spans="5:9" x14ac:dyDescent="0.5">
      <c r="E644" s="45">
        <v>618</v>
      </c>
      <c r="F644" s="60">
        <v>21.673294034060415</v>
      </c>
      <c r="G644" s="61">
        <v>9541.7246874932898</v>
      </c>
      <c r="H644" s="21">
        <v>663</v>
      </c>
      <c r="I644" s="62">
        <v>14369.393944582054</v>
      </c>
    </row>
    <row r="645" spans="5:9" x14ac:dyDescent="0.5">
      <c r="E645" s="45">
        <v>619</v>
      </c>
      <c r="F645" s="60">
        <v>22.793797368208157</v>
      </c>
      <c r="G645" s="61">
        <v>10033.035421005794</v>
      </c>
      <c r="H645" s="21">
        <v>697</v>
      </c>
      <c r="I645" s="62">
        <v>15887.276765641085</v>
      </c>
    </row>
    <row r="646" spans="5:9" x14ac:dyDescent="0.5">
      <c r="E646" s="45">
        <v>620</v>
      </c>
      <c r="F646" s="60">
        <v>22.759895129727408</v>
      </c>
      <c r="G646" s="61">
        <v>10018.37692854003</v>
      </c>
      <c r="H646" s="21">
        <v>696</v>
      </c>
      <c r="I646" s="62">
        <v>15840.887010290277</v>
      </c>
    </row>
    <row r="647" spans="5:9" x14ac:dyDescent="0.5">
      <c r="E647" s="45">
        <v>621</v>
      </c>
      <c r="F647" s="60">
        <v>22.060211736585096</v>
      </c>
      <c r="G647" s="61">
        <v>9706.0465820487207</v>
      </c>
      <c r="H647" s="21">
        <v>674</v>
      </c>
      <c r="I647" s="62">
        <v>14868.582710458355</v>
      </c>
    </row>
    <row r="648" spans="5:9" x14ac:dyDescent="0.5">
      <c r="E648" s="45">
        <v>622</v>
      </c>
      <c r="F648" s="60">
        <v>21.318750554612922</v>
      </c>
      <c r="G648" s="61">
        <v>9384.5251220148421</v>
      </c>
      <c r="H648" s="21">
        <v>652</v>
      </c>
      <c r="I648" s="62">
        <v>13899.825361607625</v>
      </c>
    </row>
    <row r="649" spans="5:9" x14ac:dyDescent="0.5">
      <c r="E649" s="45">
        <v>623</v>
      </c>
      <c r="F649" s="60">
        <v>23.357036175018219</v>
      </c>
      <c r="G649" s="61">
        <v>10279.347958504008</v>
      </c>
      <c r="H649" s="21">
        <v>714</v>
      </c>
      <c r="I649" s="62">
        <v>16676.923828963008</v>
      </c>
    </row>
    <row r="650" spans="5:9" x14ac:dyDescent="0.5">
      <c r="E650" s="45">
        <v>624</v>
      </c>
      <c r="F650" s="60">
        <v>22.601177696383477</v>
      </c>
      <c r="G650" s="61">
        <v>9947.4590932043648</v>
      </c>
      <c r="H650" s="21">
        <v>691</v>
      </c>
      <c r="I650" s="62">
        <v>15617.413788200984</v>
      </c>
    </row>
    <row r="651" spans="5:9" x14ac:dyDescent="0.5">
      <c r="E651" s="45">
        <v>625</v>
      </c>
      <c r="F651" s="60">
        <v>22.137481116657099</v>
      </c>
      <c r="G651" s="61">
        <v>9737.4458456645625</v>
      </c>
      <c r="H651" s="21">
        <v>676</v>
      </c>
      <c r="I651" s="62">
        <v>14964.937234860199</v>
      </c>
    </row>
    <row r="652" spans="5:9" x14ac:dyDescent="0.5">
      <c r="E652" s="45">
        <v>626</v>
      </c>
      <c r="F652" s="60">
        <v>22.084070403607623</v>
      </c>
      <c r="G652" s="61">
        <v>9711.2954887936758</v>
      </c>
      <c r="H652" s="21">
        <v>674</v>
      </c>
      <c r="I652" s="62">
        <v>14884.663452031538</v>
      </c>
    </row>
    <row r="653" spans="5:9" x14ac:dyDescent="0.5">
      <c r="E653" s="45">
        <v>627</v>
      </c>
      <c r="F653" s="60">
        <v>22.215891742186496</v>
      </c>
      <c r="G653" s="61">
        <v>9769.0961832810281</v>
      </c>
      <c r="H653" s="21">
        <v>678</v>
      </c>
      <c r="I653" s="62">
        <v>15062.374601202444</v>
      </c>
    </row>
    <row r="654" spans="5:9" x14ac:dyDescent="0.5">
      <c r="E654" s="45">
        <v>628</v>
      </c>
      <c r="F654" s="60">
        <v>22.019048415092406</v>
      </c>
      <c r="G654" s="61">
        <v>9689.7906513203288</v>
      </c>
      <c r="H654" s="21">
        <v>673</v>
      </c>
      <c r="I654" s="62">
        <v>14818.81958335719</v>
      </c>
    </row>
    <row r="655" spans="5:9" x14ac:dyDescent="0.5">
      <c r="E655" s="45">
        <v>629</v>
      </c>
      <c r="F655" s="60">
        <v>22.337991044570895</v>
      </c>
      <c r="G655" s="61">
        <v>9831.9580298055953</v>
      </c>
      <c r="H655" s="21">
        <v>683</v>
      </c>
      <c r="I655" s="62">
        <v>15256.84788344192</v>
      </c>
    </row>
    <row r="656" spans="5:9" x14ac:dyDescent="0.5">
      <c r="E656" s="45">
        <v>630</v>
      </c>
      <c r="F656" s="60">
        <v>21.617001815248781</v>
      </c>
      <c r="G656" s="61">
        <v>9507.7403993547305</v>
      </c>
      <c r="H656" s="21">
        <v>660</v>
      </c>
      <c r="I656" s="62">
        <v>14267.221198064195</v>
      </c>
    </row>
    <row r="657" spans="5:9" x14ac:dyDescent="0.5">
      <c r="E657" s="45">
        <v>631</v>
      </c>
      <c r="F657" s="60">
        <v>21.215802240571325</v>
      </c>
      <c r="G657" s="61">
        <v>9333.0764929256911</v>
      </c>
      <c r="H657" s="21">
        <v>648</v>
      </c>
      <c r="I657" s="62">
        <v>13747.839851890218</v>
      </c>
    </row>
    <row r="658" spans="5:9" x14ac:dyDescent="0.5">
      <c r="E658" s="45">
        <v>632</v>
      </c>
      <c r="F658" s="60">
        <v>23.137732009773465</v>
      </c>
      <c r="G658" s="61">
        <v>10173.501042150161</v>
      </c>
      <c r="H658" s="21">
        <v>706</v>
      </c>
      <c r="I658" s="62">
        <v>16335.238798900067</v>
      </c>
    </row>
    <row r="659" spans="5:9" x14ac:dyDescent="0.5">
      <c r="E659" s="45">
        <v>633</v>
      </c>
      <c r="F659" s="60">
        <v>22.467555029272173</v>
      </c>
      <c r="G659" s="61">
        <v>9882.0621064398783</v>
      </c>
      <c r="H659" s="21">
        <v>686</v>
      </c>
      <c r="I659" s="62">
        <v>15412.74275008071</v>
      </c>
    </row>
    <row r="660" spans="5:9" x14ac:dyDescent="0.5">
      <c r="E660" s="45">
        <v>634</v>
      </c>
      <c r="F660" s="60">
        <v>22.516135659005979</v>
      </c>
      <c r="G660" s="61">
        <v>9907.1498449813153</v>
      </c>
      <c r="H660" s="21">
        <v>688</v>
      </c>
      <c r="I660" s="62">
        <v>15491.101333396115</v>
      </c>
    </row>
    <row r="661" spans="5:9" x14ac:dyDescent="0.5">
      <c r="E661" s="45">
        <v>635</v>
      </c>
      <c r="F661" s="60">
        <v>23.017163885421983</v>
      </c>
      <c r="G661" s="61">
        <v>10125.376054792836</v>
      </c>
      <c r="H661" s="21">
        <v>703</v>
      </c>
      <c r="I661" s="62">
        <v>16181.066211451654</v>
      </c>
    </row>
    <row r="662" spans="5:9" x14ac:dyDescent="0.5">
      <c r="E662" s="45">
        <v>636</v>
      </c>
      <c r="F662" s="60">
        <v>21.925749988685926</v>
      </c>
      <c r="G662" s="61">
        <v>9647.664997510903</v>
      </c>
      <c r="H662" s="21">
        <v>670</v>
      </c>
      <c r="I662" s="62">
        <v>14690.25249241957</v>
      </c>
    </row>
    <row r="663" spans="5:9" x14ac:dyDescent="0.5">
      <c r="E663" s="45">
        <v>637</v>
      </c>
      <c r="F663" s="60">
        <v>22.117912117457756</v>
      </c>
      <c r="G663" s="61">
        <v>9733.1406658407068</v>
      </c>
      <c r="H663" s="21">
        <v>676</v>
      </c>
      <c r="I663" s="62">
        <v>14951.708591401442</v>
      </c>
    </row>
    <row r="664" spans="5:9" x14ac:dyDescent="0.5">
      <c r="E664" s="45">
        <v>638</v>
      </c>
      <c r="F664" s="60">
        <v>22.226604287712096</v>
      </c>
      <c r="G664" s="61">
        <v>9778.6529432966599</v>
      </c>
      <c r="H664" s="21">
        <v>679</v>
      </c>
      <c r="I664" s="62">
        <v>15091.864311356512</v>
      </c>
    </row>
    <row r="665" spans="5:9" x14ac:dyDescent="0.5">
      <c r="E665" s="45">
        <v>639</v>
      </c>
      <c r="F665" s="60">
        <v>22.107315781862503</v>
      </c>
      <c r="G665" s="61">
        <v>9723.6094720097499</v>
      </c>
      <c r="H665" s="21">
        <v>675</v>
      </c>
      <c r="I665" s="62">
        <v>14922.43815275719</v>
      </c>
    </row>
    <row r="666" spans="5:9" x14ac:dyDescent="0.5">
      <c r="E666" s="45">
        <v>640</v>
      </c>
      <c r="F666" s="60">
        <v>22.633163583649374</v>
      </c>
      <c r="G666" s="61">
        <v>9961.695988402862</v>
      </c>
      <c r="H666" s="21">
        <v>692</v>
      </c>
      <c r="I666" s="62">
        <v>15662.149199885367</v>
      </c>
    </row>
    <row r="667" spans="5:9" x14ac:dyDescent="0.5">
      <c r="E667" s="45">
        <v>641</v>
      </c>
      <c r="F667" s="60">
        <v>21.707954165968651</v>
      </c>
      <c r="G667" s="61">
        <v>9549.3499165131034</v>
      </c>
      <c r="H667" s="21">
        <v>663</v>
      </c>
      <c r="I667" s="62">
        <v>14392.373612037216</v>
      </c>
    </row>
    <row r="668" spans="5:9" x14ac:dyDescent="0.5">
      <c r="E668" s="45">
        <v>642</v>
      </c>
      <c r="F668" s="60">
        <v>23.383028158482183</v>
      </c>
      <c r="G668" s="61">
        <v>10292.266194866079</v>
      </c>
      <c r="H668" s="21">
        <v>715</v>
      </c>
      <c r="I668" s="62">
        <v>16718.865133314761</v>
      </c>
    </row>
    <row r="669" spans="5:9" x14ac:dyDescent="0.5">
      <c r="E669" s="45">
        <v>643</v>
      </c>
      <c r="F669" s="60">
        <v>22.015156069608057</v>
      </c>
      <c r="G669" s="61">
        <v>9688.934335313772</v>
      </c>
      <c r="H669" s="21">
        <v>673</v>
      </c>
      <c r="I669" s="62">
        <v>14816.200034846222</v>
      </c>
    </row>
    <row r="670" spans="5:9" x14ac:dyDescent="0.5">
      <c r="E670" s="45">
        <v>644</v>
      </c>
      <c r="F670" s="60">
        <v>21.700054448811244</v>
      </c>
      <c r="G670" s="61">
        <v>9554.811978738473</v>
      </c>
      <c r="H670" s="21">
        <v>664</v>
      </c>
      <c r="I670" s="62">
        <v>14408.836154010667</v>
      </c>
    </row>
    <row r="671" spans="5:9" x14ac:dyDescent="0.5">
      <c r="E671" s="45">
        <v>645</v>
      </c>
      <c r="F671" s="60">
        <v>22.647949080296584</v>
      </c>
      <c r="G671" s="61">
        <v>9964.948797665249</v>
      </c>
      <c r="H671" s="21">
        <v>692</v>
      </c>
      <c r="I671" s="62">
        <v>15672.380763565237</v>
      </c>
    </row>
    <row r="672" spans="5:9" x14ac:dyDescent="0.5">
      <c r="E672" s="45">
        <v>646</v>
      </c>
      <c r="F672" s="60">
        <v>21.536800645531713</v>
      </c>
      <c r="G672" s="61">
        <v>9482.8961420169762</v>
      </c>
      <c r="H672" s="21">
        <v>659</v>
      </c>
      <c r="I672" s="62">
        <v>14192.751625405399</v>
      </c>
    </row>
    <row r="673" spans="5:9" x14ac:dyDescent="0.5">
      <c r="E673" s="45">
        <v>647</v>
      </c>
      <c r="F673" s="60">
        <v>22.123318303408745</v>
      </c>
      <c r="G673" s="61">
        <v>9727.1300267499228</v>
      </c>
      <c r="H673" s="21">
        <v>675</v>
      </c>
      <c r="I673" s="62">
        <v>14933.239854800902</v>
      </c>
    </row>
    <row r="674" spans="5:9" x14ac:dyDescent="0.5">
      <c r="E674" s="45">
        <v>648</v>
      </c>
      <c r="F674" s="60">
        <v>23.184598350510065</v>
      </c>
      <c r="G674" s="61">
        <v>10205.411637112215</v>
      </c>
      <c r="H674" s="21">
        <v>709</v>
      </c>
      <c r="I674" s="62">
        <v>16437.880230511637</v>
      </c>
    </row>
    <row r="675" spans="5:9" x14ac:dyDescent="0.5">
      <c r="E675" s="45">
        <v>649</v>
      </c>
      <c r="F675" s="60">
        <v>21.86962832132172</v>
      </c>
      <c r="G675" s="61">
        <v>9628.1182306907776</v>
      </c>
      <c r="H675" s="21">
        <v>669</v>
      </c>
      <c r="I675" s="62">
        <v>14630.781346964231</v>
      </c>
    </row>
    <row r="676" spans="5:9" x14ac:dyDescent="0.5">
      <c r="E676" s="45">
        <v>650</v>
      </c>
      <c r="F676" s="60">
        <v>22.423576444872864</v>
      </c>
      <c r="G676" s="61">
        <v>9865.1868178720288</v>
      </c>
      <c r="H676" s="21">
        <v>685</v>
      </c>
      <c r="I676" s="62">
        <v>15360.149864737912</v>
      </c>
    </row>
    <row r="677" spans="5:9" x14ac:dyDescent="0.5">
      <c r="E677" s="45">
        <v>651</v>
      </c>
      <c r="F677" s="60">
        <v>22.234762746507503</v>
      </c>
      <c r="G677" s="61">
        <v>9780.4478042316496</v>
      </c>
      <c r="H677" s="21">
        <v>679</v>
      </c>
      <c r="I677" s="62">
        <v>15097.403904878594</v>
      </c>
    </row>
    <row r="678" spans="5:9" x14ac:dyDescent="0.5">
      <c r="E678" s="45">
        <v>652</v>
      </c>
      <c r="F678" s="60">
        <v>22.123860258349524</v>
      </c>
      <c r="G678" s="61">
        <v>9734.4492568368951</v>
      </c>
      <c r="H678" s="21">
        <v>676</v>
      </c>
      <c r="I678" s="62">
        <v>14955.729534644279</v>
      </c>
    </row>
    <row r="679" spans="5:9" x14ac:dyDescent="0.5">
      <c r="E679" s="45">
        <v>653</v>
      </c>
      <c r="F679" s="60">
        <v>23.041188153373238</v>
      </c>
      <c r="G679" s="61">
        <v>10137.861393742111</v>
      </c>
      <c r="H679" s="21">
        <v>704</v>
      </c>
      <c r="I679" s="62">
        <v>16220.996459974758</v>
      </c>
    </row>
    <row r="680" spans="5:9" x14ac:dyDescent="0.5">
      <c r="E680" s="45">
        <v>654</v>
      </c>
      <c r="F680" s="60">
        <v>21.670351886705923</v>
      </c>
      <c r="G680" s="61">
        <v>9541.0774150753023</v>
      </c>
      <c r="H680" s="21">
        <v>663</v>
      </c>
      <c r="I680" s="62">
        <v>14367.443300886027</v>
      </c>
    </row>
    <row r="681" spans="5:9" x14ac:dyDescent="0.5">
      <c r="E681" s="45">
        <v>655</v>
      </c>
      <c r="F681" s="60">
        <v>22.578047797348386</v>
      </c>
      <c r="G681" s="61">
        <v>9927.970515416644</v>
      </c>
      <c r="H681" s="21">
        <v>689</v>
      </c>
      <c r="I681" s="62">
        <v>15556.274932373039</v>
      </c>
    </row>
    <row r="682" spans="5:9" x14ac:dyDescent="0.5">
      <c r="E682" s="45">
        <v>656</v>
      </c>
      <c r="F682" s="60">
        <v>21.808807776961483</v>
      </c>
      <c r="G682" s="61">
        <v>9593.1377109315254</v>
      </c>
      <c r="H682" s="21">
        <v>666</v>
      </c>
      <c r="I682" s="62">
        <v>14524.665979456347</v>
      </c>
    </row>
    <row r="683" spans="5:9" x14ac:dyDescent="0.5">
      <c r="E683" s="45">
        <v>657</v>
      </c>
      <c r="F683" s="60">
        <v>21.531626806075327</v>
      </c>
      <c r="G683" s="61">
        <v>9467.3578973365711</v>
      </c>
      <c r="H683" s="21">
        <v>657</v>
      </c>
      <c r="I683" s="62">
        <v>14146.27881159149</v>
      </c>
    </row>
    <row r="684" spans="5:9" x14ac:dyDescent="0.5">
      <c r="E684" s="45">
        <v>658</v>
      </c>
      <c r="F684" s="60">
        <v>22.186364874274282</v>
      </c>
      <c r="G684" s="61">
        <v>9755.4002723403428</v>
      </c>
      <c r="H684" s="21">
        <v>677</v>
      </c>
      <c r="I684" s="62">
        <v>15020.16901988369</v>
      </c>
    </row>
    <row r="685" spans="5:9" x14ac:dyDescent="0.5">
      <c r="E685" s="45">
        <v>659</v>
      </c>
      <c r="F685" s="60">
        <v>22.356749689481948</v>
      </c>
      <c r="G685" s="61">
        <v>9843.2849316860265</v>
      </c>
      <c r="H685" s="21">
        <v>684</v>
      </c>
      <c r="I685" s="62">
        <v>15292.016787605653</v>
      </c>
    </row>
    <row r="686" spans="5:9" x14ac:dyDescent="0.5">
      <c r="E686" s="45">
        <v>660</v>
      </c>
      <c r="F686" s="60">
        <v>21.858715420945614</v>
      </c>
      <c r="G686" s="61">
        <v>9611.3173926080344</v>
      </c>
      <c r="H686" s="21">
        <v>667</v>
      </c>
      <c r="I686" s="62">
        <v>14579.763185770726</v>
      </c>
    </row>
    <row r="687" spans="5:9" x14ac:dyDescent="0.5">
      <c r="E687" s="45">
        <v>661</v>
      </c>
      <c r="F687" s="60">
        <v>21.539105200785635</v>
      </c>
      <c r="G687" s="61">
        <v>9476.2031441728395</v>
      </c>
      <c r="H687" s="21">
        <v>658</v>
      </c>
      <c r="I687" s="62">
        <v>14172.731222116949</v>
      </c>
    </row>
    <row r="688" spans="5:9" x14ac:dyDescent="0.5">
      <c r="E688" s="45">
        <v>662</v>
      </c>
      <c r="F688" s="60">
        <v>21.871485511485467</v>
      </c>
      <c r="G688" s="61">
        <v>9628.5268125268012</v>
      </c>
      <c r="H688" s="21">
        <v>669</v>
      </c>
      <c r="I688" s="62">
        <v>14632.023807183778</v>
      </c>
    </row>
    <row r="689" spans="5:9" x14ac:dyDescent="0.5">
      <c r="E689" s="45">
        <v>663</v>
      </c>
      <c r="F689" s="60">
        <v>23.428552028782072</v>
      </c>
      <c r="G689" s="61">
        <v>10309.481446332054</v>
      </c>
      <c r="H689" s="21">
        <v>716</v>
      </c>
      <c r="I689" s="62">
        <v>16774.843252607963</v>
      </c>
    </row>
    <row r="690" spans="5:9" x14ac:dyDescent="0.5">
      <c r="E690" s="45">
        <v>664</v>
      </c>
      <c r="F690" s="60">
        <v>22.379566717051027</v>
      </c>
      <c r="G690" s="61">
        <v>9848.3046777512245</v>
      </c>
      <c r="H690" s="21">
        <v>684</v>
      </c>
      <c r="I690" s="62">
        <v>15307.623634462901</v>
      </c>
    </row>
    <row r="691" spans="5:9" x14ac:dyDescent="0.5">
      <c r="E691" s="45">
        <v>665</v>
      </c>
      <c r="F691" s="60">
        <v>22.3863697449051</v>
      </c>
      <c r="G691" s="61">
        <v>9857.0013438791211</v>
      </c>
      <c r="H691" s="21">
        <v>685</v>
      </c>
      <c r="I691" s="62">
        <v>15334.663275259994</v>
      </c>
    </row>
    <row r="692" spans="5:9" x14ac:dyDescent="0.5">
      <c r="E692" s="45">
        <v>666</v>
      </c>
      <c r="F692" s="60">
        <v>21.140831828578669</v>
      </c>
      <c r="G692" s="61">
        <v>9302.1830022873073</v>
      </c>
      <c r="H692" s="21">
        <v>646</v>
      </c>
      <c r="I692" s="62">
        <v>13656.977361261821</v>
      </c>
    </row>
    <row r="693" spans="5:9" x14ac:dyDescent="0.5">
      <c r="E693" s="45">
        <v>667</v>
      </c>
      <c r="F693" s="60">
        <v>21.420222766730181</v>
      </c>
      <c r="G693" s="61">
        <v>9421.2490086806392</v>
      </c>
      <c r="H693" s="21">
        <v>654</v>
      </c>
      <c r="I693" s="62">
        <v>14008.825689441539</v>
      </c>
    </row>
    <row r="694" spans="5:9" x14ac:dyDescent="0.5">
      <c r="E694" s="45">
        <v>668</v>
      </c>
      <c r="F694" s="60">
        <v>23.36780736158099</v>
      </c>
      <c r="G694" s="61">
        <v>10281.717619547817</v>
      </c>
      <c r="H694" s="21">
        <v>714</v>
      </c>
      <c r="I694" s="62">
        <v>16684.614456168827</v>
      </c>
    </row>
    <row r="695" spans="5:9" x14ac:dyDescent="0.5">
      <c r="E695" s="45">
        <v>669</v>
      </c>
      <c r="F695" s="60">
        <v>22.644836711088807</v>
      </c>
      <c r="G695" s="61">
        <v>9957.0640764395375</v>
      </c>
      <c r="H695" s="21">
        <v>691</v>
      </c>
      <c r="I695" s="62">
        <v>15647.582167362365</v>
      </c>
    </row>
    <row r="696" spans="5:9" x14ac:dyDescent="0.5">
      <c r="E696" s="45">
        <v>670</v>
      </c>
      <c r="F696" s="60">
        <v>21.757792405465093</v>
      </c>
      <c r="G696" s="61">
        <v>9567.5143292023204</v>
      </c>
      <c r="H696" s="21">
        <v>664</v>
      </c>
      <c r="I696" s="62">
        <v>14447.174157228821</v>
      </c>
    </row>
    <row r="697" spans="5:9" x14ac:dyDescent="0.5">
      <c r="E697" s="45">
        <v>671</v>
      </c>
      <c r="F697" s="60">
        <v>22.673875399461505</v>
      </c>
      <c r="G697" s="61">
        <v>9977.8525878815308</v>
      </c>
      <c r="H697" s="21">
        <v>693</v>
      </c>
      <c r="I697" s="62">
        <v>15712.995651826823</v>
      </c>
    </row>
    <row r="698" spans="5:9" x14ac:dyDescent="0.5">
      <c r="E698" s="45">
        <v>672</v>
      </c>
      <c r="F698" s="60">
        <v>22.411239726885729</v>
      </c>
      <c r="G698" s="61">
        <v>9862.4727399148596</v>
      </c>
      <c r="H698" s="21">
        <v>685</v>
      </c>
      <c r="I698" s="62">
        <v>15351.699212916723</v>
      </c>
    </row>
    <row r="699" spans="5:9" x14ac:dyDescent="0.5">
      <c r="E699" s="45">
        <v>673</v>
      </c>
      <c r="F699" s="60">
        <v>21.457982293268273</v>
      </c>
      <c r="G699" s="61">
        <v>9443.9561045190203</v>
      </c>
      <c r="H699" s="21">
        <v>656</v>
      </c>
      <c r="I699" s="62">
        <v>14076.436384383987</v>
      </c>
    </row>
    <row r="700" spans="5:9" x14ac:dyDescent="0.5">
      <c r="E700" s="45">
        <v>674</v>
      </c>
      <c r="F700" s="60">
        <v>21.491959250991002</v>
      </c>
      <c r="G700" s="61">
        <v>9451.43103521802</v>
      </c>
      <c r="H700" s="21">
        <v>656</v>
      </c>
      <c r="I700" s="62">
        <v>14098.725268650098</v>
      </c>
    </row>
    <row r="701" spans="5:9" x14ac:dyDescent="0.5">
      <c r="E701" s="45">
        <v>675</v>
      </c>
      <c r="F701" s="60">
        <v>23.203668975401857</v>
      </c>
      <c r="G701" s="61">
        <v>10209.607174588407</v>
      </c>
      <c r="H701" s="21">
        <v>709</v>
      </c>
      <c r="I701" s="62">
        <v>16451.401303559916</v>
      </c>
    </row>
    <row r="702" spans="5:9" x14ac:dyDescent="0.5">
      <c r="E702" s="45">
        <v>676</v>
      </c>
      <c r="F702" s="60">
        <v>22.729002101089847</v>
      </c>
      <c r="G702" s="61">
        <v>9997.1804622397649</v>
      </c>
      <c r="H702" s="21">
        <v>694</v>
      </c>
      <c r="I702" s="62">
        <v>15773.927458156353</v>
      </c>
    </row>
    <row r="703" spans="5:9" x14ac:dyDescent="0.5">
      <c r="E703" s="45">
        <v>677</v>
      </c>
      <c r="F703" s="60">
        <v>22.25392902376122</v>
      </c>
      <c r="G703" s="61">
        <v>9791.8643852274672</v>
      </c>
      <c r="H703" s="21">
        <v>680</v>
      </c>
      <c r="I703" s="62">
        <v>15132.671736157628</v>
      </c>
    </row>
    <row r="704" spans="5:9" x14ac:dyDescent="0.5">
      <c r="E704" s="45">
        <v>678</v>
      </c>
      <c r="F704" s="60">
        <v>23.165143516446946</v>
      </c>
      <c r="G704" s="61">
        <v>10186.731573618328</v>
      </c>
      <c r="H704" s="21">
        <v>707</v>
      </c>
      <c r="I704" s="62">
        <v>16377.756466127992</v>
      </c>
    </row>
    <row r="705" spans="5:9" x14ac:dyDescent="0.5">
      <c r="E705" s="45">
        <v>679</v>
      </c>
      <c r="F705" s="60">
        <v>21.259878614075529</v>
      </c>
      <c r="G705" s="61">
        <v>9357.1732950966143</v>
      </c>
      <c r="H705" s="21">
        <v>650</v>
      </c>
      <c r="I705" s="62">
        <v>13818.921099149095</v>
      </c>
    </row>
    <row r="706" spans="5:9" x14ac:dyDescent="0.5">
      <c r="E706" s="45">
        <v>680</v>
      </c>
      <c r="F706" s="60">
        <v>21.889928286070962</v>
      </c>
      <c r="G706" s="61">
        <v>9632.5842229356113</v>
      </c>
      <c r="H706" s="21">
        <v>669</v>
      </c>
      <c r="I706" s="62">
        <v>14644.362023381475</v>
      </c>
    </row>
    <row r="707" spans="5:9" x14ac:dyDescent="0.5">
      <c r="E707" s="45">
        <v>681</v>
      </c>
      <c r="F707" s="60">
        <v>21.583198283730333</v>
      </c>
      <c r="G707" s="61">
        <v>9493.1036224206728</v>
      </c>
      <c r="H707" s="21">
        <v>659</v>
      </c>
      <c r="I707" s="62">
        <v>14223.327668978289</v>
      </c>
    </row>
    <row r="708" spans="5:9" x14ac:dyDescent="0.5">
      <c r="E708" s="45">
        <v>682</v>
      </c>
      <c r="F708" s="60">
        <v>21.933325257940901</v>
      </c>
      <c r="G708" s="61">
        <v>9649.3315567469981</v>
      </c>
      <c r="H708" s="21">
        <v>670</v>
      </c>
      <c r="I708" s="62">
        <v>14695.327922820403</v>
      </c>
    </row>
    <row r="709" spans="5:9" x14ac:dyDescent="0.5">
      <c r="E709" s="45">
        <v>683</v>
      </c>
      <c r="F709" s="60">
        <v>23.558440543182066</v>
      </c>
      <c r="G709" s="61">
        <v>10359.656919500054</v>
      </c>
      <c r="H709" s="21">
        <v>719</v>
      </c>
      <c r="I709" s="62">
        <v>16938.518750547904</v>
      </c>
    </row>
    <row r="710" spans="5:9" x14ac:dyDescent="0.5">
      <c r="E710" s="45">
        <v>684</v>
      </c>
      <c r="F710" s="60">
        <v>23.163462029330699</v>
      </c>
      <c r="G710" s="61">
        <v>10186.361646452753</v>
      </c>
      <c r="H710" s="21">
        <v>707</v>
      </c>
      <c r="I710" s="62">
        <v>16376.567654736804</v>
      </c>
    </row>
    <row r="711" spans="5:9" x14ac:dyDescent="0.5">
      <c r="E711" s="45">
        <v>685</v>
      </c>
      <c r="F711" s="60">
        <v>22.443721312688751</v>
      </c>
      <c r="G711" s="61">
        <v>9869.6186887915246</v>
      </c>
      <c r="H711" s="21">
        <v>685</v>
      </c>
      <c r="I711" s="62">
        <v>15373.949099191796</v>
      </c>
    </row>
    <row r="712" spans="5:9" x14ac:dyDescent="0.5">
      <c r="E712" s="45">
        <v>686</v>
      </c>
      <c r="F712" s="60">
        <v>21.220979417946463</v>
      </c>
      <c r="G712" s="61">
        <v>9341.4154719482212</v>
      </c>
      <c r="H712" s="21">
        <v>649</v>
      </c>
      <c r="I712" s="62">
        <v>13772.415642247255</v>
      </c>
    </row>
    <row r="713" spans="5:9" x14ac:dyDescent="0.5">
      <c r="E713" s="45">
        <v>687</v>
      </c>
      <c r="F713" s="60">
        <v>21.849521900346218</v>
      </c>
      <c r="G713" s="61">
        <v>9616.4948180761676</v>
      </c>
      <c r="H713" s="21">
        <v>668</v>
      </c>
      <c r="I713" s="62">
        <v>14595.480629431273</v>
      </c>
    </row>
    <row r="714" spans="5:9" x14ac:dyDescent="0.5">
      <c r="E714" s="45">
        <v>688</v>
      </c>
      <c r="F714" s="60">
        <v>21.373784338128765</v>
      </c>
      <c r="G714" s="61">
        <v>9403.8325543883275</v>
      </c>
      <c r="H714" s="21">
        <v>653</v>
      </c>
      <c r="I714" s="62">
        <v>13957.081172798084</v>
      </c>
    </row>
    <row r="715" spans="5:9" x14ac:dyDescent="0.5">
      <c r="E715" s="45">
        <v>689</v>
      </c>
      <c r="F715" s="60">
        <v>22.565766190415378</v>
      </c>
      <c r="G715" s="61">
        <v>9925.268561891382</v>
      </c>
      <c r="H715" s="21">
        <v>689</v>
      </c>
      <c r="I715" s="62">
        <v>15547.812905196195</v>
      </c>
    </row>
    <row r="716" spans="5:9" x14ac:dyDescent="0.5">
      <c r="E716" s="45">
        <v>690</v>
      </c>
      <c r="F716" s="60">
        <v>22.950122608212205</v>
      </c>
      <c r="G716" s="61">
        <v>10103.426973806685</v>
      </c>
      <c r="H716" s="21">
        <v>702</v>
      </c>
      <c r="I716" s="62">
        <v>16110.986070964967</v>
      </c>
    </row>
    <row r="717" spans="5:9" x14ac:dyDescent="0.5">
      <c r="E717" s="45">
        <v>691</v>
      </c>
      <c r="F717" s="60">
        <v>22.518772653907956</v>
      </c>
      <c r="G717" s="61">
        <v>9907.7299838597501</v>
      </c>
      <c r="H717" s="21">
        <v>688</v>
      </c>
      <c r="I717" s="62">
        <v>15492.915585888673</v>
      </c>
    </row>
    <row r="718" spans="5:9" x14ac:dyDescent="0.5">
      <c r="E718" s="45">
        <v>692</v>
      </c>
      <c r="F718" s="60">
        <v>22.160716849302048</v>
      </c>
      <c r="G718" s="61">
        <v>9756.9577068464496</v>
      </c>
      <c r="H718" s="21">
        <v>678</v>
      </c>
      <c r="I718" s="62">
        <v>15024.96602382679</v>
      </c>
    </row>
    <row r="719" spans="5:9" x14ac:dyDescent="0.5">
      <c r="E719" s="45">
        <v>693</v>
      </c>
      <c r="F719" s="60">
        <v>20.68216936681587</v>
      </c>
      <c r="G719" s="61">
        <v>9093.2772606994913</v>
      </c>
      <c r="H719" s="21">
        <v>631</v>
      </c>
      <c r="I719" s="62">
        <v>13050.448870460814</v>
      </c>
    </row>
    <row r="720" spans="5:9" x14ac:dyDescent="0.5">
      <c r="E720" s="45">
        <v>694</v>
      </c>
      <c r="F720" s="60">
        <v>21.065226651222559</v>
      </c>
      <c r="G720" s="61">
        <v>9271.1498632689618</v>
      </c>
      <c r="H720" s="21">
        <v>644</v>
      </c>
      <c r="I720" s="62">
        <v>13566.005963387328</v>
      </c>
    </row>
    <row r="721" spans="5:9" x14ac:dyDescent="0.5">
      <c r="E721" s="45">
        <v>695</v>
      </c>
      <c r="F721" s="60">
        <v>22.769462358848397</v>
      </c>
      <c r="G721" s="61">
        <v>10020.481718946648</v>
      </c>
      <c r="H721" s="21">
        <v>696</v>
      </c>
      <c r="I721" s="62">
        <v>15847.545801758484</v>
      </c>
    </row>
    <row r="722" spans="5:9" x14ac:dyDescent="0.5">
      <c r="E722" s="45">
        <v>696</v>
      </c>
      <c r="F722" s="60">
        <v>21.848573703627121</v>
      </c>
      <c r="G722" s="61">
        <v>9616.2862147979649</v>
      </c>
      <c r="H722" s="21">
        <v>668</v>
      </c>
      <c r="I722" s="62">
        <v>14594.847234022916</v>
      </c>
    </row>
    <row r="723" spans="5:9" x14ac:dyDescent="0.5">
      <c r="E723" s="45">
        <v>697</v>
      </c>
      <c r="F723" s="60">
        <v>22.435401746991129</v>
      </c>
      <c r="G723" s="61">
        <v>9874.9883843380485</v>
      </c>
      <c r="H723" s="21">
        <v>686</v>
      </c>
      <c r="I723" s="62">
        <v>15390.685598435915</v>
      </c>
    </row>
    <row r="724" spans="5:9" x14ac:dyDescent="0.5">
      <c r="E724" s="45">
        <v>698</v>
      </c>
      <c r="F724" s="60">
        <v>23.344140011467736</v>
      </c>
      <c r="G724" s="61">
        <v>10269.310802522901</v>
      </c>
      <c r="H724" s="21">
        <v>713</v>
      </c>
      <c r="I724" s="62">
        <v>16644.371828176496</v>
      </c>
    </row>
    <row r="725" spans="5:9" x14ac:dyDescent="0.5">
      <c r="E725" s="45">
        <v>699</v>
      </c>
      <c r="F725" s="60">
        <v>21.767463378720691</v>
      </c>
      <c r="G725" s="61">
        <v>9584.0419433185525</v>
      </c>
      <c r="H725" s="21">
        <v>666</v>
      </c>
      <c r="I725" s="62">
        <v>14497.130610227981</v>
      </c>
    </row>
    <row r="726" spans="5:9" x14ac:dyDescent="0.5">
      <c r="E726" s="45">
        <v>700</v>
      </c>
      <c r="F726" s="60">
        <v>21.858036508620103</v>
      </c>
      <c r="G726" s="61">
        <v>9611.1680318964227</v>
      </c>
      <c r="H726" s="21">
        <v>667</v>
      </c>
      <c r="I726" s="62">
        <v>14579.310351249609</v>
      </c>
    </row>
    <row r="727" spans="5:9" x14ac:dyDescent="0.5">
      <c r="E727" s="45">
        <v>701</v>
      </c>
      <c r="F727" s="60">
        <v>22.909546063851902</v>
      </c>
      <c r="G727" s="61">
        <v>10080.100134047418</v>
      </c>
      <c r="H727" s="21">
        <v>700</v>
      </c>
      <c r="I727" s="62">
        <v>16036.682244696331</v>
      </c>
    </row>
    <row r="728" spans="5:9" x14ac:dyDescent="0.5">
      <c r="E728" s="45">
        <v>702</v>
      </c>
      <c r="F728" s="60">
        <v>21.00457090689623</v>
      </c>
      <c r="G728" s="61">
        <v>9243.4055995171693</v>
      </c>
      <c r="H728" s="21">
        <v>642</v>
      </c>
      <c r="I728" s="62">
        <v>13484.934522227381</v>
      </c>
    </row>
    <row r="729" spans="5:9" x14ac:dyDescent="0.5">
      <c r="E729" s="45">
        <v>703</v>
      </c>
      <c r="F729" s="60">
        <v>22.170406564546937</v>
      </c>
      <c r="G729" s="61">
        <v>9751.8894442003257</v>
      </c>
      <c r="H729" s="21">
        <v>677</v>
      </c>
      <c r="I729" s="62">
        <v>15009.365244198276</v>
      </c>
    </row>
    <row r="730" spans="5:9" x14ac:dyDescent="0.5">
      <c r="E730" s="45">
        <v>704</v>
      </c>
      <c r="F730" s="60">
        <v>21.931868350702146</v>
      </c>
      <c r="G730" s="61">
        <v>9656.2110371544732</v>
      </c>
      <c r="H730" s="21">
        <v>671</v>
      </c>
      <c r="I730" s="62">
        <v>14716.283663321141</v>
      </c>
    </row>
    <row r="731" spans="5:9" x14ac:dyDescent="0.5">
      <c r="E731" s="45">
        <v>705</v>
      </c>
      <c r="F731" s="60">
        <v>21.19551631025503</v>
      </c>
      <c r="G731" s="61">
        <v>9321.4135882561059</v>
      </c>
      <c r="H731" s="21">
        <v>647</v>
      </c>
      <c r="I731" s="62">
        <v>13713.499052735006</v>
      </c>
    </row>
    <row r="732" spans="5:9" x14ac:dyDescent="0.5">
      <c r="E732" s="45">
        <v>706</v>
      </c>
      <c r="F732" s="60">
        <v>22.095193837575696</v>
      </c>
      <c r="G732" s="61">
        <v>9720.9426442666518</v>
      </c>
      <c r="H732" s="21">
        <v>675</v>
      </c>
      <c r="I732" s="62">
        <v>14914.255840363596</v>
      </c>
    </row>
    <row r="733" spans="5:9" x14ac:dyDescent="0.5">
      <c r="E733" s="45">
        <v>707</v>
      </c>
      <c r="F733" s="60">
        <v>23.323991544932177</v>
      </c>
      <c r="G733" s="61">
        <v>10257.67813988508</v>
      </c>
      <c r="H733" s="21">
        <v>712</v>
      </c>
      <c r="I733" s="62">
        <v>16606.68197999171</v>
      </c>
    </row>
    <row r="734" spans="5:9" x14ac:dyDescent="0.5">
      <c r="E734" s="45">
        <v>708</v>
      </c>
      <c r="F734" s="60">
        <v>22.316410034175689</v>
      </c>
      <c r="G734" s="61">
        <v>9820.0102075186514</v>
      </c>
      <c r="H734" s="21">
        <v>682</v>
      </c>
      <c r="I734" s="62">
        <v>15219.791643307821</v>
      </c>
    </row>
    <row r="735" spans="5:9" x14ac:dyDescent="0.5">
      <c r="E735" s="45">
        <v>709</v>
      </c>
      <c r="F735" s="60">
        <v>22.165318470961456</v>
      </c>
      <c r="G735" s="61">
        <v>9757.9700636115194</v>
      </c>
      <c r="H735" s="21">
        <v>678</v>
      </c>
      <c r="I735" s="62">
        <v>15028.085923311868</v>
      </c>
    </row>
    <row r="736" spans="5:9" x14ac:dyDescent="0.5">
      <c r="E736" s="45">
        <v>710</v>
      </c>
      <c r="F736" s="60">
        <v>22.201674491539972</v>
      </c>
      <c r="G736" s="61">
        <v>9765.9683881387937</v>
      </c>
      <c r="H736" s="21">
        <v>678</v>
      </c>
      <c r="I736" s="62">
        <v>15052.735305264101</v>
      </c>
    </row>
    <row r="737" spans="5:9" x14ac:dyDescent="0.5">
      <c r="E737" s="45">
        <v>711</v>
      </c>
      <c r="F737" s="60">
        <v>22.315190077846346</v>
      </c>
      <c r="G737" s="61">
        <v>9819.7418171261961</v>
      </c>
      <c r="H737" s="21">
        <v>682</v>
      </c>
      <c r="I737" s="62">
        <v>15218.959633091208</v>
      </c>
    </row>
    <row r="738" spans="5:9" x14ac:dyDescent="0.5">
      <c r="E738" s="45">
        <v>712</v>
      </c>
      <c r="F738" s="60">
        <v>23.552984615582972</v>
      </c>
      <c r="G738" s="61">
        <v>10358.456615428253</v>
      </c>
      <c r="H738" s="21">
        <v>719</v>
      </c>
      <c r="I738" s="62">
        <v>16934.595938604158</v>
      </c>
    </row>
    <row r="739" spans="5:9" x14ac:dyDescent="0.5">
      <c r="E739" s="45">
        <v>713</v>
      </c>
      <c r="F739" s="60">
        <v>22.716622673532793</v>
      </c>
      <c r="G739" s="61">
        <v>10001.656988177214</v>
      </c>
      <c r="H739" s="21">
        <v>695</v>
      </c>
      <c r="I739" s="62">
        <v>15788.052758105292</v>
      </c>
    </row>
    <row r="740" spans="5:9" x14ac:dyDescent="0.5">
      <c r="E740" s="45">
        <v>714</v>
      </c>
      <c r="F740" s="60">
        <v>21.714346319582617</v>
      </c>
      <c r="G740" s="61">
        <v>9557.956190308174</v>
      </c>
      <c r="H740" s="21">
        <v>664</v>
      </c>
      <c r="I740" s="62">
        <v>14418.325956202858</v>
      </c>
    </row>
    <row r="741" spans="5:9" x14ac:dyDescent="0.5">
      <c r="E741" s="45">
        <v>715</v>
      </c>
      <c r="F741" s="60">
        <v>22.45276723276076</v>
      </c>
      <c r="G741" s="61">
        <v>9878.8087912073679</v>
      </c>
      <c r="H741" s="21">
        <v>686</v>
      </c>
      <c r="I741" s="62">
        <v>15402.59832167388</v>
      </c>
    </row>
    <row r="742" spans="5:9" x14ac:dyDescent="0.5">
      <c r="E742" s="45">
        <v>716</v>
      </c>
      <c r="F742" s="60">
        <v>22.983397796890788</v>
      </c>
      <c r="G742" s="61">
        <v>10110.747515315972</v>
      </c>
      <c r="H742" s="21">
        <v>702</v>
      </c>
      <c r="I742" s="62">
        <v>16134.345253417332</v>
      </c>
    </row>
    <row r="743" spans="5:9" x14ac:dyDescent="0.5">
      <c r="E743" s="45">
        <v>717</v>
      </c>
      <c r="F743" s="60">
        <v>22.100294629929543</v>
      </c>
      <c r="G743" s="61">
        <v>9729.2648185844992</v>
      </c>
      <c r="H743" s="21">
        <v>676</v>
      </c>
      <c r="I743" s="62">
        <v>14939.799169832371</v>
      </c>
    </row>
    <row r="744" spans="5:9" x14ac:dyDescent="0.5">
      <c r="E744" s="45">
        <v>718</v>
      </c>
      <c r="F744" s="60">
        <v>21.651793582140549</v>
      </c>
      <c r="G744" s="61">
        <v>9529.7945880709194</v>
      </c>
      <c r="H744" s="21">
        <v>662</v>
      </c>
      <c r="I744" s="62">
        <v>14333.487351377044</v>
      </c>
    </row>
    <row r="745" spans="5:9" x14ac:dyDescent="0.5">
      <c r="E745" s="45">
        <v>719</v>
      </c>
      <c r="F745" s="60">
        <v>22.797981672197817</v>
      </c>
      <c r="G745" s="61">
        <v>10026.75596788352</v>
      </c>
      <c r="H745" s="21">
        <v>696</v>
      </c>
      <c r="I745" s="62">
        <v>15867.395243849682</v>
      </c>
    </row>
    <row r="746" spans="5:9" x14ac:dyDescent="0.5">
      <c r="E746" s="45">
        <v>720</v>
      </c>
      <c r="F746" s="60">
        <v>23.192611285962258</v>
      </c>
      <c r="G746" s="61">
        <v>10199.974482911697</v>
      </c>
      <c r="H746" s="21">
        <v>708</v>
      </c>
      <c r="I746" s="62">
        <v>16420.368790461278</v>
      </c>
    </row>
    <row r="747" spans="5:9" x14ac:dyDescent="0.5">
      <c r="E747" s="45">
        <v>721</v>
      </c>
      <c r="F747" s="60">
        <v>22.043647236321544</v>
      </c>
      <c r="G747" s="61">
        <v>9695.2023919907388</v>
      </c>
      <c r="H747" s="21">
        <v>673</v>
      </c>
      <c r="I747" s="62">
        <v>14835.374590044399</v>
      </c>
    </row>
    <row r="748" spans="5:9" x14ac:dyDescent="0.5">
      <c r="E748" s="45">
        <v>722</v>
      </c>
      <c r="F748" s="60">
        <v>21.966453685280609</v>
      </c>
      <c r="G748" s="61">
        <v>9671.0198107617325</v>
      </c>
      <c r="H748" s="21">
        <v>672</v>
      </c>
      <c r="I748" s="62">
        <v>14761.45687650857</v>
      </c>
    </row>
    <row r="749" spans="5:9" x14ac:dyDescent="0.5">
      <c r="E749" s="45">
        <v>723</v>
      </c>
      <c r="F749" s="60">
        <v>21.692382405617856</v>
      </c>
      <c r="G749" s="61">
        <v>9545.9241292359275</v>
      </c>
      <c r="H749" s="21">
        <v>663</v>
      </c>
      <c r="I749" s="62">
        <v>14382.049534924639</v>
      </c>
    </row>
    <row r="750" spans="5:9" x14ac:dyDescent="0.5">
      <c r="E750" s="45">
        <v>724</v>
      </c>
      <c r="F750" s="60">
        <v>21.092032589154897</v>
      </c>
      <c r="G750" s="61">
        <v>9277.0471696140776</v>
      </c>
      <c r="H750" s="21">
        <v>644</v>
      </c>
      <c r="I750" s="62">
        <v>13583.268987415753</v>
      </c>
    </row>
    <row r="751" spans="5:9" x14ac:dyDescent="0.5">
      <c r="E751" s="45">
        <v>725</v>
      </c>
      <c r="F751" s="60">
        <v>22.157354917407936</v>
      </c>
      <c r="G751" s="61">
        <v>9756.2180818297456</v>
      </c>
      <c r="H751" s="21">
        <v>678</v>
      </c>
      <c r="I751" s="62">
        <v>15022.686634002581</v>
      </c>
    </row>
    <row r="752" spans="5:9" x14ac:dyDescent="0.5">
      <c r="E752" s="45">
        <v>726</v>
      </c>
      <c r="F752" s="60">
        <v>22.04027126764861</v>
      </c>
      <c r="G752" s="61">
        <v>9694.459678882693</v>
      </c>
      <c r="H752" s="21">
        <v>673</v>
      </c>
      <c r="I752" s="62">
        <v>14833.102563127513</v>
      </c>
    </row>
    <row r="753" spans="5:9" x14ac:dyDescent="0.5">
      <c r="E753" s="45">
        <v>727</v>
      </c>
      <c r="F753" s="60">
        <v>22.014537671565851</v>
      </c>
      <c r="G753" s="61">
        <v>9681.5982877444876</v>
      </c>
      <c r="H753" s="21">
        <v>672</v>
      </c>
      <c r="I753" s="62">
        <v>14793.769315292251</v>
      </c>
    </row>
    <row r="754" spans="5:9" x14ac:dyDescent="0.5">
      <c r="E754" s="45">
        <v>728</v>
      </c>
      <c r="F754" s="60">
        <v>21.171279431724738</v>
      </c>
      <c r="G754" s="61">
        <v>9316.0814749794408</v>
      </c>
      <c r="H754" s="21">
        <v>647</v>
      </c>
      <c r="I754" s="62">
        <v>13697.817792325906</v>
      </c>
    </row>
    <row r="755" spans="5:9" x14ac:dyDescent="0.5">
      <c r="E755" s="45">
        <v>729</v>
      </c>
      <c r="F755" s="60">
        <v>22.529876253738824</v>
      </c>
      <c r="G755" s="61">
        <v>9910.1727758225406</v>
      </c>
      <c r="H755" s="21">
        <v>688</v>
      </c>
      <c r="I755" s="62">
        <v>15500.55486257231</v>
      </c>
    </row>
    <row r="756" spans="5:9" x14ac:dyDescent="0.5">
      <c r="E756" s="45">
        <v>730</v>
      </c>
      <c r="F756" s="60">
        <v>22.022743396883374</v>
      </c>
      <c r="G756" s="61">
        <v>9683.4035473143413</v>
      </c>
      <c r="H756" s="21">
        <v>672</v>
      </c>
      <c r="I756" s="62">
        <v>14799.283562705628</v>
      </c>
    </row>
    <row r="757" spans="5:9" x14ac:dyDescent="0.5">
      <c r="E757" s="45">
        <v>731</v>
      </c>
      <c r="F757" s="60">
        <v>21.904674249024026</v>
      </c>
      <c r="G757" s="61">
        <v>9643.0283347852856</v>
      </c>
      <c r="H757" s="21">
        <v>670</v>
      </c>
      <c r="I757" s="62">
        <v>14676.131746846098</v>
      </c>
    </row>
    <row r="758" spans="5:9" x14ac:dyDescent="0.5">
      <c r="E758" s="45">
        <v>732</v>
      </c>
      <c r="F758" s="60">
        <v>21.924925215303471</v>
      </c>
      <c r="G758" s="61">
        <v>9640.2835473667619</v>
      </c>
      <c r="H758" s="21">
        <v>669</v>
      </c>
      <c r="I758" s="62">
        <v>14667.774969038022</v>
      </c>
    </row>
    <row r="759" spans="5:9" x14ac:dyDescent="0.5">
      <c r="E759" s="45">
        <v>733</v>
      </c>
      <c r="F759" s="60">
        <v>21.210152047349851</v>
      </c>
      <c r="G759" s="61">
        <v>9339.0334504169659</v>
      </c>
      <c r="H759" s="21">
        <v>649</v>
      </c>
      <c r="I759" s="62">
        <v>13765.388678730053</v>
      </c>
    </row>
    <row r="760" spans="5:9" x14ac:dyDescent="0.5">
      <c r="E760" s="45">
        <v>734</v>
      </c>
      <c r="F760" s="60">
        <v>22.354458356621048</v>
      </c>
      <c r="G760" s="61">
        <v>9842.7808384566306</v>
      </c>
      <c r="H760" s="21">
        <v>684</v>
      </c>
      <c r="I760" s="62">
        <v>15290.449515928796</v>
      </c>
    </row>
    <row r="761" spans="5:9" x14ac:dyDescent="0.5">
      <c r="E761" s="45">
        <v>735</v>
      </c>
      <c r="F761" s="60">
        <v>22.196445595707846</v>
      </c>
      <c r="G761" s="61">
        <v>9772.0180310557262</v>
      </c>
      <c r="H761" s="21">
        <v>679</v>
      </c>
      <c r="I761" s="62">
        <v>15071.386559485629</v>
      </c>
    </row>
    <row r="762" spans="5:9" x14ac:dyDescent="0.5">
      <c r="E762" s="45">
        <v>736</v>
      </c>
      <c r="F762" s="60">
        <v>22.105255484544436</v>
      </c>
      <c r="G762" s="61">
        <v>9730.3562065997758</v>
      </c>
      <c r="H762" s="21">
        <v>676</v>
      </c>
      <c r="I762" s="62">
        <v>14943.152707552039</v>
      </c>
    </row>
    <row r="763" spans="5:9" x14ac:dyDescent="0.5">
      <c r="E763" s="45">
        <v>737</v>
      </c>
      <c r="F763" s="60">
        <v>21.523815815146843</v>
      </c>
      <c r="G763" s="61">
        <v>9472.8394793323059</v>
      </c>
      <c r="H763" s="21">
        <v>658</v>
      </c>
      <c r="I763" s="62">
        <v>14162.670806366623</v>
      </c>
    </row>
    <row r="764" spans="5:9" x14ac:dyDescent="0.5">
      <c r="E764" s="45">
        <v>738</v>
      </c>
      <c r="F764" s="60">
        <v>21.406107775271742</v>
      </c>
      <c r="G764" s="61">
        <v>9425.3437105597823</v>
      </c>
      <c r="H764" s="21">
        <v>655</v>
      </c>
      <c r="I764" s="62">
        <v>14021.000592802991</v>
      </c>
    </row>
    <row r="765" spans="5:9" x14ac:dyDescent="0.5">
      <c r="E765" s="45">
        <v>739</v>
      </c>
      <c r="F765" s="60">
        <v>20.831851632454345</v>
      </c>
      <c r="G765" s="61">
        <v>9169.4073591399556</v>
      </c>
      <c r="H765" s="21">
        <v>637</v>
      </c>
      <c r="I765" s="62">
        <v>13269.889489873418</v>
      </c>
    </row>
    <row r="766" spans="5:9" x14ac:dyDescent="0.5">
      <c r="E766" s="45">
        <v>740</v>
      </c>
      <c r="F766" s="60">
        <v>21.721768777414816</v>
      </c>
      <c r="G766" s="61">
        <v>9559.5891310312581</v>
      </c>
      <c r="H766" s="21">
        <v>664</v>
      </c>
      <c r="I766" s="62">
        <v>14423.254468203439</v>
      </c>
    </row>
    <row r="767" spans="5:9" x14ac:dyDescent="0.5">
      <c r="E767" s="45">
        <v>741</v>
      </c>
      <c r="F767" s="60">
        <v>23.431832624259872</v>
      </c>
      <c r="G767" s="61">
        <v>10310.203177337171</v>
      </c>
      <c r="H767" s="21">
        <v>716</v>
      </c>
      <c r="I767" s="62">
        <v>16777.192158970069</v>
      </c>
    </row>
    <row r="768" spans="5:9" x14ac:dyDescent="0.5">
      <c r="E768" s="45">
        <v>742</v>
      </c>
      <c r="F768" s="60">
        <v>21.668990831391955</v>
      </c>
      <c r="G768" s="61">
        <v>9533.5779829062303</v>
      </c>
      <c r="H768" s="21">
        <v>662</v>
      </c>
      <c r="I768" s="62">
        <v>14344.871930381474</v>
      </c>
    </row>
    <row r="769" spans="5:9" x14ac:dyDescent="0.5">
      <c r="E769" s="45">
        <v>743</v>
      </c>
      <c r="F769" s="60">
        <v>22.129268588732508</v>
      </c>
      <c r="G769" s="61">
        <v>9735.6390895211516</v>
      </c>
      <c r="H769" s="21">
        <v>676</v>
      </c>
      <c r="I769" s="62">
        <v>14959.385565983175</v>
      </c>
    </row>
    <row r="770" spans="5:9" x14ac:dyDescent="0.5">
      <c r="E770" s="45">
        <v>744</v>
      </c>
      <c r="F770" s="60">
        <v>22.327732967782566</v>
      </c>
      <c r="G770" s="61">
        <v>9829.7012529121639</v>
      </c>
      <c r="H770" s="21">
        <v>683</v>
      </c>
      <c r="I770" s="62">
        <v>15249.841616995493</v>
      </c>
    </row>
    <row r="771" spans="5:9" x14ac:dyDescent="0.5">
      <c r="E771" s="45">
        <v>745</v>
      </c>
      <c r="F771" s="60">
        <v>21.977503068087113</v>
      </c>
      <c r="G771" s="61">
        <v>9666.2506749791646</v>
      </c>
      <c r="H771" s="21">
        <v>671</v>
      </c>
      <c r="I771" s="62">
        <v>14746.904558686454</v>
      </c>
    </row>
    <row r="772" spans="5:9" x14ac:dyDescent="0.5">
      <c r="E772" s="45">
        <v>746</v>
      </c>
      <c r="F772" s="60">
        <v>22.732746473229408</v>
      </c>
      <c r="G772" s="61">
        <v>9998.0042241104693</v>
      </c>
      <c r="H772" s="21">
        <v>694</v>
      </c>
      <c r="I772" s="62">
        <v>15776.52605242121</v>
      </c>
    </row>
    <row r="773" spans="5:9" x14ac:dyDescent="0.5">
      <c r="E773" s="45">
        <v>747</v>
      </c>
      <c r="F773" s="60">
        <v>22.64553600234596</v>
      </c>
      <c r="G773" s="61">
        <v>9964.4179205161108</v>
      </c>
      <c r="H773" s="21">
        <v>692</v>
      </c>
      <c r="I773" s="62">
        <v>15670.710913623403</v>
      </c>
    </row>
    <row r="774" spans="5:9" x14ac:dyDescent="0.5">
      <c r="E774" s="45">
        <v>748</v>
      </c>
      <c r="F774" s="60">
        <v>21.934269778509286</v>
      </c>
      <c r="G774" s="61">
        <v>9656.7393512720428</v>
      </c>
      <c r="H774" s="21">
        <v>671</v>
      </c>
      <c r="I774" s="62">
        <v>14717.895021379731</v>
      </c>
    </row>
    <row r="775" spans="5:9" x14ac:dyDescent="0.5">
      <c r="E775" s="45">
        <v>749</v>
      </c>
      <c r="F775" s="60">
        <v>21.954179628879466</v>
      </c>
      <c r="G775" s="61">
        <v>9653.9195183534812</v>
      </c>
      <c r="H775" s="21">
        <v>670</v>
      </c>
      <c r="I775" s="62">
        <v>14709.300351349242</v>
      </c>
    </row>
    <row r="776" spans="5:9" x14ac:dyDescent="0.5">
      <c r="E776" s="45">
        <v>750</v>
      </c>
      <c r="F776" s="60">
        <v>21.832696468572227</v>
      </c>
      <c r="G776" s="61">
        <v>9612.7932230858896</v>
      </c>
      <c r="H776" s="21">
        <v>668</v>
      </c>
      <c r="I776" s="62">
        <v>14584.241241006248</v>
      </c>
    </row>
    <row r="777" spans="5:9" x14ac:dyDescent="0.5">
      <c r="E777" s="45">
        <v>751</v>
      </c>
      <c r="F777" s="60">
        <v>21.184122040308456</v>
      </c>
      <c r="G777" s="61">
        <v>9318.9068488678604</v>
      </c>
      <c r="H777" s="21">
        <v>647</v>
      </c>
      <c r="I777" s="62">
        <v>13706.126960079571</v>
      </c>
    </row>
    <row r="778" spans="5:9" x14ac:dyDescent="0.5">
      <c r="E778" s="45">
        <v>752</v>
      </c>
      <c r="F778" s="60">
        <v>21.870910040029759</v>
      </c>
      <c r="G778" s="61">
        <v>9621.2002088065456</v>
      </c>
      <c r="H778" s="21">
        <v>668</v>
      </c>
      <c r="I778" s="62">
        <v>14609.76790673988</v>
      </c>
    </row>
    <row r="779" spans="5:9" x14ac:dyDescent="0.5">
      <c r="E779" s="45">
        <v>753</v>
      </c>
      <c r="F779" s="60">
        <v>22.038197811332658</v>
      </c>
      <c r="G779" s="61">
        <v>9694.0035184931839</v>
      </c>
      <c r="H779" s="21">
        <v>673</v>
      </c>
      <c r="I779" s="62">
        <v>14831.707127026879</v>
      </c>
    </row>
    <row r="780" spans="5:9" x14ac:dyDescent="0.5">
      <c r="E780" s="45">
        <v>754</v>
      </c>
      <c r="F780" s="60">
        <v>21.958649738487036</v>
      </c>
      <c r="G780" s="61">
        <v>9654.9029424671462</v>
      </c>
      <c r="H780" s="21">
        <v>670</v>
      </c>
      <c r="I780" s="62">
        <v>14712.295324786313</v>
      </c>
    </row>
    <row r="781" spans="5:9" x14ac:dyDescent="0.5">
      <c r="E781" s="45">
        <v>755</v>
      </c>
      <c r="F781" s="60">
        <v>21.819705134301127</v>
      </c>
      <c r="G781" s="61">
        <v>9595.5351295462478</v>
      </c>
      <c r="H781" s="21">
        <v>666</v>
      </c>
      <c r="I781" s="62">
        <v>14531.923619444551</v>
      </c>
    </row>
    <row r="782" spans="5:9" x14ac:dyDescent="0.5">
      <c r="E782" s="45">
        <v>756</v>
      </c>
      <c r="F782" s="60">
        <v>22.309478559130703</v>
      </c>
      <c r="G782" s="61">
        <v>9811.285283008754</v>
      </c>
      <c r="H782" s="21">
        <v>681</v>
      </c>
      <c r="I782" s="62">
        <v>15192.754898768009</v>
      </c>
    </row>
    <row r="783" spans="5:9" x14ac:dyDescent="0.5">
      <c r="E783" s="45">
        <v>757</v>
      </c>
      <c r="F783" s="60">
        <v>21.573848101578101</v>
      </c>
      <c r="G783" s="61">
        <v>9491.0465823471823</v>
      </c>
      <c r="H783" s="21">
        <v>659</v>
      </c>
      <c r="I783" s="62">
        <v>14217.165898939968</v>
      </c>
    </row>
    <row r="784" spans="5:9" x14ac:dyDescent="0.5">
      <c r="E784" s="45">
        <v>758</v>
      </c>
      <c r="F784" s="60">
        <v>22.497831562854916</v>
      </c>
      <c r="G784" s="61">
        <v>9903.1229438280807</v>
      </c>
      <c r="H784" s="21">
        <v>688</v>
      </c>
      <c r="I784" s="62">
        <v>15478.508115244184</v>
      </c>
    </row>
    <row r="785" spans="5:9" x14ac:dyDescent="0.5">
      <c r="E785" s="45">
        <v>759</v>
      </c>
      <c r="F785" s="60">
        <v>22.414441512774378</v>
      </c>
      <c r="G785" s="61">
        <v>9855.9771328103634</v>
      </c>
      <c r="H785" s="21">
        <v>684</v>
      </c>
      <c r="I785" s="62">
        <v>15331.477994737676</v>
      </c>
    </row>
    <row r="786" spans="5:9" x14ac:dyDescent="0.5">
      <c r="E786" s="45">
        <v>760</v>
      </c>
      <c r="F786" s="60">
        <v>21.863199192168075</v>
      </c>
      <c r="G786" s="61">
        <v>9619.5038222769763</v>
      </c>
      <c r="H786" s="21">
        <v>668</v>
      </c>
      <c r="I786" s="62">
        <v>14604.617060368275</v>
      </c>
    </row>
    <row r="787" spans="5:9" x14ac:dyDescent="0.5">
      <c r="E787" s="45">
        <v>761</v>
      </c>
      <c r="F787" s="60">
        <v>21.37813254921333</v>
      </c>
      <c r="G787" s="61">
        <v>9404.789160826931</v>
      </c>
      <c r="H787" s="21">
        <v>653</v>
      </c>
      <c r="I787" s="62">
        <v>13959.920554636305</v>
      </c>
    </row>
    <row r="788" spans="5:9" x14ac:dyDescent="0.5">
      <c r="E788" s="45">
        <v>762</v>
      </c>
      <c r="F788" s="60">
        <v>23.089451075304574</v>
      </c>
      <c r="G788" s="61">
        <v>10155.679236567004</v>
      </c>
      <c r="H788" s="21">
        <v>705</v>
      </c>
      <c r="I788" s="62">
        <v>16278.063008089724</v>
      </c>
    </row>
    <row r="789" spans="5:9" x14ac:dyDescent="0.5">
      <c r="E789" s="45">
        <v>763</v>
      </c>
      <c r="F789" s="60">
        <v>22.097871479934351</v>
      </c>
      <c r="G789" s="61">
        <v>9728.731725585556</v>
      </c>
      <c r="H789" s="21">
        <v>676</v>
      </c>
      <c r="I789" s="62">
        <v>14938.161120435621</v>
      </c>
    </row>
    <row r="790" spans="5:9" x14ac:dyDescent="0.5">
      <c r="E790" s="45">
        <v>764</v>
      </c>
      <c r="F790" s="60">
        <v>22.265822207356095</v>
      </c>
      <c r="G790" s="61">
        <v>9801.6808856183416</v>
      </c>
      <c r="H790" s="21">
        <v>681</v>
      </c>
      <c r="I790" s="62">
        <v>15163.024923209501</v>
      </c>
    </row>
    <row r="791" spans="5:9" x14ac:dyDescent="0.5">
      <c r="E791" s="45">
        <v>765</v>
      </c>
      <c r="F791" s="60">
        <v>22.260233638295123</v>
      </c>
      <c r="G791" s="61">
        <v>9793.251400424926</v>
      </c>
      <c r="H791" s="21">
        <v>680</v>
      </c>
      <c r="I791" s="62">
        <v>15136.958874040683</v>
      </c>
    </row>
    <row r="792" spans="5:9" x14ac:dyDescent="0.5">
      <c r="E792" s="45">
        <v>766</v>
      </c>
      <c r="F792" s="60">
        <v>22.013775283294983</v>
      </c>
      <c r="G792" s="61">
        <v>9681.4305623248947</v>
      </c>
      <c r="H792" s="21">
        <v>672</v>
      </c>
      <c r="I792" s="62">
        <v>14793.25699037423</v>
      </c>
    </row>
    <row r="793" spans="5:9" x14ac:dyDescent="0.5">
      <c r="E793" s="45">
        <v>767</v>
      </c>
      <c r="F793" s="60">
        <v>21.14133377189733</v>
      </c>
      <c r="G793" s="61">
        <v>9302.2934298174114</v>
      </c>
      <c r="H793" s="21">
        <v>646</v>
      </c>
      <c r="I793" s="62">
        <v>13657.301616645675</v>
      </c>
    </row>
    <row r="794" spans="5:9" x14ac:dyDescent="0.5">
      <c r="E794" s="45">
        <v>768</v>
      </c>
      <c r="F794" s="60">
        <v>22.42204023193516</v>
      </c>
      <c r="G794" s="61">
        <v>9872.0488510257346</v>
      </c>
      <c r="H794" s="21">
        <v>686</v>
      </c>
      <c r="I794" s="62">
        <v>15381.51959910752</v>
      </c>
    </row>
    <row r="795" spans="5:9" x14ac:dyDescent="0.5">
      <c r="E795" s="45">
        <v>769</v>
      </c>
      <c r="F795" s="60">
        <v>21.708848658577271</v>
      </c>
      <c r="G795" s="61">
        <v>9549.5467048869978</v>
      </c>
      <c r="H795" s="21">
        <v>663</v>
      </c>
      <c r="I795" s="62">
        <v>14392.96666063673</v>
      </c>
    </row>
    <row r="796" spans="5:9" x14ac:dyDescent="0.5">
      <c r="E796" s="45">
        <v>770</v>
      </c>
      <c r="F796" s="60">
        <v>21.866630752937777</v>
      </c>
      <c r="G796" s="61">
        <v>9627.45876564631</v>
      </c>
      <c r="H796" s="21">
        <v>669</v>
      </c>
      <c r="I796" s="62">
        <v>14628.775973715372</v>
      </c>
    </row>
    <row r="797" spans="5:9" x14ac:dyDescent="0.5">
      <c r="E797" s="45">
        <v>771</v>
      </c>
      <c r="F797" s="60">
        <v>21.872460273115362</v>
      </c>
      <c r="G797" s="61">
        <v>9621.5412600853779</v>
      </c>
      <c r="H797" s="21">
        <v>668</v>
      </c>
      <c r="I797" s="62">
        <v>14610.803462441061</v>
      </c>
    </row>
    <row r="798" spans="5:9" x14ac:dyDescent="0.5">
      <c r="E798" s="45">
        <v>772</v>
      </c>
      <c r="F798" s="60">
        <v>22.649487174217125</v>
      </c>
      <c r="G798" s="61">
        <v>9965.287178327766</v>
      </c>
      <c r="H798" s="21">
        <v>692</v>
      </c>
      <c r="I798" s="62">
        <v>15673.445124558251</v>
      </c>
    </row>
    <row r="799" spans="5:9" x14ac:dyDescent="0.5">
      <c r="E799" s="45">
        <v>773</v>
      </c>
      <c r="F799" s="60">
        <v>22.423411137308989</v>
      </c>
      <c r="G799" s="61">
        <v>9872.3504502079777</v>
      </c>
      <c r="H799" s="21">
        <v>686</v>
      </c>
      <c r="I799" s="62">
        <v>15382.460040193966</v>
      </c>
    </row>
    <row r="800" spans="5:9" x14ac:dyDescent="0.5">
      <c r="E800" s="45">
        <v>774</v>
      </c>
      <c r="F800" s="60">
        <v>23.016448269753187</v>
      </c>
      <c r="G800" s="61">
        <v>10125.218619345702</v>
      </c>
      <c r="H800" s="21">
        <v>703</v>
      </c>
      <c r="I800" s="62">
        <v>16180.563133636491</v>
      </c>
    </row>
    <row r="801" spans="5:9" x14ac:dyDescent="0.5">
      <c r="E801" s="45">
        <v>775</v>
      </c>
      <c r="F801" s="60">
        <v>21.883346025203842</v>
      </c>
      <c r="G801" s="61">
        <v>9623.9361255448457</v>
      </c>
      <c r="H801" s="21">
        <v>668</v>
      </c>
      <c r="I801" s="62">
        <v>14618.075144836166</v>
      </c>
    </row>
    <row r="802" spans="5:9" x14ac:dyDescent="0.5">
      <c r="E802" s="45">
        <v>776</v>
      </c>
      <c r="F802" s="60">
        <v>21.20209756184628</v>
      </c>
      <c r="G802" s="61">
        <v>9322.8614636061811</v>
      </c>
      <c r="H802" s="21">
        <v>647</v>
      </c>
      <c r="I802" s="62">
        <v>13717.757122514544</v>
      </c>
    </row>
    <row r="803" spans="5:9" x14ac:dyDescent="0.5">
      <c r="E803" s="45">
        <v>777</v>
      </c>
      <c r="F803" s="60">
        <v>22.114441322692585</v>
      </c>
      <c r="G803" s="61">
        <v>9725.1770909923689</v>
      </c>
      <c r="H803" s="21">
        <v>675</v>
      </c>
      <c r="I803" s="62">
        <v>14927.247892817495</v>
      </c>
    </row>
    <row r="804" spans="5:9" x14ac:dyDescent="0.5">
      <c r="E804" s="45">
        <v>778</v>
      </c>
      <c r="F804" s="60">
        <v>22.666940140829198</v>
      </c>
      <c r="G804" s="61">
        <v>9976.3268309824234</v>
      </c>
      <c r="H804" s="21">
        <v>693</v>
      </c>
      <c r="I804" s="62">
        <v>15708.189517594634</v>
      </c>
    </row>
    <row r="805" spans="5:9" x14ac:dyDescent="0.5">
      <c r="E805" s="45">
        <v>779</v>
      </c>
      <c r="F805" s="60">
        <v>22.812171381252575</v>
      </c>
      <c r="G805" s="61">
        <v>10044.277703875567</v>
      </c>
      <c r="H805" s="21">
        <v>698</v>
      </c>
      <c r="I805" s="62">
        <v>15922.895624114299</v>
      </c>
    </row>
    <row r="806" spans="5:9" x14ac:dyDescent="0.5">
      <c r="E806" s="45">
        <v>780</v>
      </c>
      <c r="F806" s="60">
        <v>23.120918742030661</v>
      </c>
      <c r="G806" s="61">
        <v>10169.802123246745</v>
      </c>
      <c r="H806" s="21">
        <v>706</v>
      </c>
      <c r="I806" s="62">
        <v>16323.368631873647</v>
      </c>
    </row>
    <row r="807" spans="5:9" x14ac:dyDescent="0.5">
      <c r="E807" s="45">
        <v>781</v>
      </c>
      <c r="F807" s="60">
        <v>23.10775138154094</v>
      </c>
      <c r="G807" s="61">
        <v>10166.905303939006</v>
      </c>
      <c r="H807" s="21">
        <v>706</v>
      </c>
      <c r="I807" s="62">
        <v>16314.072475367904</v>
      </c>
    </row>
    <row r="808" spans="5:9" x14ac:dyDescent="0.5">
      <c r="E808" s="45">
        <v>782</v>
      </c>
      <c r="F808" s="60">
        <v>22.571198705904962</v>
      </c>
      <c r="G808" s="61">
        <v>9926.4637152990908</v>
      </c>
      <c r="H808" s="21">
        <v>689</v>
      </c>
      <c r="I808" s="62">
        <v>15551.555908368518</v>
      </c>
    </row>
    <row r="809" spans="5:9" x14ac:dyDescent="0.5">
      <c r="E809" s="45">
        <v>783</v>
      </c>
      <c r="F809" s="60">
        <v>21.679392989273168</v>
      </c>
      <c r="G809" s="61">
        <v>9535.866457640097</v>
      </c>
      <c r="H809" s="21">
        <v>662</v>
      </c>
      <c r="I809" s="62">
        <v>14351.758158898838</v>
      </c>
    </row>
    <row r="810" spans="5:9" x14ac:dyDescent="0.5">
      <c r="E810" s="45">
        <v>784</v>
      </c>
      <c r="F810" s="60">
        <v>22.434254140607351</v>
      </c>
      <c r="G810" s="61">
        <v>9867.5359109336168</v>
      </c>
      <c r="H810" s="21">
        <v>685</v>
      </c>
      <c r="I810" s="62">
        <v>15367.464086316035</v>
      </c>
    </row>
    <row r="811" spans="5:9" x14ac:dyDescent="0.5">
      <c r="E811" s="45">
        <v>785</v>
      </c>
      <c r="F811" s="60">
        <v>22.58685562381552</v>
      </c>
      <c r="G811" s="61">
        <v>9937.1082372394139</v>
      </c>
      <c r="H811" s="21">
        <v>690</v>
      </c>
      <c r="I811" s="62">
        <v>15584.930380432708</v>
      </c>
    </row>
    <row r="812" spans="5:9" x14ac:dyDescent="0.5">
      <c r="E812" s="45">
        <v>786</v>
      </c>
      <c r="F812" s="60">
        <v>21.852816977794429</v>
      </c>
      <c r="G812" s="61">
        <v>9610.0197351147744</v>
      </c>
      <c r="H812" s="21">
        <v>667</v>
      </c>
      <c r="I812" s="62">
        <v>14575.828924188885</v>
      </c>
    </row>
    <row r="813" spans="5:9" x14ac:dyDescent="0.5">
      <c r="E813" s="45">
        <v>787</v>
      </c>
      <c r="F813" s="60">
        <v>23.27944072558391</v>
      </c>
      <c r="G813" s="61">
        <v>10240.676959628461</v>
      </c>
      <c r="H813" s="21">
        <v>711</v>
      </c>
      <c r="I813" s="62">
        <v>16551.68235589016</v>
      </c>
    </row>
    <row r="814" spans="5:9" x14ac:dyDescent="0.5">
      <c r="E814" s="45">
        <v>788</v>
      </c>
      <c r="F814" s="60">
        <v>22.337906509389288</v>
      </c>
      <c r="G814" s="61">
        <v>9824.7394320656422</v>
      </c>
      <c r="H814" s="21">
        <v>682</v>
      </c>
      <c r="I814" s="62">
        <v>15234.452239403494</v>
      </c>
    </row>
    <row r="815" spans="5:9" x14ac:dyDescent="0.5">
      <c r="E815" s="45">
        <v>789</v>
      </c>
      <c r="F815" s="60">
        <v>21.604494307493955</v>
      </c>
      <c r="G815" s="61">
        <v>9512.18874764867</v>
      </c>
      <c r="H815" s="21">
        <v>661</v>
      </c>
      <c r="I815" s="62">
        <v>14280.570737253503</v>
      </c>
    </row>
    <row r="816" spans="5:9" x14ac:dyDescent="0.5">
      <c r="E816" s="45">
        <v>790</v>
      </c>
      <c r="F816" s="60">
        <v>21.481615935207937</v>
      </c>
      <c r="G816" s="61">
        <v>9449.1555057457463</v>
      </c>
      <c r="H816" s="21">
        <v>656</v>
      </c>
      <c r="I816" s="62">
        <v>14091.940053496408</v>
      </c>
    </row>
    <row r="817" spans="5:9" x14ac:dyDescent="0.5">
      <c r="E817" s="45">
        <v>791</v>
      </c>
      <c r="F817" s="60">
        <v>22.816428387541471</v>
      </c>
      <c r="G817" s="61">
        <v>10045.214245259123</v>
      </c>
      <c r="H817" s="21">
        <v>698</v>
      </c>
      <c r="I817" s="62">
        <v>15925.867014503947</v>
      </c>
    </row>
    <row r="818" spans="5:9" x14ac:dyDescent="0.5">
      <c r="E818" s="45">
        <v>792</v>
      </c>
      <c r="F818" s="60">
        <v>21.21814755035269</v>
      </c>
      <c r="G818" s="61">
        <v>9333.592461077591</v>
      </c>
      <c r="H818" s="21">
        <v>648</v>
      </c>
      <c r="I818" s="62">
        <v>13749.359612628543</v>
      </c>
    </row>
    <row r="819" spans="5:9" x14ac:dyDescent="0.5">
      <c r="E819" s="45">
        <v>793</v>
      </c>
      <c r="F819" s="60">
        <v>22.59218639134313</v>
      </c>
      <c r="G819" s="61">
        <v>9938.2810060954871</v>
      </c>
      <c r="H819" s="21">
        <v>690</v>
      </c>
      <c r="I819" s="62">
        <v>15588.60861002676</v>
      </c>
    </row>
    <row r="820" spans="5:9" x14ac:dyDescent="0.5">
      <c r="E820" s="45">
        <v>794</v>
      </c>
      <c r="F820" s="60">
        <v>21.076256941296247</v>
      </c>
      <c r="G820" s="61">
        <v>9273.5765270851734</v>
      </c>
      <c r="H820" s="21">
        <v>644</v>
      </c>
      <c r="I820" s="62">
        <v>13573.109470194782</v>
      </c>
    </row>
    <row r="821" spans="5:9" x14ac:dyDescent="0.5">
      <c r="E821" s="45">
        <v>795</v>
      </c>
      <c r="F821" s="60">
        <v>22.244327027244097</v>
      </c>
      <c r="G821" s="61">
        <v>9789.7519459936993</v>
      </c>
      <c r="H821" s="21">
        <v>680</v>
      </c>
      <c r="I821" s="62">
        <v>15126.142378525987</v>
      </c>
    </row>
    <row r="822" spans="5:9" x14ac:dyDescent="0.5">
      <c r="E822" s="45">
        <v>796</v>
      </c>
      <c r="F822" s="60">
        <v>23.265898350077997</v>
      </c>
      <c r="G822" s="61">
        <v>10237.697637017158</v>
      </c>
      <c r="H822" s="21">
        <v>711</v>
      </c>
      <c r="I822" s="62">
        <v>16542.053726905455</v>
      </c>
    </row>
    <row r="823" spans="5:9" x14ac:dyDescent="0.5">
      <c r="E823" s="45">
        <v>797</v>
      </c>
      <c r="F823" s="60">
        <v>22.028848545519701</v>
      </c>
      <c r="G823" s="61">
        <v>9699.1466800143335</v>
      </c>
      <c r="H823" s="21">
        <v>674</v>
      </c>
      <c r="I823" s="62">
        <v>14847.443919680278</v>
      </c>
    </row>
    <row r="824" spans="5:9" x14ac:dyDescent="0.5">
      <c r="E824" s="45">
        <v>798</v>
      </c>
      <c r="F824" s="60">
        <v>22.857123545715915</v>
      </c>
      <c r="G824" s="61">
        <v>10054.1671800575</v>
      </c>
      <c r="H824" s="21">
        <v>698</v>
      </c>
      <c r="I824" s="62">
        <v>15954.272234909709</v>
      </c>
    </row>
    <row r="825" spans="5:9" x14ac:dyDescent="0.5">
      <c r="E825" s="45">
        <v>799</v>
      </c>
      <c r="F825" s="60">
        <v>23.074909024795637</v>
      </c>
      <c r="G825" s="61">
        <v>10159.679985455041</v>
      </c>
      <c r="H825" s="21">
        <v>706</v>
      </c>
      <c r="I825" s="62">
        <v>16290.88577150572</v>
      </c>
    </row>
    <row r="826" spans="5:9" x14ac:dyDescent="0.5">
      <c r="E826" s="45">
        <v>800</v>
      </c>
      <c r="F826" s="60">
        <v>22.088305115477418</v>
      </c>
      <c r="G826" s="61">
        <v>9712.227125405032</v>
      </c>
      <c r="H826" s="21">
        <v>674</v>
      </c>
      <c r="I826" s="62">
        <v>14887.517647831781</v>
      </c>
    </row>
    <row r="827" spans="5:9" x14ac:dyDescent="0.5">
      <c r="E827" s="45">
        <v>801</v>
      </c>
      <c r="F827" s="60">
        <v>22.257024078267367</v>
      </c>
      <c r="G827" s="61">
        <v>9799.7452972188203</v>
      </c>
      <c r="H827" s="21">
        <v>681</v>
      </c>
      <c r="I827" s="62">
        <v>15157.033397300076</v>
      </c>
    </row>
    <row r="828" spans="5:9" x14ac:dyDescent="0.5">
      <c r="E828" s="45">
        <v>802</v>
      </c>
      <c r="F828" s="60">
        <v>21.483559188303683</v>
      </c>
      <c r="G828" s="61">
        <v>9456.7830214268106</v>
      </c>
      <c r="H828" s="21">
        <v>657</v>
      </c>
      <c r="I828" s="62">
        <v>14114.69838671552</v>
      </c>
    </row>
    <row r="829" spans="5:9" x14ac:dyDescent="0.5">
      <c r="E829" s="45">
        <v>803</v>
      </c>
      <c r="F829" s="60">
        <v>22.516842653242641</v>
      </c>
      <c r="G829" s="61">
        <v>9907.3053837133812</v>
      </c>
      <c r="H829" s="21">
        <v>688</v>
      </c>
      <c r="I829" s="62">
        <v>15491.587745430938</v>
      </c>
    </row>
    <row r="830" spans="5:9" x14ac:dyDescent="0.5">
      <c r="E830" s="45">
        <v>804</v>
      </c>
      <c r="F830" s="60">
        <v>22.578474710629393</v>
      </c>
      <c r="G830" s="61">
        <v>9935.2644363384643</v>
      </c>
      <c r="H830" s="21">
        <v>690</v>
      </c>
      <c r="I830" s="62">
        <v>15579.147550334283</v>
      </c>
    </row>
    <row r="831" spans="5:9" x14ac:dyDescent="0.5">
      <c r="E831" s="45">
        <v>805</v>
      </c>
      <c r="F831" s="60">
        <v>22.433387900708357</v>
      </c>
      <c r="G831" s="61">
        <v>9867.3453381558375</v>
      </c>
      <c r="H831" s="21">
        <v>685</v>
      </c>
      <c r="I831" s="62">
        <v>15366.870711985224</v>
      </c>
    </row>
    <row r="832" spans="5:9" x14ac:dyDescent="0.5">
      <c r="E832" s="45">
        <v>806</v>
      </c>
      <c r="F832" s="60">
        <v>21.843828626284942</v>
      </c>
      <c r="G832" s="61">
        <v>9615.2422977826864</v>
      </c>
      <c r="H832" s="21">
        <v>668</v>
      </c>
      <c r="I832" s="62">
        <v>14591.677522358341</v>
      </c>
    </row>
    <row r="833" spans="5:9" x14ac:dyDescent="0.5">
      <c r="E833" s="45">
        <v>807</v>
      </c>
      <c r="F833" s="60">
        <v>21.872378618440447</v>
      </c>
      <c r="G833" s="61">
        <v>9628.7232960568981</v>
      </c>
      <c r="H833" s="21">
        <v>669</v>
      </c>
      <c r="I833" s="62">
        <v>14632.621295736659</v>
      </c>
    </row>
    <row r="834" spans="5:9" x14ac:dyDescent="0.5">
      <c r="E834" s="45">
        <v>808</v>
      </c>
      <c r="F834" s="60">
        <v>23.264660690635942</v>
      </c>
      <c r="G834" s="61">
        <v>10237.425351939906</v>
      </c>
      <c r="H834" s="21">
        <v>711</v>
      </c>
      <c r="I834" s="62">
        <v>16541.173751042155</v>
      </c>
    </row>
    <row r="835" spans="5:9" x14ac:dyDescent="0.5">
      <c r="E835" s="45">
        <v>809</v>
      </c>
      <c r="F835" s="60">
        <v>21.445804780513416</v>
      </c>
      <c r="G835" s="61">
        <v>9441.2770517129502</v>
      </c>
      <c r="H835" s="21">
        <v>656</v>
      </c>
      <c r="I835" s="62">
        <v>14068.447936016801</v>
      </c>
    </row>
    <row r="836" spans="5:9" x14ac:dyDescent="0.5">
      <c r="E836" s="45">
        <v>810</v>
      </c>
      <c r="F836" s="60">
        <v>22.622975071570913</v>
      </c>
      <c r="G836" s="61">
        <v>9959.4545157456014</v>
      </c>
      <c r="H836" s="21">
        <v>692</v>
      </c>
      <c r="I836" s="62">
        <v>15655.098749527071</v>
      </c>
    </row>
    <row r="837" spans="5:9" x14ac:dyDescent="0.5">
      <c r="E837" s="45">
        <v>811</v>
      </c>
      <c r="F837" s="60">
        <v>22.054608105059451</v>
      </c>
      <c r="G837" s="61">
        <v>9704.8137831130789</v>
      </c>
      <c r="H837" s="21">
        <v>674</v>
      </c>
      <c r="I837" s="62">
        <v>14864.80586281007</v>
      </c>
    </row>
    <row r="838" spans="5:9" x14ac:dyDescent="0.5">
      <c r="E838" s="45">
        <v>812</v>
      </c>
      <c r="F838" s="60">
        <v>21.638130123308752</v>
      </c>
      <c r="G838" s="61">
        <v>9526.788627127924</v>
      </c>
      <c r="H838" s="21">
        <v>662</v>
      </c>
      <c r="I838" s="62">
        <v>14324.442141630394</v>
      </c>
    </row>
    <row r="839" spans="5:9" x14ac:dyDescent="0.5">
      <c r="E839" s="45">
        <v>813</v>
      </c>
      <c r="F839" s="60">
        <v>22.668149727061731</v>
      </c>
      <c r="G839" s="61">
        <v>9969.3929399535809</v>
      </c>
      <c r="H839" s="21">
        <v>692</v>
      </c>
      <c r="I839" s="62">
        <v>15686.359611126718</v>
      </c>
    </row>
    <row r="840" spans="5:9" x14ac:dyDescent="0.5">
      <c r="E840" s="45">
        <v>814</v>
      </c>
      <c r="F840" s="60">
        <v>22.73814878558283</v>
      </c>
      <c r="G840" s="61">
        <v>10006.392732828223</v>
      </c>
      <c r="H840" s="21">
        <v>695</v>
      </c>
      <c r="I840" s="62">
        <v>15803.013405980066</v>
      </c>
    </row>
    <row r="841" spans="5:9" x14ac:dyDescent="0.5">
      <c r="E841" s="45">
        <v>815</v>
      </c>
      <c r="F841" s="60">
        <v>21.559687797823987</v>
      </c>
      <c r="G841" s="61">
        <v>9480.731315521276</v>
      </c>
      <c r="H841" s="21">
        <v>658</v>
      </c>
      <c r="I841" s="62">
        <v>14186.274570968184</v>
      </c>
    </row>
    <row r="842" spans="5:9" x14ac:dyDescent="0.5">
      <c r="E842" s="45">
        <v>816</v>
      </c>
      <c r="F842" s="60">
        <v>22.97209430280148</v>
      </c>
      <c r="G842" s="61">
        <v>10101.060746616326</v>
      </c>
      <c r="H842" s="21">
        <v>701</v>
      </c>
      <c r="I842" s="62">
        <v>16103.438106263837</v>
      </c>
    </row>
    <row r="843" spans="5:9" x14ac:dyDescent="0.5">
      <c r="E843" s="45">
        <v>817</v>
      </c>
      <c r="F843" s="60">
        <v>22.969002767529421</v>
      </c>
      <c r="G843" s="61">
        <v>10107.580608856471</v>
      </c>
      <c r="H843" s="21">
        <v>702</v>
      </c>
      <c r="I843" s="62">
        <v>16124.239942805654</v>
      </c>
    </row>
    <row r="844" spans="5:9" x14ac:dyDescent="0.5">
      <c r="E844" s="45">
        <v>818</v>
      </c>
      <c r="F844" s="60">
        <v>22.641674237724917</v>
      </c>
      <c r="G844" s="61">
        <v>9963.568332299481</v>
      </c>
      <c r="H844" s="21">
        <v>692</v>
      </c>
      <c r="I844" s="62">
        <v>15668.038572505642</v>
      </c>
    </row>
    <row r="845" spans="5:9" x14ac:dyDescent="0.5">
      <c r="E845" s="45">
        <v>819</v>
      </c>
      <c r="F845" s="60">
        <v>21.684368956883311</v>
      </c>
      <c r="G845" s="61">
        <v>9536.9611705143288</v>
      </c>
      <c r="H845" s="21">
        <v>662</v>
      </c>
      <c r="I845" s="62">
        <v>14355.052249456752</v>
      </c>
    </row>
    <row r="846" spans="5:9" x14ac:dyDescent="0.5">
      <c r="E846" s="45">
        <v>820</v>
      </c>
      <c r="F846" s="60">
        <v>22.294965856561273</v>
      </c>
      <c r="G846" s="61">
        <v>9808.0924884434789</v>
      </c>
      <c r="H846" s="21">
        <v>681</v>
      </c>
      <c r="I846" s="62">
        <v>15182.871748318226</v>
      </c>
    </row>
    <row r="847" spans="5:9" x14ac:dyDescent="0.5">
      <c r="E847" s="45">
        <v>821</v>
      </c>
      <c r="F847" s="60">
        <v>22.796995923220418</v>
      </c>
      <c r="G847" s="61">
        <v>10033.739103108492</v>
      </c>
      <c r="H847" s="21">
        <v>697</v>
      </c>
      <c r="I847" s="62">
        <v>15889.506158484632</v>
      </c>
    </row>
    <row r="848" spans="5:9" x14ac:dyDescent="0.5">
      <c r="E848" s="45">
        <v>822</v>
      </c>
      <c r="F848" s="60">
        <v>22.755720726086036</v>
      </c>
      <c r="G848" s="61">
        <v>10010.258559738926</v>
      </c>
      <c r="H848" s="21">
        <v>695</v>
      </c>
      <c r="I848" s="62">
        <v>15815.225904629795</v>
      </c>
    </row>
    <row r="849" spans="5:9" x14ac:dyDescent="0.5">
      <c r="E849" s="45">
        <v>823</v>
      </c>
      <c r="F849" s="60">
        <v>21.739156663521797</v>
      </c>
      <c r="G849" s="61">
        <v>9570.6144659747952</v>
      </c>
      <c r="H849" s="21">
        <v>665</v>
      </c>
      <c r="I849" s="62">
        <v>14456.539181241995</v>
      </c>
    </row>
    <row r="850" spans="5:9" x14ac:dyDescent="0.5">
      <c r="E850" s="45">
        <v>824</v>
      </c>
      <c r="F850" s="60">
        <v>22.801843888980017</v>
      </c>
      <c r="G850" s="61">
        <v>10027.605655575604</v>
      </c>
      <c r="H850" s="21">
        <v>696</v>
      </c>
      <c r="I850" s="62">
        <v>15870.083346730091</v>
      </c>
    </row>
    <row r="851" spans="5:9" x14ac:dyDescent="0.5">
      <c r="E851" s="45">
        <v>825</v>
      </c>
      <c r="F851" s="60">
        <v>23.195386932665055</v>
      </c>
      <c r="G851" s="61">
        <v>10207.78512518631</v>
      </c>
      <c r="H851" s="21">
        <v>709</v>
      </c>
      <c r="I851" s="62">
        <v>16445.529335259525</v>
      </c>
    </row>
    <row r="852" spans="5:9" x14ac:dyDescent="0.5">
      <c r="E852" s="45">
        <v>826</v>
      </c>
      <c r="F852" s="60">
        <v>21.784889416605516</v>
      </c>
      <c r="G852" s="61">
        <v>9580.6756716532127</v>
      </c>
      <c r="H852" s="21">
        <v>665</v>
      </c>
      <c r="I852" s="62">
        <v>14486.951462042669</v>
      </c>
    </row>
    <row r="853" spans="5:9" x14ac:dyDescent="0.5">
      <c r="E853" s="45">
        <v>827</v>
      </c>
      <c r="F853" s="60">
        <v>22.101712399623761</v>
      </c>
      <c r="G853" s="61">
        <v>9729.5767279172269</v>
      </c>
      <c r="H853" s="21">
        <v>676</v>
      </c>
      <c r="I853" s="62">
        <v>14940.757582145663</v>
      </c>
    </row>
    <row r="854" spans="5:9" x14ac:dyDescent="0.5">
      <c r="E854" s="45">
        <v>828</v>
      </c>
      <c r="F854" s="60">
        <v>22.321465750782814</v>
      </c>
      <c r="G854" s="61">
        <v>9828.3224651722194</v>
      </c>
      <c r="H854" s="21">
        <v>683</v>
      </c>
      <c r="I854" s="62">
        <v>15245.561107784662</v>
      </c>
    </row>
    <row r="855" spans="5:9" x14ac:dyDescent="0.5">
      <c r="E855" s="45">
        <v>829</v>
      </c>
      <c r="F855" s="60">
        <v>22.100646367485783</v>
      </c>
      <c r="G855" s="61">
        <v>9722.1422008468726</v>
      </c>
      <c r="H855" s="21">
        <v>675</v>
      </c>
      <c r="I855" s="62">
        <v>14917.936298052904</v>
      </c>
    </row>
    <row r="856" spans="5:9" x14ac:dyDescent="0.5">
      <c r="E856" s="45">
        <v>830</v>
      </c>
      <c r="F856" s="60">
        <v>21.624162480681495</v>
      </c>
      <c r="G856" s="61">
        <v>9516.5157457499299</v>
      </c>
      <c r="H856" s="21">
        <v>661</v>
      </c>
      <c r="I856" s="62">
        <v>14293.571399730468</v>
      </c>
    </row>
    <row r="857" spans="5:9" x14ac:dyDescent="0.5">
      <c r="E857" s="45">
        <v>831</v>
      </c>
      <c r="F857" s="60">
        <v>21.815445685448978</v>
      </c>
      <c r="G857" s="61">
        <v>9601.7980507987741</v>
      </c>
      <c r="H857" s="21">
        <v>667</v>
      </c>
      <c r="I857" s="62">
        <v>14550.902272194468</v>
      </c>
    </row>
    <row r="858" spans="5:9" x14ac:dyDescent="0.5">
      <c r="E858" s="45">
        <v>832</v>
      </c>
      <c r="F858" s="60">
        <v>21.700722220442486</v>
      </c>
      <c r="G858" s="61">
        <v>9547.7588884973466</v>
      </c>
      <c r="H858" s="21">
        <v>663</v>
      </c>
      <c r="I858" s="62">
        <v>14387.578832153369</v>
      </c>
    </row>
    <row r="859" spans="5:9" x14ac:dyDescent="0.5">
      <c r="E859" s="45">
        <v>833</v>
      </c>
      <c r="F859" s="60">
        <v>22.036229450138666</v>
      </c>
      <c r="G859" s="61">
        <v>9693.5704790305062</v>
      </c>
      <c r="H859" s="21">
        <v>673</v>
      </c>
      <c r="I859" s="62">
        <v>14830.382419943322</v>
      </c>
    </row>
    <row r="860" spans="5:9" x14ac:dyDescent="0.5">
      <c r="E860" s="45">
        <v>834</v>
      </c>
      <c r="F860" s="60">
        <v>21.230627499619654</v>
      </c>
      <c r="G860" s="61">
        <v>9343.5380499163221</v>
      </c>
      <c r="H860" s="21">
        <v>649</v>
      </c>
      <c r="I860" s="62">
        <v>13778.677247253156</v>
      </c>
    </row>
    <row r="861" spans="5:9" x14ac:dyDescent="0.5">
      <c r="E861" s="45">
        <v>835</v>
      </c>
      <c r="F861" s="60">
        <v>21.055130694610764</v>
      </c>
      <c r="G861" s="61">
        <v>9268.9287528143686</v>
      </c>
      <c r="H861" s="21">
        <v>644</v>
      </c>
      <c r="I861" s="62">
        <v>13559.504167329333</v>
      </c>
    </row>
    <row r="862" spans="5:9" x14ac:dyDescent="0.5">
      <c r="E862" s="45">
        <v>836</v>
      </c>
      <c r="F862" s="60">
        <v>21.901925463668771</v>
      </c>
      <c r="G862" s="61">
        <v>9642.4236020071294</v>
      </c>
      <c r="H862" s="21">
        <v>670</v>
      </c>
      <c r="I862" s="62">
        <v>14674.290060658077</v>
      </c>
    </row>
    <row r="863" spans="5:9" x14ac:dyDescent="0.5">
      <c r="E863" s="45">
        <v>837</v>
      </c>
      <c r="F863" s="60">
        <v>21.617803537629346</v>
      </c>
      <c r="G863" s="61">
        <v>9507.9167782784552</v>
      </c>
      <c r="H863" s="21">
        <v>660</v>
      </c>
      <c r="I863" s="62">
        <v>14267.750334835369</v>
      </c>
    </row>
    <row r="864" spans="5:9" x14ac:dyDescent="0.5">
      <c r="E864" s="45">
        <v>838</v>
      </c>
      <c r="F864" s="60">
        <v>22.277029118560513</v>
      </c>
      <c r="G864" s="61">
        <v>9804.1464060833132</v>
      </c>
      <c r="H864" s="21">
        <v>681</v>
      </c>
      <c r="I864" s="62">
        <v>15170.65682973971</v>
      </c>
    </row>
    <row r="865" spans="5:9" x14ac:dyDescent="0.5">
      <c r="E865" s="45">
        <v>839</v>
      </c>
      <c r="F865" s="60">
        <v>22.635909758160199</v>
      </c>
      <c r="G865" s="61">
        <v>9962.3001467952436</v>
      </c>
      <c r="H865" s="21">
        <v>692</v>
      </c>
      <c r="I865" s="62">
        <v>15664.049552646859</v>
      </c>
    </row>
    <row r="866" spans="5:9" x14ac:dyDescent="0.5">
      <c r="E866" s="45">
        <v>840</v>
      </c>
      <c r="F866" s="60">
        <v>21.980033319395112</v>
      </c>
      <c r="G866" s="61">
        <v>9666.8073302669254</v>
      </c>
      <c r="H866" s="21">
        <v>671</v>
      </c>
      <c r="I866" s="62">
        <v>14748.602357314121</v>
      </c>
    </row>
    <row r="867" spans="5:9" x14ac:dyDescent="0.5">
      <c r="E867" s="45">
        <v>841</v>
      </c>
      <c r="F867" s="60">
        <v>21.547376857917229</v>
      </c>
      <c r="G867" s="61">
        <v>9485.2229087417909</v>
      </c>
      <c r="H867" s="21">
        <v>659</v>
      </c>
      <c r="I867" s="62">
        <v>14199.721349367454</v>
      </c>
    </row>
    <row r="868" spans="5:9" x14ac:dyDescent="0.5">
      <c r="E868" s="45">
        <v>842</v>
      </c>
      <c r="F868" s="60">
        <v>21.534246720950087</v>
      </c>
      <c r="G868" s="61">
        <v>9467.9342786090183</v>
      </c>
      <c r="H868" s="21">
        <v>657</v>
      </c>
      <c r="I868" s="62">
        <v>14148.000095664207</v>
      </c>
    </row>
    <row r="869" spans="5:9" x14ac:dyDescent="0.5">
      <c r="E869" s="45">
        <v>843</v>
      </c>
      <c r="F869" s="60">
        <v>22.110595208785867</v>
      </c>
      <c r="G869" s="61">
        <v>9724.3309459328884</v>
      </c>
      <c r="H869" s="21">
        <v>675</v>
      </c>
      <c r="I869" s="62">
        <v>14924.651765930461</v>
      </c>
    </row>
    <row r="870" spans="5:9" x14ac:dyDescent="0.5">
      <c r="E870" s="45">
        <v>844</v>
      </c>
      <c r="F870" s="60">
        <v>21.720883238412508</v>
      </c>
      <c r="G870" s="61">
        <v>9552.1943124507525</v>
      </c>
      <c r="H870" s="21">
        <v>663</v>
      </c>
      <c r="I870" s="62">
        <v>14400.945587067494</v>
      </c>
    </row>
    <row r="871" spans="5:9" x14ac:dyDescent="0.5">
      <c r="E871" s="45">
        <v>845</v>
      </c>
      <c r="F871" s="60">
        <v>21.407252665556427</v>
      </c>
      <c r="G871" s="61">
        <v>9425.5955864224125</v>
      </c>
      <c r="H871" s="21">
        <v>655</v>
      </c>
      <c r="I871" s="62">
        <v>14021.750495939461</v>
      </c>
    </row>
    <row r="872" spans="5:9" x14ac:dyDescent="0.5">
      <c r="E872" s="45">
        <v>846</v>
      </c>
      <c r="F872" s="60">
        <v>21.561782428307605</v>
      </c>
      <c r="G872" s="61">
        <v>9488.3921342276735</v>
      </c>
      <c r="H872" s="21">
        <v>659</v>
      </c>
      <c r="I872" s="62">
        <v>14209.214620254712</v>
      </c>
    </row>
    <row r="873" spans="5:9" x14ac:dyDescent="0.5">
      <c r="E873" s="45">
        <v>847</v>
      </c>
      <c r="F873" s="60">
        <v>22.120454531357129</v>
      </c>
      <c r="G873" s="61">
        <v>9726.4999968985685</v>
      </c>
      <c r="H873" s="21">
        <v>675</v>
      </c>
      <c r="I873" s="62">
        <v>14931.306808666062</v>
      </c>
    </row>
    <row r="874" spans="5:9" x14ac:dyDescent="0.5">
      <c r="E874" s="45">
        <v>848</v>
      </c>
      <c r="F874" s="60">
        <v>22.733404100642669</v>
      </c>
      <c r="G874" s="61">
        <v>9998.1489021413872</v>
      </c>
      <c r="H874" s="21">
        <v>694</v>
      </c>
      <c r="I874" s="62">
        <v>15776.982445846013</v>
      </c>
    </row>
    <row r="875" spans="5:9" x14ac:dyDescent="0.5">
      <c r="E875" s="45">
        <v>849</v>
      </c>
      <c r="F875" s="60">
        <v>22.479997459927336</v>
      </c>
      <c r="G875" s="61">
        <v>9884.7994411840136</v>
      </c>
      <c r="H875" s="21">
        <v>686</v>
      </c>
      <c r="I875" s="62">
        <v>15421.278257510154</v>
      </c>
    </row>
    <row r="876" spans="5:9" x14ac:dyDescent="0.5">
      <c r="E876" s="45">
        <v>850</v>
      </c>
      <c r="F876" s="60">
        <v>22.167205334851918</v>
      </c>
      <c r="G876" s="61">
        <v>9758.3851736674224</v>
      </c>
      <c r="H876" s="21">
        <v>678</v>
      </c>
      <c r="I876" s="62">
        <v>15029.365217029601</v>
      </c>
    </row>
    <row r="877" spans="5:9" x14ac:dyDescent="0.5">
      <c r="E877" s="45">
        <v>851</v>
      </c>
      <c r="F877" s="60">
        <v>21.741280648920526</v>
      </c>
      <c r="G877" s="61">
        <v>9563.8817427625145</v>
      </c>
      <c r="H877" s="21">
        <v>664</v>
      </c>
      <c r="I877" s="62">
        <v>14436.21035088323</v>
      </c>
    </row>
    <row r="878" spans="5:9" x14ac:dyDescent="0.5">
      <c r="E878" s="45">
        <v>852</v>
      </c>
      <c r="F878" s="60">
        <v>22.606273204493796</v>
      </c>
      <c r="G878" s="61">
        <v>9948.5801049886359</v>
      </c>
      <c r="H878" s="21">
        <v>691</v>
      </c>
      <c r="I878" s="62">
        <v>15620.934784305213</v>
      </c>
    </row>
    <row r="879" spans="5:9" x14ac:dyDescent="0.5">
      <c r="E879" s="45">
        <v>853</v>
      </c>
      <c r="F879" s="60">
        <v>23.074949419812736</v>
      </c>
      <c r="G879" s="61">
        <v>10159.688872358802</v>
      </c>
      <c r="H879" s="21">
        <v>706</v>
      </c>
      <c r="I879" s="62">
        <v>16290.914290387791</v>
      </c>
    </row>
    <row r="880" spans="5:9" x14ac:dyDescent="0.5">
      <c r="E880" s="45">
        <v>854</v>
      </c>
      <c r="F880" s="60">
        <v>21.908837910296086</v>
      </c>
      <c r="G880" s="61">
        <v>9643.9443402651377</v>
      </c>
      <c r="H880" s="21">
        <v>670</v>
      </c>
      <c r="I880" s="62">
        <v>14678.921399898378</v>
      </c>
    </row>
    <row r="881" spans="5:9" x14ac:dyDescent="0.5">
      <c r="E881" s="45">
        <v>855</v>
      </c>
      <c r="F881" s="60">
        <v>21.501611703944029</v>
      </c>
      <c r="G881" s="61">
        <v>9453.554574867685</v>
      </c>
      <c r="H881" s="21">
        <v>656</v>
      </c>
      <c r="I881" s="62">
        <v>14105.057277787284</v>
      </c>
    </row>
    <row r="882" spans="5:9" x14ac:dyDescent="0.5">
      <c r="E882" s="45">
        <v>856</v>
      </c>
      <c r="F882" s="60">
        <v>21.533184210316925</v>
      </c>
      <c r="G882" s="61">
        <v>9474.9005262697228</v>
      </c>
      <c r="H882" s="21">
        <v>658</v>
      </c>
      <c r="I882" s="62">
        <v>14168.835210388537</v>
      </c>
    </row>
    <row r="883" spans="5:9" x14ac:dyDescent="0.5">
      <c r="E883" s="45">
        <v>857</v>
      </c>
      <c r="F883" s="60">
        <v>21.873773989607468</v>
      </c>
      <c r="G883" s="61">
        <v>9629.0302777136421</v>
      </c>
      <c r="H883" s="21">
        <v>669</v>
      </c>
      <c r="I883" s="62">
        <v>14633.554799047397</v>
      </c>
    </row>
    <row r="884" spans="5:9" x14ac:dyDescent="0.5">
      <c r="E884" s="45">
        <v>858</v>
      </c>
      <c r="F884" s="60">
        <v>22.908900940337393</v>
      </c>
      <c r="G884" s="61">
        <v>10079.958206874226</v>
      </c>
      <c r="H884" s="21">
        <v>700</v>
      </c>
      <c r="I884" s="62">
        <v>16036.230658236174</v>
      </c>
    </row>
    <row r="885" spans="5:9" x14ac:dyDescent="0.5">
      <c r="E885" s="45">
        <v>859</v>
      </c>
      <c r="F885" s="60">
        <v>22.794124420757072</v>
      </c>
      <c r="G885" s="61">
        <v>10025.907372566555</v>
      </c>
      <c r="H885" s="21">
        <v>696</v>
      </c>
      <c r="I885" s="62">
        <v>15864.710596846922</v>
      </c>
    </row>
    <row r="886" spans="5:9" x14ac:dyDescent="0.5">
      <c r="E886" s="45">
        <v>860</v>
      </c>
      <c r="F886" s="60">
        <v>22.460098264673448</v>
      </c>
      <c r="G886" s="61">
        <v>9887.6216182281569</v>
      </c>
      <c r="H886" s="21">
        <v>687</v>
      </c>
      <c r="I886" s="62">
        <v>15430.087507830658</v>
      </c>
    </row>
    <row r="887" spans="5:9" x14ac:dyDescent="0.5">
      <c r="E887" s="45">
        <v>861</v>
      </c>
      <c r="F887" s="60">
        <v>22.776529354501491</v>
      </c>
      <c r="G887" s="61">
        <v>10014.836457990328</v>
      </c>
      <c r="H887" s="21">
        <v>695</v>
      </c>
      <c r="I887" s="62">
        <v>15829.687901378536</v>
      </c>
    </row>
    <row r="888" spans="5:9" x14ac:dyDescent="0.5">
      <c r="E888" s="45">
        <v>862</v>
      </c>
      <c r="F888" s="60">
        <v>21.693854617315864</v>
      </c>
      <c r="G888" s="61">
        <v>9539.0480158094906</v>
      </c>
      <c r="H888" s="21">
        <v>662</v>
      </c>
      <c r="I888" s="62">
        <v>14361.331756663101</v>
      </c>
    </row>
    <row r="889" spans="5:9" x14ac:dyDescent="0.5">
      <c r="E889" s="45">
        <v>863</v>
      </c>
      <c r="F889" s="60">
        <v>21.894377561238358</v>
      </c>
      <c r="G889" s="61">
        <v>9626.3630634724377</v>
      </c>
      <c r="H889" s="21">
        <v>668</v>
      </c>
      <c r="I889" s="62">
        <v>14625.444210907222</v>
      </c>
    </row>
    <row r="890" spans="5:9" x14ac:dyDescent="0.5">
      <c r="E890" s="45">
        <v>864</v>
      </c>
      <c r="F890" s="60">
        <v>22.547153719610289</v>
      </c>
      <c r="G890" s="61">
        <v>9913.9738183142636</v>
      </c>
      <c r="H890" s="21">
        <v>688</v>
      </c>
      <c r="I890" s="62">
        <v>15512.441759091878</v>
      </c>
    </row>
    <row r="891" spans="5:9" x14ac:dyDescent="0.5">
      <c r="E891" s="45">
        <v>865</v>
      </c>
      <c r="F891" s="60">
        <v>22.171088737432601</v>
      </c>
      <c r="G891" s="61">
        <v>9752.0395222351726</v>
      </c>
      <c r="H891" s="21">
        <v>677</v>
      </c>
      <c r="I891" s="62">
        <v>15009.827075241872</v>
      </c>
    </row>
    <row r="892" spans="5:9" x14ac:dyDescent="0.5">
      <c r="E892" s="45">
        <v>866</v>
      </c>
      <c r="F892" s="60">
        <v>21.309198729750751</v>
      </c>
      <c r="G892" s="61">
        <v>9382.4237205451645</v>
      </c>
      <c r="H892" s="21">
        <v>652</v>
      </c>
      <c r="I892" s="62">
        <v>13893.597571797491</v>
      </c>
    </row>
    <row r="893" spans="5:9" x14ac:dyDescent="0.5">
      <c r="E893" s="45">
        <v>867</v>
      </c>
      <c r="F893" s="60">
        <v>21.680219821643373</v>
      </c>
      <c r="G893" s="61">
        <v>9543.2483607615413</v>
      </c>
      <c r="H893" s="21">
        <v>663</v>
      </c>
      <c r="I893" s="62">
        <v>14373.985741749557</v>
      </c>
    </row>
    <row r="894" spans="5:9" x14ac:dyDescent="0.5">
      <c r="E894" s="45">
        <v>868</v>
      </c>
      <c r="F894" s="60">
        <v>22.173281326482808</v>
      </c>
      <c r="G894" s="61">
        <v>9752.5218918262181</v>
      </c>
      <c r="H894" s="21">
        <v>677</v>
      </c>
      <c r="I894" s="62">
        <v>15011.311458028862</v>
      </c>
    </row>
    <row r="895" spans="5:9" x14ac:dyDescent="0.5">
      <c r="E895" s="45">
        <v>869</v>
      </c>
      <c r="F895" s="60">
        <v>21.517403098725588</v>
      </c>
      <c r="G895" s="61">
        <v>9471.4286817196298</v>
      </c>
      <c r="H895" s="21">
        <v>658</v>
      </c>
      <c r="I895" s="62">
        <v>14158.451238961437</v>
      </c>
    </row>
    <row r="896" spans="5:9" x14ac:dyDescent="0.5">
      <c r="E896" s="45">
        <v>870</v>
      </c>
      <c r="F896" s="60">
        <v>22.213479505555789</v>
      </c>
      <c r="G896" s="61">
        <v>9775.7654912222715</v>
      </c>
      <c r="H896" s="21">
        <v>679</v>
      </c>
      <c r="I896" s="62">
        <v>15082.952584272382</v>
      </c>
    </row>
    <row r="897" spans="5:9" x14ac:dyDescent="0.5">
      <c r="E897" s="45">
        <v>871</v>
      </c>
      <c r="F897" s="60">
        <v>22.463903070209945</v>
      </c>
      <c r="G897" s="61">
        <v>9881.2586754461881</v>
      </c>
      <c r="H897" s="21">
        <v>686</v>
      </c>
      <c r="I897" s="62">
        <v>15410.237506164021</v>
      </c>
    </row>
    <row r="898" spans="5:9" x14ac:dyDescent="0.5">
      <c r="E898" s="45">
        <v>872</v>
      </c>
      <c r="F898" s="60">
        <v>21.974076492791443</v>
      </c>
      <c r="G898" s="61">
        <v>9672.6968284141185</v>
      </c>
      <c r="H898" s="21">
        <v>672</v>
      </c>
      <c r="I898" s="62">
        <v>14766.579403155849</v>
      </c>
    </row>
    <row r="899" spans="5:9" x14ac:dyDescent="0.5">
      <c r="E899" s="45">
        <v>873</v>
      </c>
      <c r="F899" s="60">
        <v>23.021227564107694</v>
      </c>
      <c r="G899" s="61">
        <v>10126.270064103692</v>
      </c>
      <c r="H899" s="21">
        <v>703</v>
      </c>
      <c r="I899" s="62">
        <v>16183.922977567709</v>
      </c>
    </row>
    <row r="900" spans="5:9" x14ac:dyDescent="0.5">
      <c r="E900" s="45">
        <v>874</v>
      </c>
      <c r="F900" s="60">
        <v>22.94041402588886</v>
      </c>
      <c r="G900" s="61">
        <v>10086.891085695548</v>
      </c>
      <c r="H900" s="21">
        <v>700</v>
      </c>
      <c r="I900" s="62">
        <v>16058.289818122203</v>
      </c>
    </row>
    <row r="901" spans="5:9" x14ac:dyDescent="0.5">
      <c r="E901" s="45">
        <v>875</v>
      </c>
      <c r="F901" s="60">
        <v>21.46480136232811</v>
      </c>
      <c r="G901" s="61">
        <v>9445.456299712183</v>
      </c>
      <c r="H901" s="21">
        <v>656</v>
      </c>
      <c r="I901" s="62">
        <v>14080.909693687239</v>
      </c>
    </row>
    <row r="902" spans="5:9" x14ac:dyDescent="0.5">
      <c r="E902" s="45">
        <v>876</v>
      </c>
      <c r="F902" s="60">
        <v>22.906434490568397</v>
      </c>
      <c r="G902" s="61">
        <v>10079.415587925047</v>
      </c>
      <c r="H902" s="21">
        <v>700</v>
      </c>
      <c r="I902" s="62">
        <v>16034.504143397879</v>
      </c>
    </row>
    <row r="903" spans="5:9" x14ac:dyDescent="0.5">
      <c r="E903" s="45">
        <v>877</v>
      </c>
      <c r="F903" s="60">
        <v>22.910292390225454</v>
      </c>
      <c r="G903" s="61">
        <v>10087.4643258496</v>
      </c>
      <c r="H903" s="21">
        <v>701</v>
      </c>
      <c r="I903" s="62">
        <v>16060.114965548044</v>
      </c>
    </row>
    <row r="904" spans="5:9" x14ac:dyDescent="0.5">
      <c r="E904" s="45">
        <v>878</v>
      </c>
      <c r="F904" s="60">
        <v>22.507691669147718</v>
      </c>
      <c r="G904" s="61">
        <v>9898.0921672124969</v>
      </c>
      <c r="H904" s="21">
        <v>687</v>
      </c>
      <c r="I904" s="62">
        <v>15462.784176704483</v>
      </c>
    </row>
    <row r="905" spans="5:9" x14ac:dyDescent="0.5">
      <c r="E905" s="45">
        <v>879</v>
      </c>
      <c r="F905" s="60">
        <v>21.993813234247188</v>
      </c>
      <c r="G905" s="61">
        <v>9677.0389115343824</v>
      </c>
      <c r="H905" s="21">
        <v>672</v>
      </c>
      <c r="I905" s="62">
        <v>14779.842493414111</v>
      </c>
    </row>
    <row r="906" spans="5:9" x14ac:dyDescent="0.5">
      <c r="E906" s="45">
        <v>880</v>
      </c>
      <c r="F906" s="60">
        <v>22.197764415407043</v>
      </c>
      <c r="G906" s="61">
        <v>9772.3081713895481</v>
      </c>
      <c r="H906" s="21">
        <v>679</v>
      </c>
      <c r="I906" s="62">
        <v>15072.282038061381</v>
      </c>
    </row>
    <row r="907" spans="5:9" x14ac:dyDescent="0.5">
      <c r="E907" s="45">
        <v>881</v>
      </c>
      <c r="F907" s="60">
        <v>21.202461452667283</v>
      </c>
      <c r="G907" s="61">
        <v>9322.9415195868023</v>
      </c>
      <c r="H907" s="21">
        <v>647</v>
      </c>
      <c r="I907" s="62">
        <v>13717.992559875733</v>
      </c>
    </row>
    <row r="908" spans="5:9" x14ac:dyDescent="0.5">
      <c r="E908" s="45">
        <v>882</v>
      </c>
      <c r="F908" s="60">
        <v>23.394160077092693</v>
      </c>
      <c r="G908" s="61">
        <v>10287.515216960392</v>
      </c>
      <c r="H908" s="21">
        <v>714</v>
      </c>
      <c r="I908" s="62">
        <v>16703.430295044182</v>
      </c>
    </row>
    <row r="909" spans="5:9" x14ac:dyDescent="0.5">
      <c r="E909" s="45">
        <v>883</v>
      </c>
      <c r="F909" s="60">
        <v>21.542181954738137</v>
      </c>
      <c r="G909" s="61">
        <v>9484.0800300423907</v>
      </c>
      <c r="H909" s="21">
        <v>659</v>
      </c>
      <c r="I909" s="62">
        <v>14196.297908172432</v>
      </c>
    </row>
    <row r="910" spans="5:9" x14ac:dyDescent="0.5">
      <c r="E910" s="45">
        <v>884</v>
      </c>
      <c r="F910" s="60">
        <v>22.290613933937397</v>
      </c>
      <c r="G910" s="61">
        <v>9807.1350654662274</v>
      </c>
      <c r="H910" s="21">
        <v>681</v>
      </c>
      <c r="I910" s="62">
        <v>15179.908089011367</v>
      </c>
    </row>
    <row r="911" spans="5:9" x14ac:dyDescent="0.5">
      <c r="E911" s="45">
        <v>885</v>
      </c>
      <c r="F911" s="60">
        <v>22.517910472227605</v>
      </c>
      <c r="G911" s="61">
        <v>9907.5403038900731</v>
      </c>
      <c r="H911" s="21">
        <v>688</v>
      </c>
      <c r="I911" s="62">
        <v>15492.322404892591</v>
      </c>
    </row>
    <row r="912" spans="5:9" x14ac:dyDescent="0.5">
      <c r="E912" s="45">
        <v>886</v>
      </c>
      <c r="F912" s="60">
        <v>21.291111664681068</v>
      </c>
      <c r="G912" s="61">
        <v>9371.2445662298342</v>
      </c>
      <c r="H912" s="21">
        <v>651</v>
      </c>
      <c r="I912" s="62">
        <v>13860.513693707375</v>
      </c>
    </row>
    <row r="913" spans="5:9" x14ac:dyDescent="0.5">
      <c r="E913" s="45">
        <v>887</v>
      </c>
      <c r="F913" s="60">
        <v>22.648510860481693</v>
      </c>
      <c r="G913" s="61">
        <v>9972.272389305972</v>
      </c>
      <c r="H913" s="21">
        <v>693</v>
      </c>
      <c r="I913" s="62">
        <v>15695.418026313813</v>
      </c>
    </row>
    <row r="914" spans="5:9" x14ac:dyDescent="0.5">
      <c r="E914" s="45">
        <v>888</v>
      </c>
      <c r="F914" s="60">
        <v>22.483052913556122</v>
      </c>
      <c r="G914" s="61">
        <v>9892.6716409823457</v>
      </c>
      <c r="H914" s="21">
        <v>687</v>
      </c>
      <c r="I914" s="62">
        <v>15445.857351613056</v>
      </c>
    </row>
    <row r="915" spans="5:9" x14ac:dyDescent="0.5">
      <c r="E915" s="45">
        <v>889</v>
      </c>
      <c r="F915" s="60">
        <v>23.137781953588664</v>
      </c>
      <c r="G915" s="61">
        <v>10180.712029789505</v>
      </c>
      <c r="H915" s="21">
        <v>707</v>
      </c>
      <c r="I915" s="62">
        <v>16358.411841187186</v>
      </c>
    </row>
    <row r="916" spans="5:9" x14ac:dyDescent="0.5">
      <c r="E916" s="45">
        <v>890</v>
      </c>
      <c r="F916" s="60">
        <v>22.299581490293033</v>
      </c>
      <c r="G916" s="61">
        <v>9816.3079278644673</v>
      </c>
      <c r="H916" s="21">
        <v>682</v>
      </c>
      <c r="I916" s="62">
        <v>15208.314576379847</v>
      </c>
    </row>
    <row r="917" spans="5:9" x14ac:dyDescent="0.5">
      <c r="E917" s="45">
        <v>891</v>
      </c>
      <c r="F917" s="60">
        <v>22.277955781543252</v>
      </c>
      <c r="G917" s="61">
        <v>9804.3502719395146</v>
      </c>
      <c r="H917" s="21">
        <v>681</v>
      </c>
      <c r="I917" s="62">
        <v>15171.287887230954</v>
      </c>
    </row>
    <row r="918" spans="5:9" x14ac:dyDescent="0.5">
      <c r="E918" s="45">
        <v>892</v>
      </c>
      <c r="F918" s="60">
        <v>21.486890059268433</v>
      </c>
      <c r="G918" s="61">
        <v>9457.5158130390555</v>
      </c>
      <c r="H918" s="21">
        <v>657</v>
      </c>
      <c r="I918" s="62">
        <v>14116.886768939361</v>
      </c>
    </row>
    <row r="919" spans="5:9" x14ac:dyDescent="0.5">
      <c r="E919" s="45">
        <v>893</v>
      </c>
      <c r="F919" s="60">
        <v>21.619648562290042</v>
      </c>
      <c r="G919" s="61">
        <v>9508.3226837038092</v>
      </c>
      <c r="H919" s="21">
        <v>660</v>
      </c>
      <c r="I919" s="62">
        <v>14268.968051111427</v>
      </c>
    </row>
    <row r="920" spans="5:9" x14ac:dyDescent="0.5">
      <c r="E920" s="45">
        <v>894</v>
      </c>
      <c r="F920" s="60">
        <v>21.21574501652589</v>
      </c>
      <c r="G920" s="61">
        <v>9340.2639036356959</v>
      </c>
      <c r="H920" s="21">
        <v>649</v>
      </c>
      <c r="I920" s="62">
        <v>13769.018515725302</v>
      </c>
    </row>
    <row r="921" spans="5:9" x14ac:dyDescent="0.5">
      <c r="E921" s="45">
        <v>895</v>
      </c>
      <c r="F921" s="60">
        <v>20.75941165904576</v>
      </c>
      <c r="G921" s="61">
        <v>9131.8705649900658</v>
      </c>
      <c r="H921" s="21">
        <v>634</v>
      </c>
      <c r="I921" s="62">
        <v>13161.466991835012</v>
      </c>
    </row>
    <row r="922" spans="5:9" x14ac:dyDescent="0.5">
      <c r="E922" s="45">
        <v>896</v>
      </c>
      <c r="F922" s="60">
        <v>22.767511955419774</v>
      </c>
      <c r="G922" s="61">
        <v>10020.052630192349</v>
      </c>
      <c r="H922" s="21">
        <v>696</v>
      </c>
      <c r="I922" s="62">
        <v>15846.188320972162</v>
      </c>
    </row>
    <row r="923" spans="5:9" x14ac:dyDescent="0.5">
      <c r="E923" s="45">
        <v>897</v>
      </c>
      <c r="F923" s="60">
        <v>21.391198003946695</v>
      </c>
      <c r="G923" s="61">
        <v>9407.6635608682736</v>
      </c>
      <c r="H923" s="21">
        <v>653</v>
      </c>
      <c r="I923" s="62">
        <v>13968.452296577192</v>
      </c>
    </row>
    <row r="924" spans="5:9" x14ac:dyDescent="0.5">
      <c r="E924" s="45">
        <v>898</v>
      </c>
      <c r="F924" s="60">
        <v>22.66011485899552</v>
      </c>
      <c r="G924" s="61">
        <v>9967.6252689790144</v>
      </c>
      <c r="H924" s="21">
        <v>692</v>
      </c>
      <c r="I924" s="62">
        <v>15680.7994824249</v>
      </c>
    </row>
    <row r="925" spans="5:9" x14ac:dyDescent="0.5">
      <c r="E925" s="45">
        <v>899</v>
      </c>
      <c r="F925" s="60">
        <v>22.225277678578664</v>
      </c>
      <c r="G925" s="61">
        <v>9785.5610892873046</v>
      </c>
      <c r="H925" s="21">
        <v>680</v>
      </c>
      <c r="I925" s="62">
        <v>15113.188821433492</v>
      </c>
    </row>
    <row r="926" spans="5:9" x14ac:dyDescent="0.5">
      <c r="E926" s="45">
        <v>900</v>
      </c>
      <c r="F926" s="60">
        <v>22.479223842851265</v>
      </c>
      <c r="G926" s="61">
        <v>9884.6292454272771</v>
      </c>
      <c r="H926" s="21">
        <v>686</v>
      </c>
      <c r="I926" s="62">
        <v>15420.747556195967</v>
      </c>
    </row>
    <row r="927" spans="5:9" x14ac:dyDescent="0.5">
      <c r="E927" s="45">
        <v>901</v>
      </c>
      <c r="F927" s="60">
        <v>22.095603726844537</v>
      </c>
      <c r="G927" s="61">
        <v>9721.0328199057985</v>
      </c>
      <c r="H927" s="21">
        <v>675</v>
      </c>
      <c r="I927" s="62">
        <v>14914.532515620062</v>
      </c>
    </row>
    <row r="928" spans="5:9" x14ac:dyDescent="0.5">
      <c r="E928" s="45">
        <v>902</v>
      </c>
      <c r="F928" s="60">
        <v>22.496293565318602</v>
      </c>
      <c r="G928" s="61">
        <v>9895.5845843700918</v>
      </c>
      <c r="H928" s="21">
        <v>687</v>
      </c>
      <c r="I928" s="62">
        <v>15454.953679373879</v>
      </c>
    </row>
    <row r="929" spans="5:9" x14ac:dyDescent="0.5">
      <c r="E929" s="45">
        <v>903</v>
      </c>
      <c r="F929" s="60">
        <v>22.921017304094022</v>
      </c>
      <c r="G929" s="61">
        <v>10082.623806900683</v>
      </c>
      <c r="H929" s="21">
        <v>700</v>
      </c>
      <c r="I929" s="62">
        <v>16044.712112865816</v>
      </c>
    </row>
    <row r="930" spans="5:9" x14ac:dyDescent="0.5">
      <c r="E930" s="45">
        <v>904</v>
      </c>
      <c r="F930" s="60">
        <v>22.780403902201858</v>
      </c>
      <c r="G930" s="61">
        <v>10030.088858484409</v>
      </c>
      <c r="H930" s="21">
        <v>697</v>
      </c>
      <c r="I930" s="62">
        <v>15877.941519834694</v>
      </c>
    </row>
    <row r="931" spans="5:9" x14ac:dyDescent="0.5">
      <c r="E931" s="45">
        <v>905</v>
      </c>
      <c r="F931" s="60">
        <v>21.013762492939296</v>
      </c>
      <c r="G931" s="61">
        <v>9245.4277484466438</v>
      </c>
      <c r="H931" s="21">
        <v>642</v>
      </c>
      <c r="I931" s="62">
        <v>13490.835520467028</v>
      </c>
    </row>
    <row r="932" spans="5:9" x14ac:dyDescent="0.5">
      <c r="E932" s="45">
        <v>906</v>
      </c>
      <c r="F932" s="60">
        <v>22.831296440105941</v>
      </c>
      <c r="G932" s="61">
        <v>10041.285216823308</v>
      </c>
      <c r="H932" s="21">
        <v>697</v>
      </c>
      <c r="I932" s="62">
        <v>15913.413618753841</v>
      </c>
    </row>
    <row r="933" spans="5:9" x14ac:dyDescent="0.5">
      <c r="E933" s="45">
        <v>907</v>
      </c>
      <c r="F933" s="60">
        <v>21.964161388447859</v>
      </c>
      <c r="G933" s="61">
        <v>9663.3155054585295</v>
      </c>
      <c r="H933" s="21">
        <v>671</v>
      </c>
      <c r="I933" s="62">
        <v>14737.952291648515</v>
      </c>
    </row>
    <row r="934" spans="5:9" x14ac:dyDescent="0.5">
      <c r="E934" s="45">
        <v>908</v>
      </c>
      <c r="F934" s="60">
        <v>22.268188099015898</v>
      </c>
      <c r="G934" s="61">
        <v>9802.2013817834977</v>
      </c>
      <c r="H934" s="21">
        <v>681</v>
      </c>
      <c r="I934" s="62">
        <v>15164.636095429827</v>
      </c>
    </row>
    <row r="935" spans="5:9" x14ac:dyDescent="0.5">
      <c r="E935" s="45">
        <v>909</v>
      </c>
      <c r="F935" s="60">
        <v>21.049379283024262</v>
      </c>
      <c r="G935" s="61">
        <v>9260.4634422653362</v>
      </c>
      <c r="H935" s="21">
        <v>643</v>
      </c>
      <c r="I935" s="62">
        <v>13534.750878984602</v>
      </c>
    </row>
    <row r="936" spans="5:9" x14ac:dyDescent="0.5">
      <c r="E936" s="45">
        <v>910</v>
      </c>
      <c r="F936" s="60">
        <v>21.727287184820398</v>
      </c>
      <c r="G936" s="61">
        <v>9553.6031806604879</v>
      </c>
      <c r="H936" s="21">
        <v>663</v>
      </c>
      <c r="I936" s="62">
        <v>14405.191403535924</v>
      </c>
    </row>
    <row r="937" spans="5:9" x14ac:dyDescent="0.5">
      <c r="E937" s="45">
        <v>911</v>
      </c>
      <c r="F937" s="60">
        <v>21.59681952343011</v>
      </c>
      <c r="G937" s="61">
        <v>9496.1002951546234</v>
      </c>
      <c r="H937" s="21">
        <v>659</v>
      </c>
      <c r="I937" s="62">
        <v>14232.304065940441</v>
      </c>
    </row>
    <row r="938" spans="5:9" x14ac:dyDescent="0.5">
      <c r="E938" s="45">
        <v>912</v>
      </c>
      <c r="F938" s="60">
        <v>21.652896954421305</v>
      </c>
      <c r="G938" s="61">
        <v>9522.8373299726882</v>
      </c>
      <c r="H938" s="21">
        <v>661</v>
      </c>
      <c r="I938" s="62">
        <v>14312.564886872482</v>
      </c>
    </row>
    <row r="939" spans="5:9" x14ac:dyDescent="0.5">
      <c r="E939" s="45">
        <v>913</v>
      </c>
      <c r="F939" s="60">
        <v>22.390176088830088</v>
      </c>
      <c r="G939" s="61">
        <v>9850.6387395426191</v>
      </c>
      <c r="H939" s="21">
        <v>684</v>
      </c>
      <c r="I939" s="62">
        <v>15314.880444759781</v>
      </c>
    </row>
    <row r="940" spans="5:9" x14ac:dyDescent="0.5">
      <c r="E940" s="45">
        <v>914</v>
      </c>
      <c r="F940" s="60">
        <v>22.04620442638808</v>
      </c>
      <c r="G940" s="61">
        <v>9702.9649738053777</v>
      </c>
      <c r="H940" s="21">
        <v>674</v>
      </c>
      <c r="I940" s="62">
        <v>14859.141783385567</v>
      </c>
    </row>
    <row r="941" spans="5:9" x14ac:dyDescent="0.5">
      <c r="E941" s="45">
        <v>915</v>
      </c>
      <c r="F941" s="60">
        <v>22.10906230599301</v>
      </c>
      <c r="G941" s="61">
        <v>9723.993707318461</v>
      </c>
      <c r="H941" s="21">
        <v>675</v>
      </c>
      <c r="I941" s="62">
        <v>14923.617056545283</v>
      </c>
    </row>
    <row r="942" spans="5:9" x14ac:dyDescent="0.5">
      <c r="E942" s="45">
        <v>916</v>
      </c>
      <c r="F942" s="60">
        <v>21.675733279009648</v>
      </c>
      <c r="G942" s="61">
        <v>9542.2613213821223</v>
      </c>
      <c r="H942" s="21">
        <v>663</v>
      </c>
      <c r="I942" s="62">
        <v>14371.011163983398</v>
      </c>
    </row>
    <row r="943" spans="5:9" x14ac:dyDescent="0.5">
      <c r="E943" s="45">
        <v>917</v>
      </c>
      <c r="F943" s="60">
        <v>21.991189823743362</v>
      </c>
      <c r="G943" s="61">
        <v>9669.261761223539</v>
      </c>
      <c r="H943" s="21">
        <v>671</v>
      </c>
      <c r="I943" s="62">
        <v>14756.088371731796</v>
      </c>
    </row>
    <row r="944" spans="5:9" x14ac:dyDescent="0.5">
      <c r="E944" s="45">
        <v>918</v>
      </c>
      <c r="F944" s="60">
        <v>21.87932136587758</v>
      </c>
      <c r="G944" s="61">
        <v>9623.050700493066</v>
      </c>
      <c r="H944" s="21">
        <v>668</v>
      </c>
      <c r="I944" s="62">
        <v>14615.386672406223</v>
      </c>
    </row>
    <row r="945" spans="5:9" x14ac:dyDescent="0.5">
      <c r="E945" s="45">
        <v>919</v>
      </c>
      <c r="F945" s="60">
        <v>22.79465999462408</v>
      </c>
      <c r="G945" s="61">
        <v>10026.025198817297</v>
      </c>
      <c r="H945" s="21">
        <v>696</v>
      </c>
      <c r="I945" s="62">
        <v>15865.083356258359</v>
      </c>
    </row>
    <row r="946" spans="5:9" x14ac:dyDescent="0.5">
      <c r="E946" s="45">
        <v>920</v>
      </c>
      <c r="F946" s="60">
        <v>22.265833716395885</v>
      </c>
      <c r="G946" s="61">
        <v>9794.4834176070945</v>
      </c>
      <c r="H946" s="21">
        <v>680</v>
      </c>
      <c r="I946" s="62">
        <v>15140.766927149203</v>
      </c>
    </row>
    <row r="947" spans="5:9" x14ac:dyDescent="0.5">
      <c r="E947" s="45">
        <v>921</v>
      </c>
      <c r="F947" s="60">
        <v>23.491660074931559</v>
      </c>
      <c r="G947" s="61">
        <v>10330.565216484942</v>
      </c>
      <c r="H947" s="21">
        <v>717</v>
      </c>
      <c r="I947" s="62">
        <v>16843.520273725928</v>
      </c>
    </row>
    <row r="948" spans="5:9" x14ac:dyDescent="0.5">
      <c r="E948" s="45">
        <v>922</v>
      </c>
      <c r="F948" s="60">
        <v>21.077827183579899</v>
      </c>
      <c r="G948" s="61">
        <v>9281.1219803875756</v>
      </c>
      <c r="H948" s="21">
        <v>645</v>
      </c>
      <c r="I948" s="62">
        <v>13595.198533409035</v>
      </c>
    </row>
    <row r="949" spans="5:9" x14ac:dyDescent="0.5">
      <c r="E949" s="45">
        <v>923</v>
      </c>
      <c r="F949" s="60">
        <v>22.208401071592284</v>
      </c>
      <c r="G949" s="61">
        <v>9767.448235750302</v>
      </c>
      <c r="H949" s="21">
        <v>678</v>
      </c>
      <c r="I949" s="62">
        <v>15057.295926539569</v>
      </c>
    </row>
    <row r="950" spans="5:9" x14ac:dyDescent="0.5">
      <c r="E950" s="45">
        <v>924</v>
      </c>
      <c r="F950" s="60">
        <v>21.65001153089052</v>
      </c>
      <c r="G950" s="61">
        <v>9522.2025367959141</v>
      </c>
      <c r="H950" s="21">
        <v>661</v>
      </c>
      <c r="I950" s="62">
        <v>14310.657621918634</v>
      </c>
    </row>
    <row r="951" spans="5:9" x14ac:dyDescent="0.5">
      <c r="E951" s="45">
        <v>925</v>
      </c>
      <c r="F951" s="60">
        <v>22.626895191180616</v>
      </c>
      <c r="G951" s="61">
        <v>9953.1169420597362</v>
      </c>
      <c r="H951" s="21">
        <v>691</v>
      </c>
      <c r="I951" s="62">
        <v>15635.184577105805</v>
      </c>
    </row>
    <row r="952" spans="5:9" x14ac:dyDescent="0.5">
      <c r="E952" s="45">
        <v>926</v>
      </c>
      <c r="F952" s="60">
        <v>21.507555305879514</v>
      </c>
      <c r="G952" s="61">
        <v>9462.062167293494</v>
      </c>
      <c r="H952" s="21">
        <v>657</v>
      </c>
      <c r="I952" s="62">
        <v>14130.463835962841</v>
      </c>
    </row>
    <row r="953" spans="5:9" x14ac:dyDescent="0.5">
      <c r="E953" s="45">
        <v>927</v>
      </c>
      <c r="F953" s="60">
        <v>22.093582136952229</v>
      </c>
      <c r="G953" s="61">
        <v>9720.5880701294882</v>
      </c>
      <c r="H953" s="21">
        <v>675</v>
      </c>
      <c r="I953" s="62">
        <v>14913.167942442755</v>
      </c>
    </row>
    <row r="954" spans="5:9" x14ac:dyDescent="0.5">
      <c r="E954" s="45">
        <v>928</v>
      </c>
      <c r="F954" s="60">
        <v>21.952968332796438</v>
      </c>
      <c r="G954" s="61">
        <v>9660.853033215215</v>
      </c>
      <c r="H954" s="21">
        <v>671</v>
      </c>
      <c r="I954" s="62">
        <v>14730.441751306411</v>
      </c>
    </row>
    <row r="955" spans="5:9" x14ac:dyDescent="0.5">
      <c r="E955" s="45">
        <v>929</v>
      </c>
      <c r="F955" s="60">
        <v>21.253597958217075</v>
      </c>
      <c r="G955" s="61">
        <v>9355.7915508077567</v>
      </c>
      <c r="H955" s="21">
        <v>650</v>
      </c>
      <c r="I955" s="62">
        <v>13814.838672841099</v>
      </c>
    </row>
    <row r="956" spans="5:9" x14ac:dyDescent="0.5">
      <c r="E956" s="45">
        <v>930</v>
      </c>
      <c r="F956" s="60">
        <v>21.544725542535968</v>
      </c>
      <c r="G956" s="61">
        <v>9477.4396193579123</v>
      </c>
      <c r="H956" s="21">
        <v>658</v>
      </c>
      <c r="I956" s="62">
        <v>14176.429406988667</v>
      </c>
    </row>
    <row r="957" spans="5:9" x14ac:dyDescent="0.5">
      <c r="E957" s="45">
        <v>931</v>
      </c>
      <c r="F957" s="60">
        <v>21.357355437483761</v>
      </c>
      <c r="G957" s="61">
        <v>9393.0181962464267</v>
      </c>
      <c r="H957" s="21">
        <v>652</v>
      </c>
      <c r="I957" s="62">
        <v>13924.995745239412</v>
      </c>
    </row>
    <row r="958" spans="5:9" x14ac:dyDescent="0.5">
      <c r="E958" s="45">
        <v>932</v>
      </c>
      <c r="F958" s="60">
        <v>23.021836700563345</v>
      </c>
      <c r="G958" s="61">
        <v>10133.604074123934</v>
      </c>
      <c r="H958" s="21">
        <v>704</v>
      </c>
      <c r="I958" s="62">
        <v>16207.373037196596</v>
      </c>
    </row>
    <row r="959" spans="5:9" x14ac:dyDescent="0.5">
      <c r="E959" s="45">
        <v>933</v>
      </c>
      <c r="F959" s="60">
        <v>22.072366028433049</v>
      </c>
      <c r="G959" s="61">
        <v>9715.9205262552696</v>
      </c>
      <c r="H959" s="21">
        <v>675</v>
      </c>
      <c r="I959" s="62">
        <v>14898.847069192307</v>
      </c>
    </row>
    <row r="960" spans="5:9" x14ac:dyDescent="0.5">
      <c r="E960" s="45">
        <v>934</v>
      </c>
      <c r="F960" s="60">
        <v>22.316992413693846</v>
      </c>
      <c r="G960" s="61">
        <v>9820.1383310126457</v>
      </c>
      <c r="H960" s="21">
        <v>682</v>
      </c>
      <c r="I960" s="62">
        <v>15220.188826139203</v>
      </c>
    </row>
    <row r="961" spans="5:9" x14ac:dyDescent="0.5">
      <c r="E961" s="45">
        <v>935</v>
      </c>
      <c r="F961" s="60">
        <v>22.57986788681977</v>
      </c>
      <c r="G961" s="61">
        <v>9928.370935100349</v>
      </c>
      <c r="H961" s="21">
        <v>689</v>
      </c>
      <c r="I961" s="62">
        <v>15557.528974018822</v>
      </c>
    </row>
    <row r="962" spans="5:9" x14ac:dyDescent="0.5">
      <c r="E962" s="45">
        <v>936</v>
      </c>
      <c r="F962" s="60">
        <v>21.997031918668245</v>
      </c>
      <c r="G962" s="61">
        <v>9677.7470221070143</v>
      </c>
      <c r="H962" s="21">
        <v>672</v>
      </c>
      <c r="I962" s="62">
        <v>14782.005449345061</v>
      </c>
    </row>
    <row r="963" spans="5:9" x14ac:dyDescent="0.5">
      <c r="E963" s="45">
        <v>937</v>
      </c>
      <c r="F963" s="60">
        <v>21.123808650152029</v>
      </c>
      <c r="G963" s="61">
        <v>9298.4379030334458</v>
      </c>
      <c r="H963" s="21">
        <v>646</v>
      </c>
      <c r="I963" s="62">
        <v>13645.98038799821</v>
      </c>
    </row>
    <row r="964" spans="5:9" x14ac:dyDescent="0.5">
      <c r="E964" s="45">
        <v>938</v>
      </c>
      <c r="F964" s="60">
        <v>22.173140230928183</v>
      </c>
      <c r="G964" s="61">
        <v>9752.490850804199</v>
      </c>
      <c r="H964" s="21">
        <v>677</v>
      </c>
      <c r="I964" s="62">
        <v>15011.21593633838</v>
      </c>
    </row>
    <row r="965" spans="5:9" x14ac:dyDescent="0.5">
      <c r="E965" s="45">
        <v>939</v>
      </c>
      <c r="F965" s="60">
        <v>22.014467578830221</v>
      </c>
      <c r="G965" s="61">
        <v>9681.5828673426477</v>
      </c>
      <c r="H965" s="21">
        <v>672</v>
      </c>
      <c r="I965" s="62">
        <v>14793.722212973908</v>
      </c>
    </row>
    <row r="966" spans="5:9" x14ac:dyDescent="0.5">
      <c r="E966" s="45">
        <v>940</v>
      </c>
      <c r="F966" s="60">
        <v>22.282572044860835</v>
      </c>
      <c r="G966" s="61">
        <v>9798.1658498693832</v>
      </c>
      <c r="H966" s="21">
        <v>680</v>
      </c>
      <c r="I966" s="62">
        <v>15152.148990505368</v>
      </c>
    </row>
    <row r="967" spans="5:9" x14ac:dyDescent="0.5">
      <c r="E967" s="45">
        <v>941</v>
      </c>
      <c r="F967" s="60">
        <v>22.622014255383327</v>
      </c>
      <c r="G967" s="61">
        <v>9959.2431361843319</v>
      </c>
      <c r="H967" s="21">
        <v>692</v>
      </c>
      <c r="I967" s="62">
        <v>15654.433864725263</v>
      </c>
    </row>
    <row r="968" spans="5:9" x14ac:dyDescent="0.5">
      <c r="E968" s="45">
        <v>942</v>
      </c>
      <c r="F968" s="60">
        <v>22.563147125420592</v>
      </c>
      <c r="G968" s="61">
        <v>9924.6923675925282</v>
      </c>
      <c r="H968" s="21">
        <v>689</v>
      </c>
      <c r="I968" s="62">
        <v>15546.008369414787</v>
      </c>
    </row>
    <row r="969" spans="5:9" x14ac:dyDescent="0.5">
      <c r="E969" s="45">
        <v>943</v>
      </c>
      <c r="F969" s="60">
        <v>22.33351654607559</v>
      </c>
      <c r="G969" s="61">
        <v>9823.7736401366292</v>
      </c>
      <c r="H969" s="21">
        <v>682</v>
      </c>
      <c r="I969" s="62">
        <v>15231.458284423552</v>
      </c>
    </row>
    <row r="970" spans="5:9" x14ac:dyDescent="0.5">
      <c r="E970" s="45">
        <v>944</v>
      </c>
      <c r="F970" s="60">
        <v>21.781006816573036</v>
      </c>
      <c r="G970" s="61">
        <v>9579.8214996460665</v>
      </c>
      <c r="H970" s="21">
        <v>665</v>
      </c>
      <c r="I970" s="62">
        <v>14484.369533021068</v>
      </c>
    </row>
    <row r="971" spans="5:9" x14ac:dyDescent="0.5">
      <c r="E971" s="45">
        <v>945</v>
      </c>
      <c r="F971" s="60">
        <v>21.737518942171775</v>
      </c>
      <c r="G971" s="61">
        <v>9570.2541672777897</v>
      </c>
      <c r="H971" s="21">
        <v>665</v>
      </c>
      <c r="I971" s="62">
        <v>14455.450096544231</v>
      </c>
    </row>
    <row r="972" spans="5:9" x14ac:dyDescent="0.5">
      <c r="E972" s="45">
        <v>946</v>
      </c>
      <c r="F972" s="60">
        <v>22.755290693786129</v>
      </c>
      <c r="G972" s="61">
        <v>10010.163952632947</v>
      </c>
      <c r="H972" s="21">
        <v>695</v>
      </c>
      <c r="I972" s="62">
        <v>15814.92703218136</v>
      </c>
    </row>
    <row r="973" spans="5:9" x14ac:dyDescent="0.5">
      <c r="E973" s="45">
        <v>947</v>
      </c>
      <c r="F973" s="60">
        <v>21.372337938105716</v>
      </c>
      <c r="G973" s="61">
        <v>9410.7143463832563</v>
      </c>
      <c r="H973" s="21">
        <v>654</v>
      </c>
      <c r="I973" s="62">
        <v>13977.509011521139</v>
      </c>
    </row>
    <row r="974" spans="5:9" x14ac:dyDescent="0.5">
      <c r="E974" s="45">
        <v>948</v>
      </c>
      <c r="F974" s="60">
        <v>23.362159882489177</v>
      </c>
      <c r="G974" s="61">
        <v>10280.475174147618</v>
      </c>
      <c r="H974" s="21">
        <v>714</v>
      </c>
      <c r="I974" s="62">
        <v>16680.582156097273</v>
      </c>
    </row>
    <row r="975" spans="5:9" x14ac:dyDescent="0.5">
      <c r="E975" s="45">
        <v>949</v>
      </c>
      <c r="F975" s="60">
        <v>21.56739669127743</v>
      </c>
      <c r="G975" s="61">
        <v>9496.8272720810346</v>
      </c>
      <c r="H975" s="21">
        <v>660</v>
      </c>
      <c r="I975" s="62">
        <v>14234.481816243104</v>
      </c>
    </row>
    <row r="976" spans="5:9" x14ac:dyDescent="0.5">
      <c r="E976" s="45">
        <v>950</v>
      </c>
      <c r="F976" s="60">
        <v>23.050253171498625</v>
      </c>
      <c r="G976" s="61">
        <v>10147.055697729696</v>
      </c>
      <c r="H976" s="21">
        <v>705</v>
      </c>
      <c r="I976" s="62">
        <v>16250.42848590653</v>
      </c>
    </row>
    <row r="977" spans="5:9" x14ac:dyDescent="0.5">
      <c r="E977" s="45">
        <v>951</v>
      </c>
      <c r="F977" s="60">
        <v>21.809631306922363</v>
      </c>
      <c r="G977" s="61">
        <v>9593.3188875229207</v>
      </c>
      <c r="H977" s="21">
        <v>666</v>
      </c>
      <c r="I977" s="62">
        <v>14525.214450410293</v>
      </c>
    </row>
    <row r="978" spans="5:9" x14ac:dyDescent="0.5">
      <c r="E978" s="45">
        <v>952</v>
      </c>
      <c r="F978" s="60">
        <v>23.083616686391782</v>
      </c>
      <c r="G978" s="61">
        <v>10161.595671006191</v>
      </c>
      <c r="H978" s="21">
        <v>706</v>
      </c>
      <c r="I978" s="62">
        <v>16297.033380592598</v>
      </c>
    </row>
    <row r="979" spans="5:9" x14ac:dyDescent="0.5">
      <c r="E979" s="45">
        <v>953</v>
      </c>
      <c r="F979" s="60">
        <v>21.471747774849714</v>
      </c>
      <c r="G979" s="61">
        <v>9446.9845104669366</v>
      </c>
      <c r="H979" s="21">
        <v>656</v>
      </c>
      <c r="I979" s="62">
        <v>14085.466540301411</v>
      </c>
    </row>
    <row r="980" spans="5:9" x14ac:dyDescent="0.5">
      <c r="E980" s="45">
        <v>954</v>
      </c>
      <c r="F980" s="60">
        <v>22.222673663628104</v>
      </c>
      <c r="G980" s="61">
        <v>9777.7882059981821</v>
      </c>
      <c r="H980" s="21">
        <v>679</v>
      </c>
      <c r="I980" s="62">
        <v>15089.195417603483</v>
      </c>
    </row>
    <row r="981" spans="5:9" x14ac:dyDescent="0.5">
      <c r="E981" s="45">
        <v>955</v>
      </c>
      <c r="F981" s="60">
        <v>21.692144618330317</v>
      </c>
      <c r="G981" s="61">
        <v>9538.6718160326691</v>
      </c>
      <c r="H981" s="21">
        <v>662</v>
      </c>
      <c r="I981" s="62">
        <v>14360.199737334671</v>
      </c>
    </row>
    <row r="982" spans="5:9" x14ac:dyDescent="0.5">
      <c r="E982" s="45">
        <v>956</v>
      </c>
      <c r="F982" s="60">
        <v>21.819717171972968</v>
      </c>
      <c r="G982" s="61">
        <v>9602.7377778340524</v>
      </c>
      <c r="H982" s="21">
        <v>667</v>
      </c>
      <c r="I982" s="62">
        <v>14553.751353705969</v>
      </c>
    </row>
    <row r="983" spans="5:9" x14ac:dyDescent="0.5">
      <c r="E983" s="45">
        <v>957</v>
      </c>
      <c r="F983" s="60">
        <v>22.304802987744932</v>
      </c>
      <c r="G983" s="61">
        <v>9810.2566573038857</v>
      </c>
      <c r="H983" s="21">
        <v>681</v>
      </c>
      <c r="I983" s="62">
        <v>15189.570834654298</v>
      </c>
    </row>
    <row r="984" spans="5:9" x14ac:dyDescent="0.5">
      <c r="E984" s="45">
        <v>958</v>
      </c>
      <c r="F984" s="60">
        <v>21.603298924268355</v>
      </c>
      <c r="G984" s="61">
        <v>9504.7257633390363</v>
      </c>
      <c r="H984" s="21">
        <v>660</v>
      </c>
      <c r="I984" s="62">
        <v>14258.177290017115</v>
      </c>
    </row>
    <row r="985" spans="5:9" x14ac:dyDescent="0.5">
      <c r="E985" s="45">
        <v>959</v>
      </c>
      <c r="F985" s="60">
        <v>22.112006903709279</v>
      </c>
      <c r="G985" s="61">
        <v>9731.8415188160416</v>
      </c>
      <c r="H985" s="21">
        <v>676</v>
      </c>
      <c r="I985" s="62">
        <v>14947.716666907472</v>
      </c>
    </row>
    <row r="986" spans="5:9" x14ac:dyDescent="0.5">
      <c r="E986" s="45">
        <v>960</v>
      </c>
      <c r="F986" s="60">
        <v>22.10545389283082</v>
      </c>
      <c r="G986" s="61">
        <v>9723.1998564227797</v>
      </c>
      <c r="H986" s="21">
        <v>675</v>
      </c>
      <c r="I986" s="62">
        <v>14921.181377660803</v>
      </c>
    </row>
    <row r="987" spans="5:9" x14ac:dyDescent="0.5">
      <c r="E987" s="45">
        <v>961</v>
      </c>
      <c r="F987" s="60">
        <v>22.320275579451582</v>
      </c>
      <c r="G987" s="61">
        <v>9820.8606274793474</v>
      </c>
      <c r="H987" s="21">
        <v>682</v>
      </c>
      <c r="I987" s="62">
        <v>15222.42794518598</v>
      </c>
    </row>
    <row r="988" spans="5:9" x14ac:dyDescent="0.5">
      <c r="E988" s="45">
        <v>962</v>
      </c>
      <c r="F988" s="60">
        <v>21.471927718610957</v>
      </c>
      <c r="G988" s="61">
        <v>9447.0240980944109</v>
      </c>
      <c r="H988" s="21">
        <v>656</v>
      </c>
      <c r="I988" s="62">
        <v>14085.584583408787</v>
      </c>
    </row>
    <row r="989" spans="5:9" x14ac:dyDescent="0.5">
      <c r="E989" s="45">
        <v>963</v>
      </c>
      <c r="F989" s="60">
        <v>22.257034216229098</v>
      </c>
      <c r="G989" s="61">
        <v>9799.7475275704019</v>
      </c>
      <c r="H989" s="21">
        <v>681</v>
      </c>
      <c r="I989" s="62">
        <v>15157.040301252016</v>
      </c>
    </row>
    <row r="990" spans="5:9" x14ac:dyDescent="0.5">
      <c r="E990" s="45">
        <v>964</v>
      </c>
      <c r="F990" s="60">
        <v>22.406750412035411</v>
      </c>
      <c r="G990" s="61">
        <v>9861.4850906477895</v>
      </c>
      <c r="H990" s="21">
        <v>685</v>
      </c>
      <c r="I990" s="62">
        <v>15348.624032244255</v>
      </c>
    </row>
    <row r="991" spans="5:9" x14ac:dyDescent="0.5">
      <c r="E991" s="45">
        <v>965</v>
      </c>
      <c r="F991" s="60">
        <v>21.171706285842994</v>
      </c>
      <c r="G991" s="61">
        <v>9316.175382885458</v>
      </c>
      <c r="H991" s="21">
        <v>647</v>
      </c>
      <c r="I991" s="62">
        <v>13698.093966940416</v>
      </c>
    </row>
    <row r="992" spans="5:9" x14ac:dyDescent="0.5">
      <c r="E992" s="45">
        <v>966</v>
      </c>
      <c r="F992" s="60">
        <v>22.687618043524086</v>
      </c>
      <c r="G992" s="61">
        <v>9980.8759695752997</v>
      </c>
      <c r="H992" s="21">
        <v>693</v>
      </c>
      <c r="I992" s="62">
        <v>15722.519304162191</v>
      </c>
    </row>
    <row r="993" spans="5:9" x14ac:dyDescent="0.5">
      <c r="E993" s="45">
        <v>967</v>
      </c>
      <c r="F993" s="60">
        <v>22.058378661700697</v>
      </c>
      <c r="G993" s="61">
        <v>9712.8433055741516</v>
      </c>
      <c r="H993" s="21">
        <v>675</v>
      </c>
      <c r="I993" s="62">
        <v>14889.40559664797</v>
      </c>
    </row>
    <row r="994" spans="5:9" x14ac:dyDescent="0.5">
      <c r="E994" s="45">
        <v>968</v>
      </c>
      <c r="F994" s="60">
        <v>22.746517166411202</v>
      </c>
      <c r="G994" s="61">
        <v>10015.433776610465</v>
      </c>
      <c r="H994" s="21">
        <v>696</v>
      </c>
      <c r="I994" s="62">
        <v>15831.575947822197</v>
      </c>
    </row>
    <row r="995" spans="5:9" x14ac:dyDescent="0.5">
      <c r="E995" s="45">
        <v>969</v>
      </c>
      <c r="F995" s="60">
        <v>21.288391022141948</v>
      </c>
      <c r="G995" s="61">
        <v>9363.4460248712276</v>
      </c>
      <c r="H995" s="21">
        <v>650</v>
      </c>
      <c r="I995" s="62">
        <v>13837.454164392266</v>
      </c>
    </row>
    <row r="996" spans="5:9" x14ac:dyDescent="0.5">
      <c r="E996" s="45">
        <v>970</v>
      </c>
      <c r="F996" s="60">
        <v>22.31895732957214</v>
      </c>
      <c r="G996" s="61">
        <v>9820.5706125058714</v>
      </c>
      <c r="H996" s="21">
        <v>682</v>
      </c>
      <c r="I996" s="62">
        <v>15221.5288987682</v>
      </c>
    </row>
    <row r="997" spans="5:9" x14ac:dyDescent="0.5">
      <c r="E997" s="45">
        <v>971</v>
      </c>
      <c r="F997" s="60">
        <v>21.309603414253665</v>
      </c>
      <c r="G997" s="61">
        <v>9375.312751135807</v>
      </c>
      <c r="H997" s="21">
        <v>651</v>
      </c>
      <c r="I997" s="62">
        <v>13872.551822679136</v>
      </c>
    </row>
    <row r="998" spans="5:9" x14ac:dyDescent="0.5">
      <c r="E998" s="45">
        <v>972</v>
      </c>
      <c r="F998" s="60">
        <v>22.115877989101065</v>
      </c>
      <c r="G998" s="61">
        <v>9732.6931576022344</v>
      </c>
      <c r="H998" s="21">
        <v>676</v>
      </c>
      <c r="I998" s="62">
        <v>14950.333520632319</v>
      </c>
    </row>
    <row r="999" spans="5:9" x14ac:dyDescent="0.5">
      <c r="E999" s="45">
        <v>973</v>
      </c>
      <c r="F999" s="60">
        <v>23.235116415822478</v>
      </c>
      <c r="G999" s="61">
        <v>10216.525611480945</v>
      </c>
      <c r="H999" s="21">
        <v>709</v>
      </c>
      <c r="I999" s="62">
        <v>16473.697538818138</v>
      </c>
    </row>
    <row r="1000" spans="5:9" x14ac:dyDescent="0.5">
      <c r="E1000" s="45">
        <v>974</v>
      </c>
      <c r="F1000" s="60">
        <v>21.645546093794554</v>
      </c>
      <c r="G1000" s="61">
        <v>9528.4201406348002</v>
      </c>
      <c r="H1000" s="21">
        <v>662</v>
      </c>
      <c r="I1000" s="62">
        <v>14329.351514091994</v>
      </c>
    </row>
    <row r="1001" spans="5:9" x14ac:dyDescent="0.5">
      <c r="E1001" s="45">
        <v>975</v>
      </c>
      <c r="F1001" s="60">
        <v>22.676150643574047</v>
      </c>
      <c r="G1001" s="61">
        <v>9971.1531415862901</v>
      </c>
      <c r="H1001" s="21">
        <v>692</v>
      </c>
      <c r="I1001" s="62">
        <v>15691.89624535324</v>
      </c>
    </row>
    <row r="1002" spans="5:9" x14ac:dyDescent="0.5">
      <c r="E1002" s="45">
        <v>976</v>
      </c>
      <c r="F1002" s="60">
        <v>22.113722416445199</v>
      </c>
      <c r="G1002" s="61">
        <v>9725.0189316179421</v>
      </c>
      <c r="H1002" s="21">
        <v>675</v>
      </c>
      <c r="I1002" s="62">
        <v>14926.76263110051</v>
      </c>
    </row>
    <row r="1003" spans="5:9" x14ac:dyDescent="0.5">
      <c r="E1003" s="45">
        <v>977</v>
      </c>
      <c r="F1003" s="60">
        <v>22.465010685195239</v>
      </c>
      <c r="G1003" s="61">
        <v>9888.7023507429512</v>
      </c>
      <c r="H1003" s="21">
        <v>687</v>
      </c>
      <c r="I1003" s="62">
        <v>15433.462340729129</v>
      </c>
    </row>
    <row r="1004" spans="5:9" x14ac:dyDescent="0.5">
      <c r="E1004" s="45">
        <v>978</v>
      </c>
      <c r="F1004" s="60">
        <v>22.170457188372602</v>
      </c>
      <c r="G1004" s="61">
        <v>9751.9005814419725</v>
      </c>
      <c r="H1004" s="21">
        <v>677</v>
      </c>
      <c r="I1004" s="62">
        <v>15009.39951652825</v>
      </c>
    </row>
    <row r="1005" spans="5:9" x14ac:dyDescent="0.5">
      <c r="E1005" s="45">
        <v>979</v>
      </c>
      <c r="F1005" s="60">
        <v>21.935258283455216</v>
      </c>
      <c r="G1005" s="61">
        <v>9649.7568223601465</v>
      </c>
      <c r="H1005" s="21">
        <v>670</v>
      </c>
      <c r="I1005" s="62">
        <v>14696.623049914995</v>
      </c>
    </row>
    <row r="1006" spans="5:9" x14ac:dyDescent="0.5">
      <c r="E1006" s="45">
        <v>980</v>
      </c>
      <c r="F1006" s="60">
        <v>21.552625477722355</v>
      </c>
      <c r="G1006" s="61">
        <v>9486.3776050989181</v>
      </c>
      <c r="H1006" s="21">
        <v>659</v>
      </c>
      <c r="I1006" s="62">
        <v>14203.180189819032</v>
      </c>
    </row>
    <row r="1007" spans="5:9" x14ac:dyDescent="0.5">
      <c r="E1007" s="45">
        <v>981</v>
      </c>
      <c r="F1007" s="60">
        <v>22.671128592632691</v>
      </c>
      <c r="G1007" s="61">
        <v>9970.0482903791926</v>
      </c>
      <c r="H1007" s="21">
        <v>692</v>
      </c>
      <c r="I1007" s="62">
        <v>15688.420986101823</v>
      </c>
    </row>
    <row r="1008" spans="5:9" x14ac:dyDescent="0.5">
      <c r="E1008" s="45">
        <v>982</v>
      </c>
      <c r="F1008" s="60">
        <v>21.710907276115996</v>
      </c>
      <c r="G1008" s="61">
        <v>9549.9996007455193</v>
      </c>
      <c r="H1008" s="21">
        <v>663</v>
      </c>
      <c r="I1008" s="62">
        <v>14394.331524064906</v>
      </c>
    </row>
    <row r="1009" spans="5:9" x14ac:dyDescent="0.5">
      <c r="E1009" s="45">
        <v>983</v>
      </c>
      <c r="F1009" s="60">
        <v>21.750586965167731</v>
      </c>
      <c r="G1009" s="61">
        <v>9573.1291323369005</v>
      </c>
      <c r="H1009" s="21">
        <v>665</v>
      </c>
      <c r="I1009" s="62">
        <v>14464.140331836541</v>
      </c>
    </row>
    <row r="1010" spans="5:9" x14ac:dyDescent="0.5">
      <c r="E1010" s="45">
        <v>984</v>
      </c>
      <c r="F1010" s="60">
        <v>22.029340362180903</v>
      </c>
      <c r="G1010" s="61">
        <v>9692.0548796797993</v>
      </c>
      <c r="H1010" s="21">
        <v>673</v>
      </c>
      <c r="I1010" s="62">
        <v>14825.746063747747</v>
      </c>
    </row>
    <row r="1011" spans="5:9" x14ac:dyDescent="0.5">
      <c r="E1011" s="45">
        <v>985</v>
      </c>
      <c r="F1011" s="60">
        <v>22.043649057374758</v>
      </c>
      <c r="G1011" s="61">
        <v>9702.4027926224462</v>
      </c>
      <c r="H1011" s="21">
        <v>674</v>
      </c>
      <c r="I1011" s="62">
        <v>14857.419464670587</v>
      </c>
    </row>
    <row r="1012" spans="5:9" x14ac:dyDescent="0.5">
      <c r="E1012" s="45">
        <v>986</v>
      </c>
      <c r="F1012" s="60">
        <v>23.258093700891241</v>
      </c>
      <c r="G1012" s="61">
        <v>10235.980614196073</v>
      </c>
      <c r="H1012" s="21">
        <v>711</v>
      </c>
      <c r="I1012" s="62">
        <v>16536.504621333672</v>
      </c>
    </row>
    <row r="1013" spans="5:9" x14ac:dyDescent="0.5">
      <c r="E1013" s="45">
        <v>987</v>
      </c>
      <c r="F1013" s="60">
        <v>22.79212246308175</v>
      </c>
      <c r="G1013" s="61">
        <v>10025.466941877985</v>
      </c>
      <c r="H1013" s="21">
        <v>696</v>
      </c>
      <c r="I1013" s="62">
        <v>15863.317234304899</v>
      </c>
    </row>
    <row r="1014" spans="5:9" x14ac:dyDescent="0.5">
      <c r="E1014" s="45">
        <v>988</v>
      </c>
      <c r="F1014" s="60">
        <v>21.27702428565825</v>
      </c>
      <c r="G1014" s="61">
        <v>9360.9453428448141</v>
      </c>
      <c r="H1014" s="21">
        <v>650</v>
      </c>
      <c r="I1014" s="62">
        <v>13830.065785677863</v>
      </c>
    </row>
    <row r="1015" spans="5:9" x14ac:dyDescent="0.5">
      <c r="E1015" s="45">
        <v>989</v>
      </c>
      <c r="F1015" s="60">
        <v>21.147428524486806</v>
      </c>
      <c r="G1015" s="61">
        <v>9303.6342753870958</v>
      </c>
      <c r="H1015" s="21">
        <v>646</v>
      </c>
      <c r="I1015" s="62">
        <v>13661.238826818477</v>
      </c>
    </row>
    <row r="1016" spans="5:9" x14ac:dyDescent="0.5">
      <c r="E1016" s="45">
        <v>990</v>
      </c>
      <c r="F1016" s="60">
        <v>21.440670771537238</v>
      </c>
      <c r="G1016" s="61">
        <v>9440.147569738192</v>
      </c>
      <c r="H1016" s="21">
        <v>656</v>
      </c>
      <c r="I1016" s="62">
        <v>14065.080026128429</v>
      </c>
    </row>
    <row r="1017" spans="5:9" x14ac:dyDescent="0.5">
      <c r="E1017" s="45">
        <v>991</v>
      </c>
      <c r="F1017" s="60">
        <v>21.507568976320979</v>
      </c>
      <c r="G1017" s="61">
        <v>9462.0651747906159</v>
      </c>
      <c r="H1017" s="21">
        <v>657</v>
      </c>
      <c r="I1017" s="62">
        <v>14130.472817442882</v>
      </c>
    </row>
    <row r="1018" spans="5:9" x14ac:dyDescent="0.5">
      <c r="E1018" s="45">
        <v>992</v>
      </c>
      <c r="F1018" s="60">
        <v>21.177469169916069</v>
      </c>
      <c r="G1018" s="61">
        <v>9317.4432173815349</v>
      </c>
      <c r="H1018" s="21">
        <v>647</v>
      </c>
      <c r="I1018" s="62">
        <v>13701.822552935697</v>
      </c>
    </row>
    <row r="1019" spans="5:9" x14ac:dyDescent="0.5">
      <c r="E1019" s="45">
        <v>993</v>
      </c>
      <c r="F1019" s="60">
        <v>21.606587058875515</v>
      </c>
      <c r="G1019" s="61">
        <v>9512.6491529526138</v>
      </c>
      <c r="H1019" s="21">
        <v>661</v>
      </c>
      <c r="I1019" s="62">
        <v>14281.954045916715</v>
      </c>
    </row>
    <row r="1020" spans="5:9" x14ac:dyDescent="0.5">
      <c r="E1020" s="45">
        <v>994</v>
      </c>
      <c r="F1020" s="60">
        <v>22.971074624212452</v>
      </c>
      <c r="G1020" s="61">
        <v>10100.83641732674</v>
      </c>
      <c r="H1020" s="21">
        <v>701</v>
      </c>
      <c r="I1020" s="62">
        <v>16102.723311572929</v>
      </c>
    </row>
    <row r="1021" spans="5:9" x14ac:dyDescent="0.5">
      <c r="E1021" s="45">
        <v>995</v>
      </c>
      <c r="F1021" s="60">
        <v>21.695900495210378</v>
      </c>
      <c r="G1021" s="61">
        <v>9546.6981089462824</v>
      </c>
      <c r="H1021" s="21">
        <v>663</v>
      </c>
      <c r="I1021" s="62">
        <v>14384.38202832448</v>
      </c>
    </row>
    <row r="1022" spans="5:9" x14ac:dyDescent="0.5">
      <c r="E1022" s="45">
        <v>996</v>
      </c>
      <c r="F1022" s="60">
        <v>22.836327987811586</v>
      </c>
      <c r="G1022" s="61">
        <v>10049.592157318548</v>
      </c>
      <c r="H1022" s="21">
        <v>698</v>
      </c>
      <c r="I1022" s="62">
        <v>15939.756935492487</v>
      </c>
    </row>
    <row r="1023" spans="5:9" x14ac:dyDescent="0.5">
      <c r="E1023" s="45">
        <v>997</v>
      </c>
      <c r="F1023" s="60">
        <v>21.614933664704143</v>
      </c>
      <c r="G1023" s="61">
        <v>9507.2854062349106</v>
      </c>
      <c r="H1023" s="21">
        <v>660</v>
      </c>
      <c r="I1023" s="62">
        <v>14265.856218704734</v>
      </c>
    </row>
    <row r="1024" spans="5:9" x14ac:dyDescent="0.5">
      <c r="E1024" s="45">
        <v>998</v>
      </c>
      <c r="F1024" s="60">
        <v>22.747637902808254</v>
      </c>
      <c r="G1024" s="61">
        <v>10008.480338617814</v>
      </c>
      <c r="H1024" s="21">
        <v>695</v>
      </c>
      <c r="I1024" s="62">
        <v>15809.608342451736</v>
      </c>
    </row>
    <row r="1025" spans="5:9" x14ac:dyDescent="0.5">
      <c r="E1025" s="45">
        <v>999</v>
      </c>
      <c r="F1025" s="60">
        <v>22.793841654489743</v>
      </c>
      <c r="G1025" s="61">
        <v>10025.845163987742</v>
      </c>
      <c r="H1025" s="21">
        <v>696</v>
      </c>
      <c r="I1025" s="62">
        <v>15864.513791524862</v>
      </c>
    </row>
    <row r="1026" spans="5:9" x14ac:dyDescent="0.5">
      <c r="E1026" s="49">
        <v>1000</v>
      </c>
      <c r="F1026" s="63">
        <v>21.59097655075696</v>
      </c>
      <c r="G1026" s="64">
        <v>9494.8148411665316</v>
      </c>
      <c r="H1026" s="50">
        <v>659</v>
      </c>
      <c r="I1026" s="65">
        <v>14228.453546948836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10</vt:i4>
      </vt:variant>
    </vt:vector>
  </HeadingPairs>
  <TitlesOfParts>
    <vt:vector size="12" baseType="lpstr">
      <vt:lpstr>Part I</vt:lpstr>
      <vt:lpstr>Part II</vt:lpstr>
      <vt:lpstr>AnnualDemand</vt:lpstr>
      <vt:lpstr>AnnualOrders</vt:lpstr>
      <vt:lpstr>AvgInventory</vt:lpstr>
      <vt:lpstr>CostPerOrder</vt:lpstr>
      <vt:lpstr>HoldingCost</vt:lpstr>
      <vt:lpstr>HoldingCostPerUnit</vt:lpstr>
      <vt:lpstr>OrderingCost</vt:lpstr>
      <vt:lpstr>OrderQty</vt:lpstr>
      <vt:lpstr>PercentHoldingCost</vt:lpstr>
      <vt:lpstr>UnitCost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Sourabh Khot</dc:creator>
  <cp:lastModifiedBy>Sourabh Khot</cp:lastModifiedBy>
  <dcterms:created xsi:type="dcterms:W3CDTF">2022-06-19T18:57:07Z</dcterms:created>
  <dcterms:modified xsi:type="dcterms:W3CDTF">2022-06-27T08:39:24Z</dcterms:modified>
</cp:coreProperties>
</file>