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-IV\QAF\Project\"/>
    </mc:Choice>
  </mc:AlternateContent>
  <bookViews>
    <workbookView xWindow="0" yWindow="0" windowWidth="20490" windowHeight="7755"/>
  </bookViews>
  <sheets>
    <sheet name="Return_forecasting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J26" i="1" l="1"/>
  <c r="E5" i="1" l="1"/>
  <c r="W3" i="1" l="1"/>
  <c r="X3" i="1"/>
  <c r="Y3" i="1"/>
  <c r="V3" i="1"/>
  <c r="R3" i="1"/>
  <c r="S3" i="1"/>
  <c r="T3" i="1"/>
  <c r="Q3" i="1"/>
  <c r="M3" i="1"/>
  <c r="N3" i="1"/>
  <c r="O3" i="1"/>
  <c r="L3" i="1"/>
  <c r="E3" i="2"/>
  <c r="F3" i="2"/>
  <c r="G3" i="2"/>
  <c r="D3" i="2"/>
  <c r="T4" i="1"/>
  <c r="O4" i="1"/>
  <c r="S4" i="1"/>
  <c r="N4" i="1"/>
  <c r="R4" i="1"/>
  <c r="Q4" i="1"/>
  <c r="M4" i="1"/>
  <c r="L4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O25" i="1" l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O27" i="1" s="1"/>
  <c r="G5" i="2" s="1"/>
  <c r="N5" i="1"/>
  <c r="N27" i="1" s="1"/>
  <c r="F5" i="2" s="1"/>
  <c r="M5" i="1"/>
  <c r="M27" i="1" s="1"/>
  <c r="E5" i="2" s="1"/>
  <c r="L5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Y27" i="1" s="1"/>
  <c r="Y29" i="1" s="1"/>
  <c r="G7" i="2" s="1"/>
  <c r="X5" i="1"/>
  <c r="X27" i="1" s="1"/>
  <c r="X29" i="1" s="1"/>
  <c r="F7" i="2" s="1"/>
  <c r="W5" i="1"/>
  <c r="V5" i="1"/>
  <c r="V27" i="1" s="1"/>
  <c r="V29" i="1" s="1"/>
  <c r="D7" i="2" s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S27" i="1" s="1"/>
  <c r="S29" i="1" s="1"/>
  <c r="F6" i="2" s="1"/>
  <c r="R5" i="1"/>
  <c r="R27" i="1" s="1"/>
  <c r="R29" i="1" s="1"/>
  <c r="E6" i="2" s="1"/>
  <c r="Q5" i="1"/>
  <c r="Q27" i="1" s="1"/>
  <c r="Q29" i="1" s="1"/>
  <c r="D6" i="2" s="1"/>
  <c r="W27" i="1" l="1"/>
  <c r="W29" i="1" s="1"/>
  <c r="E7" i="2" s="1"/>
  <c r="L27" i="1"/>
  <c r="D5" i="2" s="1"/>
  <c r="T27" i="1"/>
  <c r="T29" i="1" s="1"/>
  <c r="G6" i="2" s="1"/>
</calcChain>
</file>

<file path=xl/sharedStrings.xml><?xml version="1.0" encoding="utf-8"?>
<sst xmlns="http://schemas.openxmlformats.org/spreadsheetml/2006/main" count="22" uniqueCount="17">
  <si>
    <t>Date</t>
  </si>
  <si>
    <t>PX_LAST</t>
  </si>
  <si>
    <t>PX_VOLUME</t>
  </si>
  <si>
    <t>Returns</t>
  </si>
  <si>
    <t>Sign Prediction</t>
  </si>
  <si>
    <t>Direction Prediction</t>
  </si>
  <si>
    <t>Squared Error</t>
  </si>
  <si>
    <t>Sum</t>
  </si>
  <si>
    <t>Percent correct Prediction</t>
  </si>
  <si>
    <t>Efficiency (RMSE)</t>
  </si>
  <si>
    <t>Models</t>
  </si>
  <si>
    <t>RMSE</t>
  </si>
  <si>
    <t>ARMA(0,0)</t>
  </si>
  <si>
    <t>AR(6)</t>
  </si>
  <si>
    <t>MA(6)</t>
  </si>
  <si>
    <t>ARMA(6,6)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</si>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</sst>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0" fillId="0" borderId="0" xfId="1" applyNumberFormat="1" applyFont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14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0" xfId="1" applyNumberFormat="1" applyFont="1" applyFill="1" applyBorder="1" applyAlignment="1">
      <alignment horizontal="center" vertical="center"/>
    </xf>
    <xf numFmtId="9" fontId="0" fillId="34" borderId="0" xfId="1" applyFont="1" applyFill="1" applyBorder="1" applyAlignment="1">
      <alignment horizontal="center" vertical="center"/>
    </xf>
    <xf numFmtId="9" fontId="0" fillId="34" borderId="16" xfId="1" applyFont="1" applyFill="1" applyBorder="1" applyAlignment="1">
      <alignment horizontal="center" vertical="center"/>
    </xf>
    <xf numFmtId="0" fontId="0" fillId="34" borderId="0" xfId="0" applyFill="1"/>
    <xf numFmtId="164" fontId="0" fillId="34" borderId="0" xfId="0" applyNumberFormat="1" applyFill="1"/>
    <xf numFmtId="164" fontId="0" fillId="35" borderId="0" xfId="0" applyNumberForma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9"/>
  <sheetViews>
    <sheetView showGridLines="0" tabSelected="1" workbookViewId="0"/>
  </sheetViews>
  <sheetFormatPr defaultRowHeight="15" x14ac:dyDescent="0.25"/>
  <cols>
    <col min="1" max="1" width="9.140625" style="10"/>
    <col min="2" max="2" width="11.140625" style="10" customWidth="1"/>
    <col min="3" max="4" width="9.140625" style="10"/>
    <col min="5" max="5" width="10.7109375" style="10" customWidth="1"/>
    <col min="6" max="7" width="9.140625" style="10"/>
    <col min="8" max="8" width="11" style="10" customWidth="1"/>
    <col min="9" max="9" width="10.7109375" style="10" customWidth="1"/>
    <col min="10" max="10" width="19.85546875" style="10" customWidth="1"/>
    <col min="11" max="11" width="9.140625" style="10"/>
    <col min="12" max="12" width="12" style="10" bestFit="1" customWidth="1"/>
    <col min="13" max="16384" width="9.140625" style="10"/>
  </cols>
  <sheetData>
    <row r="1" spans="2:25" ht="15.75" thickBot="1" x14ac:dyDescent="0.3"/>
    <row r="2" spans="2:25" s="12" customFormat="1" ht="15.75" thickBot="1" x14ac:dyDescent="0.3">
      <c r="G2" s="29" t="s">
        <v>3</v>
      </c>
      <c r="H2" s="30"/>
      <c r="I2" s="30"/>
      <c r="J2" s="31"/>
      <c r="L2" s="29" t="s">
        <v>6</v>
      </c>
      <c r="M2" s="30"/>
      <c r="N2" s="30"/>
      <c r="O2" s="31"/>
      <c r="Q2" s="29" t="s">
        <v>4</v>
      </c>
      <c r="R2" s="30"/>
      <c r="S2" s="30"/>
      <c r="T2" s="31"/>
      <c r="V2" s="29" t="s">
        <v>5</v>
      </c>
      <c r="W2" s="30"/>
      <c r="X2" s="30"/>
      <c r="Y2" s="31"/>
    </row>
    <row r="3" spans="2:25" s="12" customFormat="1" ht="15.75" thickBot="1" x14ac:dyDescent="0.3">
      <c r="B3" s="13" t="s">
        <v>0</v>
      </c>
      <c r="C3" s="14" t="s">
        <v>1</v>
      </c>
      <c r="D3" s="14" t="s">
        <v>2</v>
      </c>
      <c r="E3" s="15" t="s">
        <v>3</v>
      </c>
      <c r="G3" s="16" t="s">
        <v>12</v>
      </c>
      <c r="H3" s="17" t="s">
        <v>13</v>
      </c>
      <c r="I3" s="17" t="s">
        <v>14</v>
      </c>
      <c r="J3" s="18" t="s">
        <v>15</v>
      </c>
      <c r="L3" s="16" t="str">
        <f>G3</f>
        <v>ARMA(0,0)</v>
      </c>
      <c r="M3" s="16" t="str">
        <f t="shared" ref="M3:O3" si="0">H3</f>
        <v>AR(6)</v>
      </c>
      <c r="N3" s="16" t="str">
        <f t="shared" si="0"/>
        <v>MA(6)</v>
      </c>
      <c r="O3" s="16" t="str">
        <f t="shared" si="0"/>
        <v>ARMA(6,6)</v>
      </c>
      <c r="Q3" s="16" t="str">
        <f>G3</f>
        <v>ARMA(0,0)</v>
      </c>
      <c r="R3" s="16" t="str">
        <f t="shared" ref="R3:T3" si="1">H3</f>
        <v>AR(6)</v>
      </c>
      <c r="S3" s="16" t="str">
        <f t="shared" si="1"/>
        <v>MA(6)</v>
      </c>
      <c r="T3" s="16" t="str">
        <f t="shared" si="1"/>
        <v>ARMA(6,6)</v>
      </c>
      <c r="V3" s="16" t="str">
        <f>G3</f>
        <v>ARMA(0,0)</v>
      </c>
      <c r="W3" s="16" t="str">
        <f t="shared" ref="W3:Y3" si="2">H3</f>
        <v>AR(6)</v>
      </c>
      <c r="X3" s="16" t="str">
        <f t="shared" si="2"/>
        <v>MA(6)</v>
      </c>
      <c r="Y3" s="16" t="str">
        <f t="shared" si="2"/>
        <v>ARMA(6,6)</v>
      </c>
    </row>
    <row r="4" spans="2:25" x14ac:dyDescent="0.25">
      <c r="B4" s="25">
        <v>42552</v>
      </c>
      <c r="C4">
        <v>1606.87</v>
      </c>
      <c r="D4" s="5">
        <v>466839</v>
      </c>
      <c r="E4" s="6">
        <f>LOG(C4,EXP(1))-LOG(1605.52,EXP(1))</f>
        <v>8.404957551686465E-4</v>
      </c>
      <c r="G4">
        <v>4.9091543438814901E-4</v>
      </c>
      <c r="H4">
        <v>3.3175873283122298E-4</v>
      </c>
      <c r="I4">
        <v>3.3613738348711801E-4</v>
      </c>
      <c r="J4" s="36">
        <v>-7.4500253161037696E-4</v>
      </c>
      <c r="L4" s="4">
        <f>(G4-$E4)^2</f>
        <v>1.2220640067699553E-7</v>
      </c>
      <c r="M4" s="5">
        <f t="shared" ref="M4:M25" si="3">(H4-$E4)^2</f>
        <v>2.588133578967482E-7</v>
      </c>
      <c r="N4" s="5">
        <f t="shared" ref="N4:N25" si="4">(I4-$E4)^2</f>
        <v>2.5437736708524292E-7</v>
      </c>
      <c r="O4" s="6">
        <f t="shared" ref="O4:O25" si="5">(J4-$E4)^2</f>
        <v>2.5138048173792187E-6</v>
      </c>
      <c r="Q4" s="4">
        <f>IF($E4*G4&gt;0,1,0)</f>
        <v>1</v>
      </c>
      <c r="R4" s="5">
        <f t="shared" ref="R4:R25" si="6">IF($E4*H4&gt;0,1,0)</f>
        <v>1</v>
      </c>
      <c r="S4" s="5">
        <f t="shared" ref="S4:S25" si="7">IF($E4*I4&gt;0,1,0)</f>
        <v>1</v>
      </c>
      <c r="T4" s="6">
        <f t="shared" ref="T4:T25" si="8">IF($E4*J4&gt;0,1,0)</f>
        <v>0</v>
      </c>
      <c r="V4" s="4"/>
      <c r="W4" s="5"/>
      <c r="X4" s="5"/>
      <c r="Y4" s="6"/>
    </row>
    <row r="5" spans="2:25" x14ac:dyDescent="0.25">
      <c r="B5" s="25">
        <v>42555</v>
      </c>
      <c r="C5">
        <v>1595.14</v>
      </c>
      <c r="D5" s="5">
        <v>178285</v>
      </c>
      <c r="E5" s="6">
        <f t="shared" ref="E5:E25" si="9">LOG(C5,EXP(1))-LOG(C4,EXP(1))</f>
        <v>-7.3266807239180665E-3</v>
      </c>
      <c r="G5">
        <v>4.84138801079896E-4</v>
      </c>
      <c r="H5">
        <v>6.51370320835225E-4</v>
      </c>
      <c r="I5">
        <v>7.3111776610840402E-4</v>
      </c>
      <c r="J5" s="36">
        <v>1.8271903950580699E-4</v>
      </c>
      <c r="L5" s="4">
        <f>(G5-$E5)^2</f>
        <v>6.1008901652089399E-5</v>
      </c>
      <c r="M5" s="5">
        <f t="shared" si="3"/>
        <v>6.3649298472689083E-5</v>
      </c>
      <c r="N5" s="5">
        <f t="shared" si="4"/>
        <v>6.4928116505872874E-5</v>
      </c>
      <c r="O5" s="6">
        <f t="shared" si="5"/>
        <v>5.6391084806910527E-5</v>
      </c>
      <c r="Q5" s="4">
        <f>IF($E5*G5&gt;0,1,0)</f>
        <v>0</v>
      </c>
      <c r="R5" s="5">
        <f t="shared" si="6"/>
        <v>0</v>
      </c>
      <c r="S5" s="5">
        <f t="shared" si="7"/>
        <v>0</v>
      </c>
      <c r="T5" s="6">
        <f t="shared" si="8"/>
        <v>0</v>
      </c>
      <c r="V5" s="4">
        <f>IF(($E5-$E4)*(G5-$E4)&gt;0,1,0)</f>
        <v>1</v>
      </c>
      <c r="W5" s="5">
        <f t="shared" ref="W5:W25" si="10">IF(($E5-$E4)*(H5-$E4)&gt;0,1,0)</f>
        <v>1</v>
      </c>
      <c r="X5" s="5">
        <f t="shared" ref="X5:X25" si="11">IF(($E5-$E4)*(I5-$E4)&gt;0,1,0)</f>
        <v>1</v>
      </c>
      <c r="Y5" s="6">
        <f t="shared" ref="Y5:Y25" si="12">IF(($E5-$E4)*(J5-$E4)&gt;0,1,0)</f>
        <v>1</v>
      </c>
    </row>
    <row r="6" spans="2:25" x14ac:dyDescent="0.25">
      <c r="B6" s="25">
        <v>42556</v>
      </c>
      <c r="C6">
        <v>1578.95</v>
      </c>
      <c r="D6" s="5">
        <v>244335</v>
      </c>
      <c r="E6" s="6">
        <f t="shared" si="9"/>
        <v>-1.020143751854885E-2</v>
      </c>
      <c r="G6">
        <v>4.8415381317408799E-4</v>
      </c>
      <c r="H6">
        <v>6.3748270465302504E-4</v>
      </c>
      <c r="I6">
        <v>5.6627745389806997E-4</v>
      </c>
      <c r="J6" s="36">
        <v>4.0894484107660702E-4</v>
      </c>
      <c r="L6" s="4">
        <f t="shared" ref="L6:L25" si="13">(G6-$E6)^2</f>
        <v>1.141818621085924E-4</v>
      </c>
      <c r="M6" s="5">
        <f t="shared" si="3"/>
        <v>1.1748219160493459E-4</v>
      </c>
      <c r="N6" s="5">
        <f t="shared" si="4"/>
        <v>1.1594368572785759E-4</v>
      </c>
      <c r="O6" s="6">
        <f t="shared" si="5"/>
        <v>1.125802138174511E-4</v>
      </c>
      <c r="Q6" s="4">
        <f t="shared" ref="Q6:Q25" si="14">IF($E6*G6&gt;0,1,0)</f>
        <v>0</v>
      </c>
      <c r="R6" s="5">
        <f t="shared" si="6"/>
        <v>0</v>
      </c>
      <c r="S6" s="5">
        <f t="shared" si="7"/>
        <v>0</v>
      </c>
      <c r="T6" s="6">
        <f t="shared" si="8"/>
        <v>0</v>
      </c>
      <c r="V6" s="4">
        <f t="shared" ref="V6:V25" si="15">IF(($E6-$E5)*(G6-$E5)&gt;0,1,0)</f>
        <v>0</v>
      </c>
      <c r="W6" s="5">
        <f t="shared" si="10"/>
        <v>0</v>
      </c>
      <c r="X6" s="5">
        <f t="shared" si="11"/>
        <v>0</v>
      </c>
      <c r="Y6" s="6">
        <f t="shared" si="12"/>
        <v>0</v>
      </c>
    </row>
    <row r="7" spans="2:25" x14ac:dyDescent="0.25">
      <c r="B7" s="25">
        <v>42557</v>
      </c>
      <c r="C7">
        <v>1578.95</v>
      </c>
      <c r="D7" s="5">
        <v>316259</v>
      </c>
      <c r="E7" s="6">
        <f t="shared" si="9"/>
        <v>0</v>
      </c>
      <c r="G7">
        <v>4.6755220210424798E-4</v>
      </c>
      <c r="H7">
        <v>1.8777911746142501E-4</v>
      </c>
      <c r="I7">
        <v>2.1717146787270301E-4</v>
      </c>
      <c r="J7" s="36">
        <v>-1.18585270254887E-3</v>
      </c>
      <c r="L7" s="4">
        <f t="shared" si="13"/>
        <v>2.1860506169253154E-7</v>
      </c>
      <c r="M7" s="5">
        <f t="shared" si="3"/>
        <v>3.5260996954591652E-8</v>
      </c>
      <c r="N7" s="5">
        <f t="shared" si="4"/>
        <v>4.7163446457984474E-8</v>
      </c>
      <c r="O7" s="6">
        <f t="shared" si="5"/>
        <v>1.4062466321424588E-6</v>
      </c>
      <c r="Q7" s="4">
        <f t="shared" si="14"/>
        <v>0</v>
      </c>
      <c r="R7" s="5">
        <f t="shared" si="6"/>
        <v>0</v>
      </c>
      <c r="S7" s="5">
        <f t="shared" si="7"/>
        <v>0</v>
      </c>
      <c r="T7" s="6">
        <f t="shared" si="8"/>
        <v>0</v>
      </c>
      <c r="V7" s="4">
        <f t="shared" si="15"/>
        <v>1</v>
      </c>
      <c r="W7" s="5">
        <f t="shared" si="10"/>
        <v>1</v>
      </c>
      <c r="X7" s="5">
        <f t="shared" si="11"/>
        <v>1</v>
      </c>
      <c r="Y7" s="6">
        <f t="shared" si="12"/>
        <v>1</v>
      </c>
    </row>
    <row r="8" spans="2:25" x14ac:dyDescent="0.25">
      <c r="B8" s="25">
        <v>42558</v>
      </c>
      <c r="C8">
        <v>1594.25</v>
      </c>
      <c r="D8" s="5">
        <v>214326</v>
      </c>
      <c r="E8" s="6">
        <f t="shared" si="9"/>
        <v>9.6433370522515105E-3</v>
      </c>
      <c r="G8">
        <v>4.8097473827328903E-4</v>
      </c>
      <c r="H8">
        <v>5.8034640848030397E-4</v>
      </c>
      <c r="I8">
        <v>6.0215040697723899E-4</v>
      </c>
      <c r="J8" s="36">
        <v>1.7596010791239101E-3</v>
      </c>
      <c r="L8" s="4">
        <f t="shared" si="13"/>
        <v>8.3948883172608359E-5</v>
      </c>
      <c r="M8" s="5">
        <f t="shared" si="3"/>
        <v>8.2137799409084424E-5</v>
      </c>
      <c r="N8" s="5">
        <f t="shared" si="4"/>
        <v>8.1743055954685824E-5</v>
      </c>
      <c r="O8" s="6">
        <f t="shared" si="5"/>
        <v>6.2153292893986191E-5</v>
      </c>
      <c r="Q8" s="4">
        <f t="shared" si="14"/>
        <v>1</v>
      </c>
      <c r="R8" s="5">
        <f t="shared" si="6"/>
        <v>1</v>
      </c>
      <c r="S8" s="5">
        <f t="shared" si="7"/>
        <v>1</v>
      </c>
      <c r="T8" s="6">
        <f t="shared" si="8"/>
        <v>1</v>
      </c>
      <c r="V8" s="4">
        <f t="shared" si="15"/>
        <v>1</v>
      </c>
      <c r="W8" s="5">
        <f t="shared" si="10"/>
        <v>1</v>
      </c>
      <c r="X8" s="5">
        <f t="shared" si="11"/>
        <v>1</v>
      </c>
      <c r="Y8" s="6">
        <f t="shared" si="12"/>
        <v>1</v>
      </c>
    </row>
    <row r="9" spans="2:25" x14ac:dyDescent="0.25">
      <c r="B9" s="25">
        <v>42559</v>
      </c>
      <c r="C9">
        <v>1587.24</v>
      </c>
      <c r="D9" s="5">
        <v>251017</v>
      </c>
      <c r="E9" s="6">
        <f t="shared" si="9"/>
        <v>-4.4067473694244796E-3</v>
      </c>
      <c r="G9">
        <v>4.9000222108613195E-4</v>
      </c>
      <c r="H9">
        <v>4.2961207793775901E-4</v>
      </c>
      <c r="I9">
        <v>3.88798639211803E-4</v>
      </c>
      <c r="J9" s="36">
        <v>-5.0617223414292699E-4</v>
      </c>
      <c r="L9" s="4">
        <f t="shared" si="13"/>
        <v>2.397815655216584E-5</v>
      </c>
      <c r="M9" s="5">
        <f t="shared" si="3"/>
        <v>2.3390372704089977E-5</v>
      </c>
      <c r="N9" s="5">
        <f t="shared" si="4"/>
        <v>2.2997261520947385E-5</v>
      </c>
      <c r="O9" s="6">
        <f t="shared" si="5"/>
        <v>1.5214486385976703E-5</v>
      </c>
      <c r="Q9" s="4">
        <f t="shared" si="14"/>
        <v>0</v>
      </c>
      <c r="R9" s="5">
        <f t="shared" si="6"/>
        <v>0</v>
      </c>
      <c r="S9" s="5">
        <f t="shared" si="7"/>
        <v>0</v>
      </c>
      <c r="T9" s="6">
        <f t="shared" si="8"/>
        <v>1</v>
      </c>
      <c r="V9" s="4">
        <f t="shared" si="15"/>
        <v>1</v>
      </c>
      <c r="W9" s="5">
        <f t="shared" si="10"/>
        <v>1</v>
      </c>
      <c r="X9" s="5">
        <f t="shared" si="11"/>
        <v>1</v>
      </c>
      <c r="Y9" s="6">
        <f t="shared" si="12"/>
        <v>1</v>
      </c>
    </row>
    <row r="10" spans="2:25" x14ac:dyDescent="0.25">
      <c r="B10" s="25">
        <v>42562</v>
      </c>
      <c r="C10">
        <v>1606.27</v>
      </c>
      <c r="D10" s="5">
        <v>265802</v>
      </c>
      <c r="E10" s="6">
        <f t="shared" si="9"/>
        <v>1.1918062101923255E-2</v>
      </c>
      <c r="G10">
        <v>5.1995279962734195E-4</v>
      </c>
      <c r="H10">
        <v>7.1875857932025995E-4</v>
      </c>
      <c r="I10">
        <v>7.9886216812343998E-4</v>
      </c>
      <c r="J10" s="36">
        <v>1.7127592954790301E-4</v>
      </c>
      <c r="L10" s="4">
        <f t="shared" si="13"/>
        <v>1.299168956670846E-4</v>
      </c>
      <c r="M10" s="5">
        <f t="shared" si="3"/>
        <v>1.2542439939138784E-4</v>
      </c>
      <c r="N10" s="5">
        <f t="shared" si="4"/>
        <v>1.2363660716781382E-4</v>
      </c>
      <c r="O10" s="6">
        <f t="shared" si="5"/>
        <v>1.3798698537950877E-4</v>
      </c>
      <c r="Q10" s="4">
        <f t="shared" si="14"/>
        <v>1</v>
      </c>
      <c r="R10" s="5">
        <f t="shared" si="6"/>
        <v>1</v>
      </c>
      <c r="S10" s="5">
        <f t="shared" si="7"/>
        <v>1</v>
      </c>
      <c r="T10" s="6">
        <f t="shared" si="8"/>
        <v>1</v>
      </c>
      <c r="V10" s="4">
        <f t="shared" si="15"/>
        <v>1</v>
      </c>
      <c r="W10" s="5">
        <f t="shared" si="10"/>
        <v>1</v>
      </c>
      <c r="X10" s="5">
        <f t="shared" si="11"/>
        <v>1</v>
      </c>
      <c r="Y10" s="6">
        <f t="shared" si="12"/>
        <v>1</v>
      </c>
    </row>
    <row r="11" spans="2:25" x14ac:dyDescent="0.25">
      <c r="B11" s="25">
        <v>42563</v>
      </c>
      <c r="C11">
        <v>1609.55</v>
      </c>
      <c r="D11" s="5">
        <v>241618</v>
      </c>
      <c r="E11" s="6">
        <f t="shared" si="9"/>
        <v>2.0399158767663295E-3</v>
      </c>
      <c r="G11">
        <v>5.1143945957493999E-4</v>
      </c>
      <c r="H11">
        <v>6.42053022923096E-4</v>
      </c>
      <c r="I11">
        <v>5.9215306037735101E-4</v>
      </c>
      <c r="J11" s="36">
        <v>1.48306063151159E-3</v>
      </c>
      <c r="L11" s="4">
        <f t="shared" si="13"/>
        <v>2.3362401579102263E-6</v>
      </c>
      <c r="M11" s="5">
        <f t="shared" si="3"/>
        <v>1.9540205581547492E-6</v>
      </c>
      <c r="N11" s="5">
        <f t="shared" si="4"/>
        <v>2.0960171725185472E-6</v>
      </c>
      <c r="O11" s="6">
        <f t="shared" si="5"/>
        <v>3.1008776416771605E-7</v>
      </c>
      <c r="Q11" s="4">
        <f t="shared" si="14"/>
        <v>1</v>
      </c>
      <c r="R11" s="5">
        <f t="shared" si="6"/>
        <v>1</v>
      </c>
      <c r="S11" s="5">
        <f t="shared" si="7"/>
        <v>1</v>
      </c>
      <c r="T11" s="6">
        <f t="shared" si="8"/>
        <v>1</v>
      </c>
      <c r="V11" s="4">
        <f t="shared" si="15"/>
        <v>1</v>
      </c>
      <c r="W11" s="5">
        <f t="shared" si="10"/>
        <v>1</v>
      </c>
      <c r="X11" s="5">
        <f t="shared" si="11"/>
        <v>1</v>
      </c>
      <c r="Y11" s="6">
        <f t="shared" si="12"/>
        <v>1</v>
      </c>
    </row>
    <row r="12" spans="2:25" x14ac:dyDescent="0.25">
      <c r="B12" s="25">
        <v>42564</v>
      </c>
      <c r="C12">
        <v>1606.67</v>
      </c>
      <c r="D12" s="5">
        <v>155111</v>
      </c>
      <c r="E12" s="6">
        <f t="shared" si="9"/>
        <v>-1.7909227414651951E-3</v>
      </c>
      <c r="G12">
        <v>4.9229858432671696E-4</v>
      </c>
      <c r="H12">
        <v>3.9256703210297699E-4</v>
      </c>
      <c r="I12">
        <v>4.0750761293674399E-4</v>
      </c>
      <c r="J12" s="36">
        <v>-4.1412442791056899E-4</v>
      </c>
      <c r="L12" s="4">
        <f t="shared" si="13"/>
        <v>5.2130996225509761E-6</v>
      </c>
      <c r="M12" s="5">
        <f t="shared" si="3"/>
        <v>4.7676275912767872E-6</v>
      </c>
      <c r="N12" s="5">
        <f t="shared" si="4"/>
        <v>4.8330960231558354E-6</v>
      </c>
      <c r="O12" s="6">
        <f t="shared" si="5"/>
        <v>1.8955735962068624E-6</v>
      </c>
      <c r="Q12" s="4">
        <f t="shared" si="14"/>
        <v>0</v>
      </c>
      <c r="R12" s="5">
        <f t="shared" si="6"/>
        <v>0</v>
      </c>
      <c r="S12" s="5">
        <f t="shared" si="7"/>
        <v>0</v>
      </c>
      <c r="T12" s="6">
        <f t="shared" si="8"/>
        <v>1</v>
      </c>
      <c r="V12" s="4">
        <f t="shared" si="15"/>
        <v>1</v>
      </c>
      <c r="W12" s="5">
        <f t="shared" si="10"/>
        <v>1</v>
      </c>
      <c r="X12" s="5">
        <f t="shared" si="11"/>
        <v>1</v>
      </c>
      <c r="Y12" s="6">
        <f t="shared" si="12"/>
        <v>1</v>
      </c>
    </row>
    <row r="13" spans="2:25" x14ac:dyDescent="0.25">
      <c r="B13" s="25">
        <v>42565</v>
      </c>
      <c r="C13">
        <v>1615.61</v>
      </c>
      <c r="D13" s="5">
        <v>132674</v>
      </c>
      <c r="E13" s="6">
        <f t="shared" si="9"/>
        <v>5.5488802578249619E-3</v>
      </c>
      <c r="G13">
        <v>4.9986562062868305E-4</v>
      </c>
      <c r="H13">
        <v>3.72311658734753E-4</v>
      </c>
      <c r="I13">
        <v>4.2285229865395799E-4</v>
      </c>
      <c r="J13" s="36">
        <v>4.2980869905286502E-4</v>
      </c>
      <c r="L13" s="4">
        <f t="shared" si="13"/>
        <v>2.5492548806622267E-5</v>
      </c>
      <c r="M13" s="5">
        <f t="shared" si="3"/>
        <v>2.6796862461086769E-5</v>
      </c>
      <c r="N13" s="5">
        <f t="shared" si="4"/>
        <v>2.6276162638202846E-5</v>
      </c>
      <c r="O13" s="6">
        <f t="shared" si="5"/>
        <v>2.6204893623829382E-5</v>
      </c>
      <c r="Q13" s="4">
        <f t="shared" si="14"/>
        <v>1</v>
      </c>
      <c r="R13" s="5">
        <f t="shared" si="6"/>
        <v>1</v>
      </c>
      <c r="S13" s="5">
        <f t="shared" si="7"/>
        <v>1</v>
      </c>
      <c r="T13" s="6">
        <f t="shared" si="8"/>
        <v>1</v>
      </c>
      <c r="V13" s="4">
        <f t="shared" si="15"/>
        <v>1</v>
      </c>
      <c r="W13" s="5">
        <f t="shared" si="10"/>
        <v>1</v>
      </c>
      <c r="X13" s="5">
        <f t="shared" si="11"/>
        <v>1</v>
      </c>
      <c r="Y13" s="6">
        <f t="shared" si="12"/>
        <v>1</v>
      </c>
    </row>
    <row r="14" spans="2:25" x14ac:dyDescent="0.25">
      <c r="B14" s="25">
        <v>42566</v>
      </c>
      <c r="C14">
        <v>1602.49</v>
      </c>
      <c r="D14" s="5">
        <v>176566</v>
      </c>
      <c r="E14" s="6">
        <f t="shared" si="9"/>
        <v>-8.1539247952608918E-3</v>
      </c>
      <c r="G14">
        <v>4.9877212117923502E-4</v>
      </c>
      <c r="H14">
        <v>6.9713443549009003E-4</v>
      </c>
      <c r="I14">
        <v>6.6701373972147401E-4</v>
      </c>
      <c r="J14" s="36">
        <v>1.88570171343188E-3</v>
      </c>
      <c r="L14" s="4">
        <f t="shared" si="13"/>
        <v>7.486916392777247E-5</v>
      </c>
      <c r="M14" s="5">
        <f t="shared" si="3"/>
        <v>7.8341249506262169E-5</v>
      </c>
      <c r="N14" s="5">
        <f t="shared" si="4"/>
        <v>7.7808956637936846E-5</v>
      </c>
      <c r="O14" s="6">
        <f t="shared" si="5"/>
        <v>1.007941004340466E-4</v>
      </c>
      <c r="Q14" s="4">
        <f t="shared" si="14"/>
        <v>0</v>
      </c>
      <c r="R14" s="5">
        <f t="shared" si="6"/>
        <v>0</v>
      </c>
      <c r="S14" s="5">
        <f t="shared" si="7"/>
        <v>0</v>
      </c>
      <c r="T14" s="6">
        <f t="shared" si="8"/>
        <v>0</v>
      </c>
      <c r="V14" s="4">
        <f t="shared" si="15"/>
        <v>1</v>
      </c>
      <c r="W14" s="5">
        <f t="shared" si="10"/>
        <v>1</v>
      </c>
      <c r="X14" s="5">
        <f t="shared" si="11"/>
        <v>1</v>
      </c>
      <c r="Y14" s="6">
        <f t="shared" si="12"/>
        <v>1</v>
      </c>
    </row>
    <row r="15" spans="2:25" x14ac:dyDescent="0.25">
      <c r="B15" s="25">
        <v>42569</v>
      </c>
      <c r="C15">
        <v>1585.11</v>
      </c>
      <c r="D15" s="5">
        <v>241619</v>
      </c>
      <c r="E15" s="6">
        <f t="shared" si="9"/>
        <v>-1.0904863991561875E-2</v>
      </c>
      <c r="G15">
        <v>4.9512070726337302E-4</v>
      </c>
      <c r="H15">
        <v>-1.2218231339976499E-4</v>
      </c>
      <c r="I15">
        <v>-1.7566474638659599E-4</v>
      </c>
      <c r="J15" s="36">
        <v>-2.05215290464304E-3</v>
      </c>
      <c r="L15" s="4">
        <f t="shared" si="13"/>
        <v>1.2995965113344978E-4</v>
      </c>
      <c r="M15" s="5">
        <f t="shared" si="3"/>
        <v>1.1626622417257287E-4</v>
      </c>
      <c r="N15" s="5">
        <f t="shared" si="4"/>
        <v>1.1511571644266978E-4</v>
      </c>
      <c r="O15" s="6">
        <f t="shared" si="5"/>
        <v>7.8370493588455681E-5</v>
      </c>
      <c r="Q15" s="4">
        <f t="shared" si="14"/>
        <v>0</v>
      </c>
      <c r="R15" s="5">
        <f t="shared" si="6"/>
        <v>1</v>
      </c>
      <c r="S15" s="5">
        <f t="shared" si="7"/>
        <v>1</v>
      </c>
      <c r="T15" s="6">
        <f t="shared" si="8"/>
        <v>1</v>
      </c>
      <c r="V15" s="4">
        <f t="shared" si="15"/>
        <v>0</v>
      </c>
      <c r="W15" s="5">
        <f t="shared" si="10"/>
        <v>0</v>
      </c>
      <c r="X15" s="5">
        <f t="shared" si="11"/>
        <v>0</v>
      </c>
      <c r="Y15" s="6">
        <f t="shared" si="12"/>
        <v>0</v>
      </c>
    </row>
    <row r="16" spans="2:25" x14ac:dyDescent="0.25">
      <c r="B16" s="25">
        <v>42570</v>
      </c>
      <c r="C16">
        <v>1592.11</v>
      </c>
      <c r="D16" s="5">
        <v>245138</v>
      </c>
      <c r="E16" s="6">
        <f t="shared" si="9"/>
        <v>4.4063749605500746E-3</v>
      </c>
      <c r="G16">
        <v>5.0279156049011899E-4</v>
      </c>
      <c r="H16">
        <v>3.3017327106311999E-4</v>
      </c>
      <c r="I16">
        <v>3.7133233824383701E-4</v>
      </c>
      <c r="J16" s="36">
        <v>9.2843372326973099E-4</v>
      </c>
      <c r="L16" s="4">
        <f t="shared" si="13"/>
        <v>1.5237963361223644E-5</v>
      </c>
      <c r="M16" s="5">
        <f t="shared" si="3"/>
        <v>1.6615420213376302E-5</v>
      </c>
      <c r="N16" s="5">
        <f t="shared" si="4"/>
        <v>1.6281568963827999E-5</v>
      </c>
      <c r="O16" s="6">
        <f t="shared" si="5"/>
        <v>1.2096075249975129E-5</v>
      </c>
      <c r="Q16" s="4">
        <f t="shared" si="14"/>
        <v>1</v>
      </c>
      <c r="R16" s="5">
        <f t="shared" si="6"/>
        <v>1</v>
      </c>
      <c r="S16" s="5">
        <f t="shared" si="7"/>
        <v>1</v>
      </c>
      <c r="T16" s="6">
        <f t="shared" si="8"/>
        <v>1</v>
      </c>
      <c r="V16" s="4">
        <f t="shared" si="15"/>
        <v>1</v>
      </c>
      <c r="W16" s="5">
        <f t="shared" si="10"/>
        <v>1</v>
      </c>
      <c r="X16" s="5">
        <f t="shared" si="11"/>
        <v>1</v>
      </c>
      <c r="Y16" s="6">
        <f t="shared" si="12"/>
        <v>1</v>
      </c>
    </row>
    <row r="17" spans="2:25" x14ac:dyDescent="0.25">
      <c r="B17" s="25">
        <v>42571</v>
      </c>
      <c r="C17">
        <v>1621.17</v>
      </c>
      <c r="D17" s="5">
        <v>145564</v>
      </c>
      <c r="E17" s="6">
        <f t="shared" si="9"/>
        <v>1.8087930276953657E-2</v>
      </c>
      <c r="G17">
        <v>5.0349962307450597E-4</v>
      </c>
      <c r="H17">
        <v>5.6367952431110601E-4</v>
      </c>
      <c r="I17">
        <v>5.51899502664383E-4</v>
      </c>
      <c r="J17" s="36">
        <v>1.20268639340881E-3</v>
      </c>
      <c r="L17" s="4">
        <f t="shared" si="13"/>
        <v>3.0921220142108473E-4</v>
      </c>
      <c r="M17" s="5">
        <f t="shared" si="3"/>
        <v>3.0709936444149301E-4</v>
      </c>
      <c r="N17" s="5">
        <f t="shared" si="4"/>
        <v>3.0751237531682045E-4</v>
      </c>
      <c r="O17" s="6">
        <f t="shared" si="5"/>
        <v>2.8511146100678863E-4</v>
      </c>
      <c r="Q17" s="4">
        <f t="shared" si="14"/>
        <v>1</v>
      </c>
      <c r="R17" s="5">
        <f t="shared" si="6"/>
        <v>1</v>
      </c>
      <c r="S17" s="5">
        <f t="shared" si="7"/>
        <v>1</v>
      </c>
      <c r="T17" s="6">
        <f t="shared" si="8"/>
        <v>1</v>
      </c>
      <c r="V17" s="4">
        <f t="shared" si="15"/>
        <v>0</v>
      </c>
      <c r="W17" s="5">
        <f t="shared" si="10"/>
        <v>0</v>
      </c>
      <c r="X17" s="5">
        <f t="shared" si="11"/>
        <v>0</v>
      </c>
      <c r="Y17" s="6">
        <f t="shared" si="12"/>
        <v>0</v>
      </c>
    </row>
    <row r="18" spans="2:25" x14ac:dyDescent="0.25">
      <c r="B18" s="25">
        <v>42572</v>
      </c>
      <c r="C18">
        <v>1697.07</v>
      </c>
      <c r="D18" s="5">
        <v>163013</v>
      </c>
      <c r="E18" s="6">
        <f t="shared" si="9"/>
        <v>4.5755123875218295E-2</v>
      </c>
      <c r="G18">
        <v>4.8947099907219204E-4</v>
      </c>
      <c r="H18">
        <v>1.60684308631288E-4</v>
      </c>
      <c r="I18">
        <v>1.3742442559596001E-4</v>
      </c>
      <c r="J18" s="36">
        <v>-1.8188451761805701E-3</v>
      </c>
      <c r="L18" s="4">
        <f t="shared" si="13"/>
        <v>2.0489793303037542E-3</v>
      </c>
      <c r="M18" s="5">
        <f t="shared" si="3"/>
        <v>2.0788529193911547E-3</v>
      </c>
      <c r="N18" s="5">
        <f t="shared" si="4"/>
        <v>2.080974503076074E-3</v>
      </c>
      <c r="O18" s="6">
        <f t="shared" si="5"/>
        <v>2.2632825313034571E-3</v>
      </c>
      <c r="Q18" s="4">
        <f t="shared" si="14"/>
        <v>1</v>
      </c>
      <c r="R18" s="5">
        <f t="shared" si="6"/>
        <v>1</v>
      </c>
      <c r="S18" s="5">
        <f t="shared" si="7"/>
        <v>1</v>
      </c>
      <c r="T18" s="6">
        <f t="shared" si="8"/>
        <v>0</v>
      </c>
      <c r="V18" s="4">
        <f t="shared" si="15"/>
        <v>0</v>
      </c>
      <c r="W18" s="5">
        <f t="shared" si="10"/>
        <v>0</v>
      </c>
      <c r="X18" s="5">
        <f t="shared" si="11"/>
        <v>0</v>
      </c>
      <c r="Y18" s="6">
        <f t="shared" si="12"/>
        <v>0</v>
      </c>
    </row>
    <row r="19" spans="2:25" x14ac:dyDescent="0.25">
      <c r="B19" s="25">
        <v>42573</v>
      </c>
      <c r="C19">
        <v>1670.6</v>
      </c>
      <c r="D19" s="5">
        <v>278406</v>
      </c>
      <c r="E19" s="6">
        <f t="shared" si="9"/>
        <v>-1.5720391325099392E-2</v>
      </c>
      <c r="G19">
        <v>4.8598311938298998E-4</v>
      </c>
      <c r="H19">
        <v>4.9455041620763396E-4</v>
      </c>
      <c r="I19">
        <v>4.8568469351797602E-4</v>
      </c>
      <c r="J19" s="36">
        <v>5.8799371104415398E-4</v>
      </c>
      <c r="L19" s="4">
        <f t="shared" si="13"/>
        <v>2.6264657263477158E-4</v>
      </c>
      <c r="M19" s="5">
        <f t="shared" si="3"/>
        <v>2.6292433567398095E-4</v>
      </c>
      <c r="N19" s="5">
        <f t="shared" si="4"/>
        <v>2.6263689992120495E-4</v>
      </c>
      <c r="O19" s="6">
        <f t="shared" si="5"/>
        <v>2.659634224871107E-4</v>
      </c>
      <c r="Q19" s="4">
        <f t="shared" si="14"/>
        <v>0</v>
      </c>
      <c r="R19" s="5">
        <f t="shared" si="6"/>
        <v>0</v>
      </c>
      <c r="S19" s="5">
        <f t="shared" si="7"/>
        <v>0</v>
      </c>
      <c r="T19" s="6">
        <f t="shared" si="8"/>
        <v>0</v>
      </c>
      <c r="V19" s="4">
        <f t="shared" si="15"/>
        <v>1</v>
      </c>
      <c r="W19" s="5">
        <f t="shared" si="10"/>
        <v>1</v>
      </c>
      <c r="X19" s="5">
        <f t="shared" si="11"/>
        <v>1</v>
      </c>
      <c r="Y19" s="6">
        <f t="shared" si="12"/>
        <v>1</v>
      </c>
    </row>
    <row r="20" spans="2:25" x14ac:dyDescent="0.25">
      <c r="B20" s="25">
        <v>42576</v>
      </c>
      <c r="C20">
        <v>1664.74</v>
      </c>
      <c r="D20" s="5">
        <v>147719</v>
      </c>
      <c r="E20" s="6">
        <f t="shared" si="9"/>
        <v>-3.5138882570597829E-3</v>
      </c>
      <c r="G20">
        <v>4.9061627599647896E-4</v>
      </c>
      <c r="H20">
        <v>4.8496621279878199E-4</v>
      </c>
      <c r="I20">
        <v>4.9033794642507902E-4</v>
      </c>
      <c r="J20" s="36">
        <v>7.6312843954449104E-4</v>
      </c>
      <c r="L20" s="4">
        <f t="shared" si="13"/>
        <v>1.6036056555268153E-5</v>
      </c>
      <c r="M20" s="5">
        <f t="shared" si="3"/>
        <v>1.5990837071107824E-5</v>
      </c>
      <c r="N20" s="5">
        <f t="shared" si="4"/>
        <v>1.6033827488674794E-5</v>
      </c>
      <c r="O20" s="6">
        <f t="shared" si="5"/>
        <v>1.8292871823031736E-5</v>
      </c>
      <c r="Q20" s="4">
        <f t="shared" si="14"/>
        <v>0</v>
      </c>
      <c r="R20" s="5">
        <f t="shared" si="6"/>
        <v>0</v>
      </c>
      <c r="S20" s="5">
        <f t="shared" si="7"/>
        <v>0</v>
      </c>
      <c r="T20" s="6">
        <f t="shared" si="8"/>
        <v>0</v>
      </c>
      <c r="V20" s="4">
        <f t="shared" si="15"/>
        <v>1</v>
      </c>
      <c r="W20" s="5">
        <f t="shared" si="10"/>
        <v>1</v>
      </c>
      <c r="X20" s="5">
        <f t="shared" si="11"/>
        <v>1</v>
      </c>
      <c r="Y20" s="6">
        <f t="shared" si="12"/>
        <v>1</v>
      </c>
    </row>
    <row r="21" spans="2:25" x14ac:dyDescent="0.25">
      <c r="B21" s="25">
        <v>42577</v>
      </c>
      <c r="C21">
        <v>1664.64</v>
      </c>
      <c r="D21" s="5">
        <v>309255</v>
      </c>
      <c r="E21" s="6">
        <f t="shared" si="9"/>
        <v>-6.0071244513792976E-5</v>
      </c>
      <c r="G21">
        <v>4.9010849643094405E-4</v>
      </c>
      <c r="H21">
        <v>5.0534070658063803E-4</v>
      </c>
      <c r="I21">
        <v>4.9005344174657601E-4</v>
      </c>
      <c r="J21" s="36">
        <v>-1.5543206170473901E-3</v>
      </c>
      <c r="L21" s="4">
        <f t="shared" si="13"/>
        <v>3.0269774734601795E-7</v>
      </c>
      <c r="M21" s="5">
        <f t="shared" si="3"/>
        <v>3.1969067444041122E-7</v>
      </c>
      <c r="N21" s="5">
        <f t="shared" si="4"/>
        <v>3.0263717043306938E-7</v>
      </c>
      <c r="O21" s="6">
        <f t="shared" si="5"/>
        <v>2.2327811873170488E-6</v>
      </c>
      <c r="Q21" s="4">
        <f t="shared" si="14"/>
        <v>0</v>
      </c>
      <c r="R21" s="5">
        <f t="shared" si="6"/>
        <v>0</v>
      </c>
      <c r="S21" s="5">
        <f t="shared" si="7"/>
        <v>0</v>
      </c>
      <c r="T21" s="6">
        <f t="shared" si="8"/>
        <v>1</v>
      </c>
      <c r="V21" s="4">
        <f t="shared" si="15"/>
        <v>1</v>
      </c>
      <c r="W21" s="5">
        <f t="shared" si="10"/>
        <v>1</v>
      </c>
      <c r="X21" s="5">
        <f t="shared" si="11"/>
        <v>1</v>
      </c>
      <c r="Y21" s="6">
        <f t="shared" si="12"/>
        <v>1</v>
      </c>
    </row>
    <row r="22" spans="2:25" x14ac:dyDescent="0.25">
      <c r="B22" s="25">
        <v>42578</v>
      </c>
      <c r="C22">
        <v>1654.3</v>
      </c>
      <c r="D22" s="5">
        <v>372827</v>
      </c>
      <c r="E22" s="6">
        <f t="shared" si="9"/>
        <v>-6.2309252072614285E-3</v>
      </c>
      <c r="G22">
        <v>4.6887809203268702E-4</v>
      </c>
      <c r="H22">
        <v>4.8250906846731499E-4</v>
      </c>
      <c r="I22">
        <v>4.6899248186099002E-4</v>
      </c>
      <c r="J22" s="36">
        <v>-9.0342995753142999E-4</v>
      </c>
      <c r="L22" s="4">
        <f t="shared" si="13"/>
        <v>4.4887364249232311E-5</v>
      </c>
      <c r="M22" s="5">
        <f t="shared" si="3"/>
        <v>4.507019977452952E-5</v>
      </c>
      <c r="N22" s="5">
        <f t="shared" si="4"/>
        <v>4.4888897041015492E-5</v>
      </c>
      <c r="O22" s="6">
        <f t="shared" si="5"/>
        <v>2.8382205635895702E-5</v>
      </c>
      <c r="Q22" s="4">
        <f t="shared" si="14"/>
        <v>0</v>
      </c>
      <c r="R22" s="5">
        <f t="shared" si="6"/>
        <v>0</v>
      </c>
      <c r="S22" s="5">
        <f t="shared" si="7"/>
        <v>0</v>
      </c>
      <c r="T22" s="6">
        <f t="shared" si="8"/>
        <v>1</v>
      </c>
      <c r="V22" s="4">
        <f t="shared" si="15"/>
        <v>0</v>
      </c>
      <c r="W22" s="5">
        <f t="shared" si="10"/>
        <v>0</v>
      </c>
      <c r="X22" s="5">
        <f t="shared" si="11"/>
        <v>0</v>
      </c>
      <c r="Y22" s="6">
        <f t="shared" si="12"/>
        <v>1</v>
      </c>
    </row>
    <row r="23" spans="2:25" x14ac:dyDescent="0.25">
      <c r="B23" s="25">
        <v>42579</v>
      </c>
      <c r="C23">
        <v>1674.12</v>
      </c>
      <c r="D23" s="5">
        <v>298413</v>
      </c>
      <c r="E23" s="6">
        <f t="shared" si="9"/>
        <v>1.1909695455046609E-2</v>
      </c>
      <c r="G23">
        <v>4.7782413899666201E-4</v>
      </c>
      <c r="H23">
        <v>4.74303003699101E-4</v>
      </c>
      <c r="I23">
        <v>4.7775844841294599E-4</v>
      </c>
      <c r="J23" s="37">
        <v>-7.9550197510725002E-5</v>
      </c>
      <c r="L23" s="4">
        <f t="shared" si="13"/>
        <v>1.3068768178672556E-4</v>
      </c>
      <c r="M23" s="5">
        <f t="shared" si="3"/>
        <v>1.307682005163356E-4</v>
      </c>
      <c r="N23" s="5">
        <f t="shared" si="4"/>
        <v>1.3068918372364025E-4</v>
      </c>
      <c r="O23" s="6">
        <f t="shared" si="5"/>
        <v>1.4374201131736491E-4</v>
      </c>
      <c r="Q23" s="4">
        <f t="shared" si="14"/>
        <v>1</v>
      </c>
      <c r="R23" s="5">
        <f t="shared" si="6"/>
        <v>1</v>
      </c>
      <c r="S23" s="5">
        <f t="shared" si="7"/>
        <v>1</v>
      </c>
      <c r="T23" s="6">
        <f t="shared" si="8"/>
        <v>0</v>
      </c>
      <c r="V23" s="4">
        <f t="shared" si="15"/>
        <v>1</v>
      </c>
      <c r="W23" s="5">
        <f t="shared" si="10"/>
        <v>1</v>
      </c>
      <c r="X23" s="5">
        <f t="shared" si="11"/>
        <v>1</v>
      </c>
      <c r="Y23" s="6">
        <f t="shared" si="12"/>
        <v>1</v>
      </c>
    </row>
    <row r="24" spans="2:25" x14ac:dyDescent="0.25">
      <c r="B24" s="25">
        <v>42580</v>
      </c>
      <c r="C24">
        <v>1677.7</v>
      </c>
      <c r="D24" s="5">
        <v>319316</v>
      </c>
      <c r="E24" s="6">
        <f t="shared" si="9"/>
        <v>2.1361537083377513E-3</v>
      </c>
      <c r="G24">
        <v>4.8060620867679097E-4</v>
      </c>
      <c r="H24">
        <v>4.8962968334786104E-4</v>
      </c>
      <c r="I24">
        <v>4.8058075290255002E-4</v>
      </c>
      <c r="J24" s="36">
        <v>-1.3314795073683799E-3</v>
      </c>
      <c r="L24" s="4">
        <f t="shared" si="13"/>
        <v>2.7408375236336577E-6</v>
      </c>
      <c r="M24" s="5">
        <f t="shared" si="3"/>
        <v>2.7110413648689089E-6</v>
      </c>
      <c r="N24" s="5">
        <f t="shared" si="4"/>
        <v>2.7409218107684474E-6</v>
      </c>
      <c r="O24" s="6">
        <f t="shared" si="5"/>
        <v>1.2024480118668445E-5</v>
      </c>
      <c r="Q24" s="4">
        <f t="shared" si="14"/>
        <v>1</v>
      </c>
      <c r="R24" s="5">
        <f t="shared" si="6"/>
        <v>1</v>
      </c>
      <c r="S24" s="5">
        <f t="shared" si="7"/>
        <v>1</v>
      </c>
      <c r="T24" s="6">
        <f t="shared" si="8"/>
        <v>0</v>
      </c>
      <c r="V24" s="4">
        <f t="shared" si="15"/>
        <v>1</v>
      </c>
      <c r="W24" s="5">
        <f t="shared" si="10"/>
        <v>1</v>
      </c>
      <c r="X24" s="5">
        <f t="shared" si="11"/>
        <v>1</v>
      </c>
      <c r="Y24" s="6">
        <f t="shared" si="12"/>
        <v>1</v>
      </c>
    </row>
    <row r="25" spans="2:25" ht="15.75" thickBot="1" x14ac:dyDescent="0.3">
      <c r="B25" s="25">
        <v>42583</v>
      </c>
      <c r="C25">
        <v>1677.85</v>
      </c>
      <c r="D25" s="5">
        <v>356996</v>
      </c>
      <c r="E25" s="6">
        <f t="shared" si="9"/>
        <v>8.9404121589531371E-5</v>
      </c>
      <c r="G25">
        <v>4.8194752758440101E-4</v>
      </c>
      <c r="H25">
        <v>4.8158740450059102E-4</v>
      </c>
      <c r="I25">
        <v>4.8166084890145002E-4</v>
      </c>
      <c r="J25" s="36">
        <v>1.2050965973082199E-3</v>
      </c>
      <c r="L25" s="4">
        <f t="shared" si="13"/>
        <v>1.5409032559005306E-7</v>
      </c>
      <c r="M25" s="5">
        <f t="shared" si="3"/>
        <v>1.5380772739489625E-7</v>
      </c>
      <c r="N25" s="5">
        <f t="shared" si="4"/>
        <v>1.538653401214569E-7</v>
      </c>
      <c r="O25" s="6">
        <f t="shared" si="5"/>
        <v>1.2447697003752965E-6</v>
      </c>
      <c r="Q25" s="4">
        <f t="shared" si="14"/>
        <v>1</v>
      </c>
      <c r="R25" s="5">
        <f t="shared" si="6"/>
        <v>1</v>
      </c>
      <c r="S25" s="5">
        <f t="shared" si="7"/>
        <v>1</v>
      </c>
      <c r="T25" s="6">
        <f t="shared" si="8"/>
        <v>1</v>
      </c>
      <c r="V25" s="4">
        <f t="shared" si="15"/>
        <v>1</v>
      </c>
      <c r="W25" s="5">
        <f t="shared" si="10"/>
        <v>1</v>
      </c>
      <c r="X25" s="5">
        <f t="shared" si="11"/>
        <v>1</v>
      </c>
      <c r="Y25" s="6">
        <f t="shared" si="12"/>
        <v>1</v>
      </c>
    </row>
    <row r="26" spans="2:25" x14ac:dyDescent="0.25">
      <c r="I26" s="10" t="s">
        <v>16</v>
      </c>
      <c r="J26" s="38">
        <f>AVERAGE(J4:J25)</f>
        <v>1.8978206424167727E-5</v>
      </c>
      <c r="L26" s="26" t="s">
        <v>9</v>
      </c>
      <c r="M26" s="27"/>
      <c r="N26" s="27"/>
      <c r="O26" s="28"/>
      <c r="Q26" s="26" t="s">
        <v>7</v>
      </c>
      <c r="R26" s="27"/>
      <c r="S26" s="27"/>
      <c r="T26" s="28"/>
      <c r="V26" s="26" t="s">
        <v>7</v>
      </c>
      <c r="W26" s="27"/>
      <c r="X26" s="27"/>
      <c r="Y26" s="28"/>
    </row>
    <row r="27" spans="2:25" ht="15.75" thickBot="1" x14ac:dyDescent="0.3">
      <c r="L27" s="1">
        <f>SQRT(AVERAGE(L5:L25))</f>
        <v>1.2876720973785304E-2</v>
      </c>
      <c r="M27" s="2">
        <f>SQRT(AVERAGE(M5:M25))</f>
        <v>1.2911329693827925E-2</v>
      </c>
      <c r="N27" s="2">
        <f>SQRT(AVERAGE(N5:N25))</f>
        <v>1.2905592215504505E-2</v>
      </c>
      <c r="O27" s="3">
        <f>SQRT(AVERAGE(O5:O25))</f>
        <v>1.3139689183742708E-2</v>
      </c>
      <c r="Q27" s="1">
        <f>SUM(Q5:Q25)</f>
        <v>10</v>
      </c>
      <c r="R27" s="2">
        <f>SUM(R5:R25)</f>
        <v>11</v>
      </c>
      <c r="S27" s="2">
        <f>SUM(S5:S25)</f>
        <v>11</v>
      </c>
      <c r="T27" s="3">
        <f>SUM(T5:T25)</f>
        <v>12</v>
      </c>
      <c r="V27" s="1">
        <f>SUM(V5:V25)</f>
        <v>16</v>
      </c>
      <c r="W27" s="2">
        <f>SUM(W5:W25)</f>
        <v>16</v>
      </c>
      <c r="X27" s="2">
        <f>SUM(X5:X25)</f>
        <v>16</v>
      </c>
      <c r="Y27" s="3">
        <f>SUM(Y5:Y25)</f>
        <v>17</v>
      </c>
    </row>
    <row r="28" spans="2:25" x14ac:dyDescent="0.25">
      <c r="Q28" s="26" t="s">
        <v>8</v>
      </c>
      <c r="R28" s="27"/>
      <c r="S28" s="27"/>
      <c r="T28" s="28"/>
      <c r="V28" s="26" t="s">
        <v>8</v>
      </c>
      <c r="W28" s="27"/>
      <c r="X28" s="27"/>
      <c r="Y28" s="28"/>
    </row>
    <row r="29" spans="2:25" ht="15.75" thickBot="1" x14ac:dyDescent="0.3">
      <c r="Q29" s="7">
        <f>Q27/COUNT(Q5:Q25)</f>
        <v>0.47619047619047616</v>
      </c>
      <c r="R29" s="8">
        <f>R27/COUNT(R5:R25)</f>
        <v>0.52380952380952384</v>
      </c>
      <c r="S29" s="8">
        <f>S27/COUNT(S5:S25)</f>
        <v>0.52380952380952384</v>
      </c>
      <c r="T29" s="9">
        <f>T27/COUNT(T5:T25)</f>
        <v>0.5714285714285714</v>
      </c>
      <c r="U29" s="11"/>
      <c r="V29" s="7">
        <f>V27/COUNT(V5:V25)</f>
        <v>0.76190476190476186</v>
      </c>
      <c r="W29" s="8">
        <f>W27/COUNT(W5:W25)</f>
        <v>0.76190476190476186</v>
      </c>
      <c r="X29" s="8">
        <f>X27/COUNT(X5:X25)</f>
        <v>0.76190476190476186</v>
      </c>
      <c r="Y29" s="9">
        <f>Y27/COUNT(Y5:Y25)</f>
        <v>0.80952380952380953</v>
      </c>
    </row>
  </sheetData>
  <mergeCells count="9">
    <mergeCell ref="Q28:T28"/>
    <mergeCell ref="V26:Y26"/>
    <mergeCell ref="V28:Y28"/>
    <mergeCell ref="L26:O26"/>
    <mergeCell ref="G2:J2"/>
    <mergeCell ref="Q2:T2"/>
    <mergeCell ref="V2:Y2"/>
    <mergeCell ref="L2:O2"/>
    <mergeCell ref="Q26:T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2" sqref="D12"/>
    </sheetView>
  </sheetViews>
  <sheetFormatPr defaultRowHeight="15" x14ac:dyDescent="0.25"/>
  <cols>
    <col min="3" max="3" width="19" bestFit="1" customWidth="1"/>
  </cols>
  <sheetData>
    <row r="2" spans="3:7" ht="15.75" thickBot="1" x14ac:dyDescent="0.3"/>
    <row r="3" spans="3:7" ht="15.75" thickBot="1" x14ac:dyDescent="0.3">
      <c r="C3" s="20" t="s">
        <v>10</v>
      </c>
      <c r="D3" s="24" t="str">
        <f>Return_forecasting!G3</f>
        <v>ARMA(0,0)</v>
      </c>
      <c r="E3" s="24" t="str">
        <f>Return_forecasting!H3</f>
        <v>AR(6)</v>
      </c>
      <c r="F3" s="24" t="str">
        <f>Return_forecasting!I3</f>
        <v>MA(6)</v>
      </c>
      <c r="G3" s="24" t="str">
        <f>Return_forecasting!J3</f>
        <v>ARMA(6,6)</v>
      </c>
    </row>
    <row r="4" spans="3:7" x14ac:dyDescent="0.25">
      <c r="C4" s="21"/>
      <c r="D4" s="5"/>
      <c r="E4" s="5"/>
      <c r="F4" s="5"/>
      <c r="G4" s="32"/>
    </row>
    <row r="5" spans="3:7" x14ac:dyDescent="0.25">
      <c r="C5" s="21" t="s">
        <v>11</v>
      </c>
      <c r="D5" s="23">
        <f>Return_forecasting!L27</f>
        <v>1.2876720973785304E-2</v>
      </c>
      <c r="E5" s="23">
        <f>Return_forecasting!M27</f>
        <v>1.2911329693827925E-2</v>
      </c>
      <c r="F5" s="23">
        <f>Return_forecasting!N27</f>
        <v>1.2905592215504505E-2</v>
      </c>
      <c r="G5" s="33">
        <f>Return_forecasting!O27</f>
        <v>1.3139689183742708E-2</v>
      </c>
    </row>
    <row r="6" spans="3:7" x14ac:dyDescent="0.25">
      <c r="C6" s="21" t="s">
        <v>4</v>
      </c>
      <c r="D6" s="19">
        <f>Return_forecasting!Q29</f>
        <v>0.47619047619047616</v>
      </c>
      <c r="E6" s="19">
        <f>Return_forecasting!R29</f>
        <v>0.52380952380952384</v>
      </c>
      <c r="F6" s="19">
        <f>Return_forecasting!S29</f>
        <v>0.52380952380952384</v>
      </c>
      <c r="G6" s="34">
        <f>Return_forecasting!T29</f>
        <v>0.5714285714285714</v>
      </c>
    </row>
    <row r="7" spans="3:7" ht="15.75" thickBot="1" x14ac:dyDescent="0.3">
      <c r="C7" s="22" t="s">
        <v>5</v>
      </c>
      <c r="D7" s="8">
        <f>Return_forecasting!V29</f>
        <v>0.76190476190476186</v>
      </c>
      <c r="E7" s="8">
        <f>Return_forecasting!W29</f>
        <v>0.76190476190476186</v>
      </c>
      <c r="F7" s="8">
        <f>Return_forecasting!X29</f>
        <v>0.76190476190476186</v>
      </c>
      <c r="G7" s="35">
        <f>Return_forecasting!Y29</f>
        <v>0.80952380952380953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Return_forecasting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S_Bikash</cp:lastModifiedBy>
  <dcterms:created xsi:type="dcterms:W3CDTF">2016-08-25T22:14:29Z</dcterms:created>
  <dcterms:modified xsi:type="dcterms:W3CDTF">2016-09-01T13:32:33Z</dcterms:modified>
</cp:coreProperties>
</file>