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filterPrivacy="1"/>
  <xr:revisionPtr revIDLastSave="0" documentId="13_ncr:1_{FFAC5626-1834-44AA-BC29-9B1706772B0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Data in lbs" sheetId="1" r:id="rId1"/>
    <sheet name="Data in kg" sheetId="4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8" i="4" l="1"/>
  <c r="M18" i="4"/>
  <c r="J20" i="4"/>
  <c r="J17" i="4"/>
  <c r="J16" i="4"/>
  <c r="L18" i="1"/>
  <c r="K18" i="1"/>
  <c r="I17" i="1"/>
  <c r="I16" i="1"/>
  <c r="E24" i="4"/>
  <c r="E23" i="4"/>
  <c r="E22" i="4"/>
  <c r="E21" i="4"/>
  <c r="E20" i="4"/>
  <c r="E19" i="4"/>
  <c r="E18" i="4"/>
  <c r="E17" i="4"/>
  <c r="E16" i="4"/>
  <c r="E15" i="4"/>
  <c r="E24" i="1" l="1"/>
  <c r="E16" i="1"/>
  <c r="E20" i="1"/>
  <c r="E22" i="1"/>
  <c r="E17" i="1"/>
  <c r="E18" i="1"/>
  <c r="E19" i="1"/>
  <c r="E21" i="1"/>
  <c r="E23" i="1"/>
  <c r="E15" i="1"/>
</calcChain>
</file>

<file path=xl/sharedStrings.xml><?xml version="1.0" encoding="utf-8"?>
<sst xmlns="http://schemas.openxmlformats.org/spreadsheetml/2006/main" count="53" uniqueCount="33">
  <si>
    <t>Confidence interval for difference of two means, dependent samples</t>
  </si>
  <si>
    <t>Difference</t>
  </si>
  <si>
    <t>Background</t>
  </si>
  <si>
    <t>The 365 team has developed a diet and an exercise program for losing weight. It seems that it works like a charm. However, you are interested in how much weight are you likely to lose.</t>
  </si>
  <si>
    <t>You have a sample of 10 people who have already completed the 12-week program.</t>
  </si>
  <si>
    <t>Subject</t>
  </si>
  <si>
    <t>Task 1</t>
  </si>
  <si>
    <t>Calculate the mean and standard deviation of the dataset</t>
  </si>
  <si>
    <t>Task 2</t>
  </si>
  <si>
    <t>Determine the appropriate statistic to use</t>
  </si>
  <si>
    <t>Task 3</t>
  </si>
  <si>
    <t>Calculate the 95% confidence interval</t>
  </si>
  <si>
    <t>Task 4</t>
  </si>
  <si>
    <t>Interpret the result</t>
  </si>
  <si>
    <t>Weight before (lbs)</t>
  </si>
  <si>
    <t>Weight after (lbs)</t>
  </si>
  <si>
    <t>Weight loss example, lbs</t>
  </si>
  <si>
    <t>Weight loss example, kg</t>
  </si>
  <si>
    <t>You have a sample of 10 people who have already completed the 12-week program. The second sheet in shows the data in kg, if you feel more comfortable using kg as a unit of measurement</t>
  </si>
  <si>
    <t>Optional</t>
  </si>
  <si>
    <t xml:space="preserve">You can try to calculate the 90% and 99% confidence intervals to see the difference. There is no solution provided for these cases. </t>
  </si>
  <si>
    <t>Weight before (kg)</t>
  </si>
  <si>
    <t>Weight after (kg)</t>
  </si>
  <si>
    <t>mean</t>
  </si>
  <si>
    <t xml:space="preserve">STD DEV </t>
  </si>
  <si>
    <t>Stats</t>
  </si>
  <si>
    <t>T</t>
  </si>
  <si>
    <t>Confidence interval</t>
  </si>
  <si>
    <t>High</t>
  </si>
  <si>
    <t>Low</t>
  </si>
  <si>
    <t>STD ERR</t>
  </si>
  <si>
    <t>LOW</t>
  </si>
  <si>
    <t>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</si>
</sst>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/>
      <right style="thin">
        <color rgb="FF002060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1" fillId="2" borderId="1" xfId="0" applyFont="1" applyFill="1" applyBorder="1"/>
    <xf numFmtId="2" fontId="1" fillId="2" borderId="0" xfId="0" applyNumberFormat="1" applyFont="1" applyFill="1"/>
    <xf numFmtId="2" fontId="1" fillId="2" borderId="1" xfId="0" applyNumberFormat="1" applyFont="1" applyFill="1" applyBorder="1"/>
    <xf numFmtId="0" fontId="3" fillId="2" borderId="2" xfId="0" applyFont="1" applyFill="1" applyBorder="1" applyAlignment="1">
      <alignment horizontal="right"/>
    </xf>
    <xf numFmtId="2" fontId="1" fillId="2" borderId="4" xfId="0" applyNumberFormat="1" applyFont="1" applyFill="1" applyBorder="1"/>
    <xf numFmtId="2" fontId="1" fillId="2" borderId="3" xfId="0" applyNumberFormat="1" applyFont="1" applyFill="1" applyBorder="1"/>
    <xf numFmtId="0" fontId="3" fillId="2" borderId="0" xfId="0" applyFont="1" applyFill="1" applyAlignment="1">
      <alignment horizontal="right"/>
    </xf>
    <xf numFmtId="9" fontId="3" fillId="2" borderId="0" xfId="0" applyNumberFormat="1" applyFont="1" applyFill="1"/>
    <xf numFmtId="0" fontId="1" fillId="2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24"/>
  <sheetViews>
    <sheetView zoomScale="102" zoomScaleNormal="102" workbookViewId="0">
      <selection activeCell="I19" sqref="I19"/>
    </sheetView>
  </sheetViews>
  <sheetFormatPr defaultColWidth="8.85546875" defaultRowHeight="12" x14ac:dyDescent="0.2"/>
  <cols>
    <col min="1" max="1" width="2" style="1" customWidth="1"/>
    <col min="2" max="2" width="10.28515625" style="1" customWidth="1"/>
    <col min="3" max="3" width="15.5703125" style="1" customWidth="1"/>
    <col min="4" max="4" width="14.28515625" style="1" bestFit="1" customWidth="1"/>
    <col min="5" max="5" width="9.42578125" style="1" bestFit="1" customWidth="1"/>
    <col min="6" max="6" width="9.42578125" style="1" customWidth="1"/>
    <col min="7" max="7" width="8.85546875" style="1"/>
    <col min="8" max="8" width="16.140625" style="1" bestFit="1" customWidth="1"/>
    <col min="9" max="9" width="16.140625" style="1" customWidth="1"/>
    <col min="10" max="10" width="33.5703125" style="1" customWidth="1"/>
    <col min="11" max="11" width="11.5703125" style="1" bestFit="1" customWidth="1"/>
    <col min="12" max="12" width="23.140625" style="1" customWidth="1"/>
    <col min="13" max="13" width="11.5703125" style="1" bestFit="1" customWidth="1"/>
    <col min="14" max="16384" width="8.85546875" style="1"/>
  </cols>
  <sheetData>
    <row r="1" spans="2:11" ht="15.75" x14ac:dyDescent="0.25">
      <c r="B1" s="2" t="s">
        <v>0</v>
      </c>
      <c r="C1" s="2"/>
    </row>
    <row r="2" spans="2:11" x14ac:dyDescent="0.2">
      <c r="B2" s="3" t="s">
        <v>16</v>
      </c>
    </row>
    <row r="4" spans="2:11" x14ac:dyDescent="0.2">
      <c r="B4" s="3" t="s">
        <v>2</v>
      </c>
      <c r="C4" s="1" t="s">
        <v>3</v>
      </c>
    </row>
    <row r="5" spans="2:11" x14ac:dyDescent="0.2">
      <c r="B5" s="3"/>
      <c r="C5" s="1" t="s">
        <v>18</v>
      </c>
    </row>
    <row r="6" spans="2:11" x14ac:dyDescent="0.2">
      <c r="B6" s="3" t="s">
        <v>6</v>
      </c>
      <c r="C6" s="1" t="s">
        <v>7</v>
      </c>
    </row>
    <row r="7" spans="2:11" x14ac:dyDescent="0.2">
      <c r="B7" s="3" t="s">
        <v>8</v>
      </c>
      <c r="C7" s="1" t="s">
        <v>9</v>
      </c>
    </row>
    <row r="8" spans="2:11" x14ac:dyDescent="0.2">
      <c r="B8" s="3" t="s">
        <v>10</v>
      </c>
      <c r="C8" s="1" t="s">
        <v>11</v>
      </c>
    </row>
    <row r="9" spans="2:11" x14ac:dyDescent="0.2">
      <c r="B9" s="3" t="s">
        <v>12</v>
      </c>
      <c r="C9" s="1" t="s">
        <v>13</v>
      </c>
    </row>
    <row r="10" spans="2:11" x14ac:dyDescent="0.2">
      <c r="B10" s="3" t="s">
        <v>19</v>
      </c>
      <c r="C10" s="1" t="s">
        <v>20</v>
      </c>
    </row>
    <row r="11" spans="2:11" x14ac:dyDescent="0.2">
      <c r="B11" s="3"/>
    </row>
    <row r="12" spans="2:11" x14ac:dyDescent="0.2">
      <c r="B12" s="3"/>
    </row>
    <row r="14" spans="2:11" ht="12.75" thickBot="1" x14ac:dyDescent="0.25">
      <c r="B14" s="7" t="s">
        <v>5</v>
      </c>
      <c r="C14" s="7" t="s">
        <v>14</v>
      </c>
      <c r="D14" s="7" t="s">
        <v>15</v>
      </c>
      <c r="E14" s="7" t="s">
        <v>1</v>
      </c>
      <c r="F14" s="10"/>
    </row>
    <row r="15" spans="2:11" x14ac:dyDescent="0.2">
      <c r="B15" s="1">
        <v>1</v>
      </c>
      <c r="C15" s="5">
        <v>228.5752732416</v>
      </c>
      <c r="D15" s="8">
        <v>204.74330271939999</v>
      </c>
      <c r="E15" s="5">
        <f t="shared" ref="E15:E24" si="0">D15-C15</f>
        <v>-23.83197052220001</v>
      </c>
      <c r="F15" s="5"/>
      <c r="G15" s="3"/>
      <c r="H15" s="3"/>
      <c r="I15" s="5"/>
      <c r="K15" s="3"/>
    </row>
    <row r="16" spans="2:11" x14ac:dyDescent="0.2">
      <c r="B16" s="1">
        <v>2</v>
      </c>
      <c r="C16" s="5">
        <v>244.00763158160001</v>
      </c>
      <c r="D16" s="8">
        <v>223.94556573959997</v>
      </c>
      <c r="E16" s="5">
        <f t="shared" si="0"/>
        <v>-20.062065842000038</v>
      </c>
      <c r="F16" s="5"/>
      <c r="H16" s="3" t="s">
        <v>23</v>
      </c>
      <c r="I16" s="5">
        <f>AVERAGE(E15:E24)</f>
        <v>-20.024587257460006</v>
      </c>
    </row>
    <row r="17" spans="2:13" x14ac:dyDescent="0.2">
      <c r="B17" s="1">
        <v>3</v>
      </c>
      <c r="C17" s="5">
        <v>262.46032291099999</v>
      </c>
      <c r="D17" s="8">
        <v>232.94042602919998</v>
      </c>
      <c r="E17" s="5">
        <f t="shared" si="0"/>
        <v>-29.519896881800008</v>
      </c>
      <c r="F17" s="5"/>
      <c r="H17" s="3" t="s">
        <v>24</v>
      </c>
      <c r="I17" s="1">
        <f>_xlfn.STDEV.S(E15:E24)</f>
        <v>6.8588928108641074</v>
      </c>
      <c r="K17" s="3" t="s">
        <v>29</v>
      </c>
      <c r="L17" s="3" t="s">
        <v>28</v>
      </c>
    </row>
    <row r="18" spans="2:13" x14ac:dyDescent="0.2">
      <c r="B18" s="1">
        <v>4</v>
      </c>
      <c r="C18" s="5">
        <v>224.320351585</v>
      </c>
      <c r="D18" s="8">
        <v>212.04060359159999</v>
      </c>
      <c r="E18" s="5">
        <f t="shared" si="0"/>
        <v>-12.279747993400008</v>
      </c>
      <c r="F18" s="5"/>
      <c r="G18" s="3"/>
      <c r="H18" s="3" t="s">
        <v>25</v>
      </c>
      <c r="I18" s="12" t="s">
        <v>26</v>
      </c>
      <c r="K18" s="1">
        <f>I16-I19*(I17/SQRT(10))</f>
        <v>-24.930802715260288</v>
      </c>
      <c r="L18" s="1">
        <f>I16+I19*(I17/SQRT(10))</f>
        <v>-15.118371799659723</v>
      </c>
    </row>
    <row r="19" spans="2:13" x14ac:dyDescent="0.2">
      <c r="B19" s="1">
        <v>5</v>
      </c>
      <c r="C19" s="5">
        <v>202.14184802779999</v>
      </c>
      <c r="D19" s="8">
        <v>191.73602926139998</v>
      </c>
      <c r="E19" s="5">
        <f t="shared" si="0"/>
        <v>-10.405818766400017</v>
      </c>
      <c r="F19" s="5"/>
      <c r="H19" s="3" t="s">
        <v>27</v>
      </c>
      <c r="I19" s="1">
        <v>2.262</v>
      </c>
      <c r="K19" s="10"/>
      <c r="L19" s="10"/>
      <c r="M19" s="10"/>
    </row>
    <row r="20" spans="2:13" x14ac:dyDescent="0.2">
      <c r="B20" s="1">
        <v>6</v>
      </c>
      <c r="C20" s="5">
        <v>246.98387211859998</v>
      </c>
      <c r="D20" s="8">
        <v>233.469535458</v>
      </c>
      <c r="E20" s="5">
        <f t="shared" si="0"/>
        <v>-13.51433666059998</v>
      </c>
      <c r="F20" s="5"/>
      <c r="K20" s="11"/>
      <c r="L20" s="5"/>
      <c r="M20" s="5"/>
    </row>
    <row r="21" spans="2:13" x14ac:dyDescent="0.2">
      <c r="B21" s="1">
        <v>7</v>
      </c>
      <c r="C21" s="5">
        <v>195.85867356079999</v>
      </c>
      <c r="D21" s="8">
        <v>177.6043982672</v>
      </c>
      <c r="E21" s="5">
        <f t="shared" si="0"/>
        <v>-18.254275293599989</v>
      </c>
      <c r="F21" s="5"/>
    </row>
    <row r="22" spans="2:13" x14ac:dyDescent="0.2">
      <c r="B22" s="1">
        <v>8</v>
      </c>
      <c r="C22" s="5">
        <v>231.88220717159999</v>
      </c>
      <c r="D22" s="8">
        <v>213.84839413999998</v>
      </c>
      <c r="E22" s="5">
        <f t="shared" si="0"/>
        <v>-18.033813031600005</v>
      </c>
      <c r="F22" s="5"/>
    </row>
    <row r="23" spans="2:13" x14ac:dyDescent="0.2">
      <c r="B23" s="1">
        <v>9</v>
      </c>
      <c r="C23" s="5">
        <v>243.32419856939998</v>
      </c>
      <c r="D23" s="8">
        <v>218.85288748739998</v>
      </c>
      <c r="E23" s="5">
        <f t="shared" si="0"/>
        <v>-24.471311082</v>
      </c>
      <c r="F23" s="5"/>
      <c r="K23" s="3"/>
    </row>
    <row r="24" spans="2:13" x14ac:dyDescent="0.2">
      <c r="B24" s="4">
        <v>10</v>
      </c>
      <c r="C24" s="6">
        <v>266.73729079379996</v>
      </c>
      <c r="D24" s="9">
        <v>236.86465429279997</v>
      </c>
      <c r="E24" s="6">
        <f t="shared" si="0"/>
        <v>-29.872636500999988</v>
      </c>
      <c r="F24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24"/>
  <sheetViews>
    <sheetView tabSelected="1" zoomScale="102" zoomScaleNormal="102" workbookViewId="0">
      <selection activeCell="M20" sqref="M20"/>
    </sheetView>
  </sheetViews>
  <sheetFormatPr defaultColWidth="8.85546875" defaultRowHeight="12" x14ac:dyDescent="0.2"/>
  <cols>
    <col min="1" max="1" width="2" style="1" customWidth="1"/>
    <col min="2" max="2" width="10.28515625" style="1" customWidth="1"/>
    <col min="3" max="3" width="15.5703125" style="1" customWidth="1"/>
    <col min="4" max="4" width="14.28515625" style="1" customWidth="1"/>
    <col min="5" max="6" width="9.42578125" style="1" customWidth="1"/>
    <col min="7" max="7" width="8.85546875" style="1"/>
    <col min="8" max="8" width="11.140625" style="1" customWidth="1"/>
    <col min="9" max="9" width="5.28515625" style="1" customWidth="1"/>
    <col min="10" max="10" width="33.5703125" style="1" customWidth="1"/>
    <col min="11" max="11" width="11.5703125" style="1" customWidth="1"/>
    <col min="12" max="12" width="5.5703125" style="1" customWidth="1"/>
    <col min="13" max="13" width="11.5703125" style="1" customWidth="1"/>
    <col min="14" max="16384" width="8.85546875" style="1"/>
  </cols>
  <sheetData>
    <row r="1" spans="2:11" ht="15.75" x14ac:dyDescent="0.25">
      <c r="B1" s="2" t="s">
        <v>0</v>
      </c>
      <c r="C1" s="2"/>
    </row>
    <row r="2" spans="2:11" x14ac:dyDescent="0.2">
      <c r="B2" s="3" t="s">
        <v>17</v>
      </c>
    </row>
    <row r="4" spans="2:11" x14ac:dyDescent="0.2">
      <c r="B4" s="3" t="s">
        <v>2</v>
      </c>
      <c r="C4" s="1" t="s">
        <v>3</v>
      </c>
    </row>
    <row r="5" spans="2:11" x14ac:dyDescent="0.2">
      <c r="B5" s="3"/>
      <c r="C5" s="1" t="s">
        <v>4</v>
      </c>
    </row>
    <row r="6" spans="2:11" x14ac:dyDescent="0.2">
      <c r="B6" s="3" t="s">
        <v>6</v>
      </c>
      <c r="C6" s="1" t="s">
        <v>7</v>
      </c>
    </row>
    <row r="7" spans="2:11" x14ac:dyDescent="0.2">
      <c r="B7" s="3" t="s">
        <v>8</v>
      </c>
      <c r="C7" s="1" t="s">
        <v>9</v>
      </c>
    </row>
    <row r="8" spans="2:11" x14ac:dyDescent="0.2">
      <c r="B8" s="3" t="s">
        <v>10</v>
      </c>
      <c r="C8" s="1" t="s">
        <v>11</v>
      </c>
    </row>
    <row r="9" spans="2:11" x14ac:dyDescent="0.2">
      <c r="B9" s="3" t="s">
        <v>12</v>
      </c>
      <c r="C9" s="1" t="s">
        <v>13</v>
      </c>
    </row>
    <row r="10" spans="2:11" x14ac:dyDescent="0.2">
      <c r="B10" s="3" t="s">
        <v>19</v>
      </c>
      <c r="C10" s="1" t="s">
        <v>20</v>
      </c>
    </row>
    <row r="11" spans="2:11" x14ac:dyDescent="0.2">
      <c r="B11" s="3"/>
    </row>
    <row r="12" spans="2:11" x14ac:dyDescent="0.2">
      <c r="B12" s="3"/>
    </row>
    <row r="14" spans="2:11" ht="12.75" thickBot="1" x14ac:dyDescent="0.25">
      <c r="B14" s="7" t="s">
        <v>5</v>
      </c>
      <c r="C14" s="7" t="s">
        <v>21</v>
      </c>
      <c r="D14" s="7" t="s">
        <v>22</v>
      </c>
      <c r="E14" s="7" t="s">
        <v>1</v>
      </c>
      <c r="F14" s="10"/>
    </row>
    <row r="15" spans="2:11" x14ac:dyDescent="0.2">
      <c r="B15" s="1">
        <v>1</v>
      </c>
      <c r="C15" s="5">
        <v>103.67999991305493</v>
      </c>
      <c r="D15" s="8">
        <v>92.869999922120087</v>
      </c>
      <c r="E15" s="5">
        <f t="shared" ref="E15:E24" si="0">D15-C15</f>
        <v>-10.809999990934841</v>
      </c>
      <c r="F15" s="5"/>
      <c r="G15" s="3"/>
      <c r="H15" s="3"/>
      <c r="I15" s="5"/>
      <c r="K15" s="3"/>
    </row>
    <row r="16" spans="2:11" x14ac:dyDescent="0.2">
      <c r="B16" s="1">
        <v>2</v>
      </c>
      <c r="C16" s="5">
        <v>110.67999990718481</v>
      </c>
      <c r="D16" s="8">
        <v>101.57999991481596</v>
      </c>
      <c r="E16" s="5">
        <f t="shared" si="0"/>
        <v>-9.0999999923688506</v>
      </c>
      <c r="F16" s="5"/>
      <c r="H16" s="3" t="s">
        <v>23</v>
      </c>
      <c r="I16" s="5"/>
      <c r="J16" s="5">
        <f xml:space="preserve"> AVERAGE(E15:E24)</f>
        <v>-9.0829999923830833</v>
      </c>
    </row>
    <row r="17" spans="2:14" x14ac:dyDescent="0.2">
      <c r="B17" s="1">
        <v>3</v>
      </c>
      <c r="C17" s="5">
        <v>119.04999990016579</v>
      </c>
      <c r="D17" s="8">
        <v>105.65999991139452</v>
      </c>
      <c r="E17" s="5">
        <f t="shared" si="0"/>
        <v>-13.389999988771265</v>
      </c>
      <c r="F17" s="5"/>
      <c r="H17" s="3" t="s">
        <v>24</v>
      </c>
      <c r="J17" s="1">
        <f>_xlfn.STDEV.S(E15:E24)</f>
        <v>3.1111414456558117</v>
      </c>
      <c r="K17" s="3"/>
      <c r="L17" s="5"/>
      <c r="M17" s="1" t="s">
        <v>31</v>
      </c>
      <c r="N17" s="1" t="s">
        <v>32</v>
      </c>
    </row>
    <row r="18" spans="2:14" x14ac:dyDescent="0.2">
      <c r="B18" s="1">
        <v>4</v>
      </c>
      <c r="C18" s="5">
        <v>101.74999991467341</v>
      </c>
      <c r="D18" s="8">
        <v>96.179999919344354</v>
      </c>
      <c r="E18" s="5">
        <f t="shared" si="0"/>
        <v>-5.5699999953290558</v>
      </c>
      <c r="F18" s="5"/>
      <c r="G18" s="3"/>
      <c r="H18" s="3" t="s">
        <v>25</v>
      </c>
      <c r="J18" s="12" t="s">
        <v>26</v>
      </c>
      <c r="M18" s="1">
        <f>J16-J19*J20</f>
        <v>-11.308421889617348</v>
      </c>
      <c r="N18" s="1">
        <f>J16+J19*J20</f>
        <v>-6.8575780951488188</v>
      </c>
    </row>
    <row r="19" spans="2:14" x14ac:dyDescent="0.2">
      <c r="B19" s="1">
        <v>5</v>
      </c>
      <c r="C19" s="5">
        <v>91.689999923109625</v>
      </c>
      <c r="D19" s="8">
        <v>86.969999927067775</v>
      </c>
      <c r="E19" s="5">
        <f t="shared" si="0"/>
        <v>-4.7199999960418495</v>
      </c>
      <c r="F19" s="5"/>
      <c r="H19" s="3" t="s">
        <v>27</v>
      </c>
      <c r="J19" s="1">
        <v>2.262</v>
      </c>
      <c r="K19" s="10"/>
      <c r="L19" s="10"/>
      <c r="M19" s="10"/>
    </row>
    <row r="20" spans="2:14" x14ac:dyDescent="0.2">
      <c r="B20" s="1">
        <v>6</v>
      </c>
      <c r="C20" s="5">
        <v>112.02999990605269</v>
      </c>
      <c r="D20" s="8">
        <v>105.89999991119326</v>
      </c>
      <c r="E20" s="5">
        <f t="shared" si="0"/>
        <v>-6.1299999948594319</v>
      </c>
      <c r="F20" s="5"/>
      <c r="H20" s="3" t="s">
        <v>30</v>
      </c>
      <c r="J20" s="1">
        <f xml:space="preserve"> J17/SQRT(10)</f>
        <v>0.98382930912213284</v>
      </c>
      <c r="K20" s="11"/>
      <c r="L20" s="5"/>
      <c r="M20" s="5"/>
    </row>
    <row r="21" spans="2:14" x14ac:dyDescent="0.2">
      <c r="B21" s="1">
        <v>7</v>
      </c>
      <c r="C21" s="5">
        <v>88.839999925499612</v>
      </c>
      <c r="D21" s="8">
        <v>80.559999932443148</v>
      </c>
      <c r="E21" s="5">
        <f t="shared" si="0"/>
        <v>-8.2799999930564638</v>
      </c>
      <c r="F21" s="5"/>
    </row>
    <row r="22" spans="2:14" x14ac:dyDescent="0.2">
      <c r="B22" s="1">
        <v>8</v>
      </c>
      <c r="C22" s="5">
        <v>105.17999991179704</v>
      </c>
      <c r="D22" s="8">
        <v>96.999999918656712</v>
      </c>
      <c r="E22" s="5">
        <f t="shared" si="0"/>
        <v>-8.1799999931403278</v>
      </c>
      <c r="F22" s="5"/>
    </row>
    <row r="23" spans="2:14" x14ac:dyDescent="0.2">
      <c r="B23" s="1">
        <v>9</v>
      </c>
      <c r="C23" s="5">
        <v>110.36999990744475</v>
      </c>
      <c r="D23" s="8">
        <v>99.269999916753108</v>
      </c>
      <c r="E23" s="5">
        <f t="shared" si="0"/>
        <v>-11.099999990691643</v>
      </c>
      <c r="F23" s="5"/>
      <c r="K23" s="3"/>
    </row>
    <row r="24" spans="2:14" x14ac:dyDescent="0.2">
      <c r="B24" s="4">
        <v>10</v>
      </c>
      <c r="C24" s="6">
        <v>120.98999989853891</v>
      </c>
      <c r="D24" s="9">
        <v>107.43999990990181</v>
      </c>
      <c r="E24" s="6">
        <f t="shared" si="0"/>
        <v>-13.549999988637097</v>
      </c>
      <c r="F24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in lbs</vt:lpstr>
      <vt:lpstr>Data in kg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2023-01-12T17:01:20Z</dcterms:modified>
</cp:coreProperties>
</file>