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q746435\Documents\Imports for ClinWeb\"/>
    </mc:Choice>
  </mc:AlternateContent>
  <bookViews>
    <workbookView xWindow="0" yWindow="0" windowWidth="25200" windowHeight="12045"/>
  </bookViews>
  <sheets>
    <sheet name="MyExcel.xls (1)" sheetId="1" r:id="rId1"/>
  </sheets>
  <calcPr calcId="152511"/>
</workbook>
</file>

<file path=xl/calcChain.xml><?xml version="1.0" encoding="utf-8"?>
<calcChain xmlns="http://schemas.openxmlformats.org/spreadsheetml/2006/main">
  <c r="G31" i="1" l="1"/>
  <c r="G51" i="1"/>
  <c r="G52" i="1"/>
  <c r="G75" i="1"/>
  <c r="G99" i="1"/>
  <c r="G101" i="1"/>
  <c r="G115" i="1"/>
  <c r="G127" i="1"/>
  <c r="G133" i="1"/>
  <c r="G142" i="1"/>
  <c r="G172" i="1"/>
  <c r="G184" i="1"/>
  <c r="G188" i="1"/>
  <c r="G189" i="1"/>
  <c r="G191" i="1"/>
  <c r="G192" i="1"/>
  <c r="G199" i="1"/>
  <c r="G200" i="1"/>
  <c r="G202" i="1"/>
  <c r="G213" i="1"/>
  <c r="G235" i="1"/>
  <c r="G243" i="1"/>
  <c r="G249" i="1"/>
  <c r="G251" i="1"/>
  <c r="G253" i="1"/>
  <c r="G258" i="1"/>
  <c r="G270" i="1"/>
  <c r="G276" i="1"/>
  <c r="G283" i="1"/>
  <c r="G299" i="1"/>
  <c r="G367" i="1"/>
  <c r="G368" i="1"/>
  <c r="G391" i="1"/>
  <c r="G415" i="1"/>
  <c r="G424" i="1"/>
  <c r="G425" i="1"/>
  <c r="G433" i="1"/>
  <c r="G462" i="1"/>
  <c r="G467" i="1"/>
  <c r="G468" i="1"/>
  <c r="G469" i="1"/>
  <c r="G470" i="1"/>
  <c r="G477" i="1"/>
  <c r="G480" i="1"/>
  <c r="G488" i="1"/>
  <c r="G518" i="1"/>
  <c r="G524" i="1"/>
  <c r="G540" i="1"/>
  <c r="G555" i="1"/>
  <c r="G570" i="1"/>
  <c r="G574" i="1"/>
  <c r="G593" i="1"/>
  <c r="G599" i="1"/>
  <c r="G602" i="1"/>
  <c r="G621" i="1"/>
  <c r="G622" i="1"/>
  <c r="G624" i="1"/>
  <c r="G628" i="1"/>
  <c r="G645" i="1"/>
  <c r="G649" i="1"/>
  <c r="G661" i="1"/>
  <c r="G671" i="1"/>
  <c r="G673" i="1"/>
  <c r="G675" i="1"/>
  <c r="G687" i="1"/>
  <c r="G691" i="1"/>
  <c r="G703" i="1"/>
  <c r="G705" i="1"/>
  <c r="G706" i="1"/>
  <c r="G720" i="1"/>
  <c r="G724" i="1"/>
  <c r="G745" i="1"/>
  <c r="G749" i="1"/>
  <c r="G774" i="1"/>
  <c r="G798" i="1"/>
  <c r="G801" i="1"/>
  <c r="G805" i="1"/>
  <c r="G807" i="1"/>
  <c r="G809" i="1"/>
  <c r="G817" i="1"/>
  <c r="G825" i="1"/>
  <c r="G843" i="1"/>
  <c r="G870" i="1"/>
  <c r="G879" i="1"/>
  <c r="G884" i="1"/>
  <c r="G900" i="1"/>
  <c r="G902" i="1"/>
  <c r="G903" i="1"/>
  <c r="G917" i="1"/>
  <c r="G931" i="1"/>
  <c r="F954" i="1"/>
  <c r="G970" i="1"/>
  <c r="G973" i="1"/>
  <c r="G976" i="1"/>
  <c r="G980" i="1"/>
</calcChain>
</file>

<file path=xl/sharedStrings.xml><?xml version="1.0" encoding="utf-8"?>
<sst xmlns="http://schemas.openxmlformats.org/spreadsheetml/2006/main" count="6518" uniqueCount="4643">
  <si>
    <t>Yale University</t>
  </si>
  <si>
    <t>135 Propect Street 06520</t>
  </si>
  <si>
    <t>New Haven</t>
  </si>
  <si>
    <t>Connecticut</t>
  </si>
  <si>
    <t>United States</t>
  </si>
  <si>
    <t>203-432-5202</t>
  </si>
  <si>
    <t>Gary.Brudvig@Yale.Edu</t>
  </si>
  <si>
    <t>Gary Brudvig</t>
  </si>
  <si>
    <t>Joseph P Eder, MD,Hochang Lee,Frank Giordano,Angelo Alonzo,Neera K Dahl, MD,Declan Barry,John H Krystal, MD,Terence Trow,Roy S Herbst, MD,Jennifer L Sherr, MD, PhD,Sarah Goldberg,Sarwat I Chaudhry, MD,Nina S Kadan-Lottick, MD,Alexandra Lansky,Kevin N Sheth, MD,Harriet M Kluger, MD,Harry Aslanian,Albert J Sinusas, MD,Robert S Sherwin,Katherine M Grilo, PHD,Joseph Lim,Maysa Abu-Kalaf,Ismene L Petrakis, MD,Daniel Pelletier,Geoffrey T Gibney, MD,Michelle Hampson,Marie E Egan, MD,Robert Schonberger,Kevin M Schuster, MD,Roy H Decker, MD,Mohini Ranganathan,William V Tamborlane, MD,Marc N Potenza, MD,Scott W Woods, MD,Thomas R Kosten, MD,Nathan Hansen,Meir H Kryger, MD,Michael J Kozal, MD,Joanne B Weidhaas, MD, PhD,Maysa Abu-Khalaf,Thomas J Rutherford,Deepak Cyril D'Souza,Brent A Moore, PHD,David L Katz, MD,Ioannis Oikonomou,Vineet Bhandari,Alessandro Santin,Deepa R Camenga, MD,Warren Shlomchik,Benjamin A Toll, PH.D.,Richard S Schottenfeld, M.D.,Evan Morris,Kevin Becker,Geoffrey L Chupp, MD,Michael J Digiovanna, DO,Meir Kryger,Heping Zhang,Suchitra Krishnan-Sarin,Scott Gettinger,Richard M Nowak, MD,Thomas O Carpenter, MD,Daniel P Petrylak, MD,Howard Hochster,Stephen M Strittmatter, MD,Christopher H Van Dyck, MD,Christopher Dyck,Alexander Neumeister,Stuart A Weinzimer, MD,Richard Nowak,Mehmet Sofuoglu,Steven D Gore,Ajay V Srivastava, M.D.,Michael L Schilsky, MD,Frank C Detterbeck, MD,Daniel O Persky, MD,Loren Laine,Christopher Pittenger,Daniel Morgensztern,Lajos Pusztai,Madhav Dhodapkar,Mario Sznol</t>
  </si>
  <si>
    <t>University Minnesota</t>
  </si>
  <si>
    <t>3 Morrill Hall 100 Church St. S.E. Minneapolis Mn 55455</t>
  </si>
  <si>
    <t>Minneapolis</t>
  </si>
  <si>
    <t>Minnesota</t>
  </si>
  <si>
    <t>612-624-5054</t>
  </si>
  <si>
    <t>Herman@Umn.Edu</t>
  </si>
  <si>
    <t>Brian Herman</t>
  </si>
  <si>
    <t>Anne M Joseph, MD,Teresa Kimberley,Kathryn Cullen,Edward W Greeno, MD,Angie Smith,Robert J Bailey, MD,Mustafa Al'Absi,David Walk,Emily G Greengard, MD,Raghavendra Rao,Gautam Jha,Peter Eckman,Melena D Bellin, MD,Michael Lee,Alicia Kunin-Batson,Chester B Whitley, MD,Michael R Verneris, MD,Jeffrey S Miller, MD,Robert L Kriel, MD,Erick D Bothun, MD,Adam F Carpenter, M.D.,Joel W Slaton, MD,Hyun A Kim, MD,Jo-Anne H Young, MD,Keith M Skubitz, MD,Brian Mcclune,George Wilcox,Melissa A Geller, MD,Manoj Monga,Paul Orchard,Anna Petryk,Hyun Kim,Anne H Blaes, MD,Aviva Abosch,Chris Wendt,John R Lake, MD,Claudio G Brunstein, M.D., PHD,Bernadette Gillick,Matthew Hunt,Julie A Thompson, PhD,Michael S Lee, MD,Joanne Slavin,Michael A Burke, MD,Boris Sudel,Jason Baker,Elizabeth R Seaquist, MD,Lynda E Polgreen, MD,Martin Freeman,Badrinath Konety,Joanne L Billings, MD,Jakub Tolar,Maria Hordinsky,John E Connett, PHD,Dorothy K Hatsukami, PHD,Coleman I Smith,Brenda J Weigel,Veronika Bachanova,Ranjit John,Antoinette Moran,Melena Bellin,Susan A Berry, MD,Michael J Burke, MD,Craig R Weinert, MD,John E Wagner, MD,Timothy D Henry, MD,Jacob Hutchins,Anjali Kumar,Celalettin Ustun,Paul J Tuite, MD,Mike Burke,Peter A Argenta, MD,Kelvin O Lim, MD,Arkadiusz Z Dudek, MD,Tufia Haddad</t>
  </si>
  <si>
    <t>Barbara Davis Center For Childhood Diabetes</t>
  </si>
  <si>
    <t>Building 500 - 13001 E. 17th Place, Campus Box C290, Room E1354, Aurora, Co 80045</t>
  </si>
  <si>
    <t>Aurora</t>
  </si>
  <si>
    <t>Colorado</t>
  </si>
  <si>
    <t>303-724-6856</t>
  </si>
  <si>
    <t>Sally.Sullivan@Ucdenver.Edu</t>
  </si>
  <si>
    <t>Sally Sullivan, Rc</t>
  </si>
  <si>
    <t>Robert H Slover, MD,Peter A Gottlieb,Rosanna Fiallo-Scharer</t>
  </si>
  <si>
    <t>University Miami</t>
  </si>
  <si>
    <t>1320 S Dixie Hwy</t>
  </si>
  <si>
    <t>Miami</t>
  </si>
  <si>
    <t>Florida</t>
  </si>
  <si>
    <t>305-243-3636</t>
  </si>
  <si>
    <t>Giacobellis@Med.Miami.Edu</t>
  </si>
  <si>
    <t>Gianluca Iacobellis, Md Phd</t>
  </si>
  <si>
    <t>Lisa Metsch,Jonathan Jagid,Amir K Jaffer, MD,Alberto J Montero, MD,Ricardo J Komotar, M.D.,Richard A Preston, MD,Christopher B O'Brien, MD,Marilyn K Glassberg, MD,Fiona Simpkins,Robert S Kirsner, MD,John C Morgan, MD,William W O'Neill, MD,Charles L Vogel, MD,Jennifer B Marks, MD,Brian Berman,Radka Stoyanova,William A Sheremata,Paul Martin,Michael Campos,Khema R Sharma, MD,Gwendolyn B Scott, MD,Michael Benatar,Margaret A Fischl, MD,Joshua M Hare, MD,Peter Hosein,Allan D Levi, M.D., PH.D.,Alan Pollack,Orlando M Gutierrez, M.D.,Steven J Gedde, MD,Mark L Gonzalgo, MD, PhD,Dipen J Parekh, MB CHB,Jennifer L Clarke, MD,Keith A Candiotti, MD,Robert E Beasley, MD,John Goldberg,Luis E Raez, MD,Rodolfo Alejandro,Patty Smith,Reshma Mahtani,Maria Abreu,Corneliu C Luca, MD,Victor L Perez, MD,Kelvin P Lee, MD,Ofelia Alvarez,Matthias Salathe,Eugene R Schiff, MD,Abel Murillo,Nicholas Namias,David R Roth, MD,Olveen Carrasquillo,Dushyantha T Jayaweera, MD,Silvia Delgado,Arnold M Markoe, MD,Lazaros J Lekakis, MD,Jaime R Merchan, MD,Stefan Gluck,Julio C Barredo, MD,John E Lewis, PHD,Stefan K Barta, MD,Edgardo S Santos, MD,Bruce R Kava, MD, FACS,Ray E Hershberger, MD,Kottil W Rammohan, MD,Cynthia Levy,Jonathan C Trent, MD,James D Guest, M.D., PhD,Murugesan Manoharan,Ikechukwu Akunyili,Caio R Lima, MD,Israel Wiznitzer,Maria Ramirez,Maria O Lopez, MD,Juan C Ramos, MD,Lynn G Feun, MD,Jose G Romano, MD,Caio M Rocha-Lima, MD,Kimberly K Anderson, MD,Keyvan Nouri,Jay S Skyler, MD</t>
  </si>
  <si>
    <t>Joslin Diabetes Center</t>
  </si>
  <si>
    <t>1 Joslin Pl</t>
  </si>
  <si>
    <t>Boston</t>
  </si>
  <si>
    <t>Massachusetts</t>
  </si>
  <si>
    <t>617-309-1997</t>
  </si>
  <si>
    <t>Astrid.Atakov-Castillo@Joslin.Harvard.Edu</t>
  </si>
  <si>
    <t>Astrid Atakov Castillo</t>
  </si>
  <si>
    <t>Allison B Goldfine, MD,Garry Steil,Ashley Vernon,Gail K Adler, PHD,Richard A Jackson, MD,Howard A Wolpert, M.D.,Howard Wolpert</t>
  </si>
  <si>
    <t>University California San Francisco</t>
  </si>
  <si>
    <t>50 Beale Street</t>
  </si>
  <si>
    <t>San Francisco</t>
  </si>
  <si>
    <t>California</t>
  </si>
  <si>
    <t>94143-0606</t>
  </si>
  <si>
    <t>415-476-6143</t>
  </si>
  <si>
    <t>Lynda.Frassetto@Ucsf.Edu</t>
  </si>
  <si>
    <t>Lynda Frassetto</t>
  </si>
  <si>
    <t>Joseph W Mccune, MD,John P Cello, MD,Pamela M Ling, MD,Joshua Woolley,Rebecca Brooks,Albert Liu,Michelle Melisko,Elissa Epel,Michael J Minzenberg, MD,Daniel I Sessler, MD,Jonathan T Carter, M.D.,Jonathan L Carter, MD,Brett C Meyer, MD,Sharon M Hall, PHD,Lari B Wenzel, PhD,Michael D Prados, MD,Warren Gasper,Matthew Gubens,Mary E Norton, M.D.,Stephanie N Taylor, MD,Nitish Badhwar,Robin K Kelley, MD,Mitchellq Rosen,Leslie Z Benet, PHD,Byron K Lee, MD,Lawrence Fisher,Kathryn A Lee, PHD,Amy M Lin, M.D.,Aaron B Caughey, M.D.,Andrea Harzstark,Carl Grunfeld,Andrew Ko,Diane V Havlir, MD,Carmela Tartaglia,Sabine Mueller,Dennis W Nielson, MD,Meng Lin,Manish K Aghi, MD PHD,Amy(Jo) Chien,Rohit Loomba,Jennifer L Clarke, MD,Thomas C Neylan, MD,Philip E Bickler, MD,David Wofsy,Lawrence Fong,Jeffrey L Sugarman, MD,Maria Dall'Era,Vijay Balasubramanian,Anthony A Portale, MD,Robert L Hendren,John Y M Koo, MD,Emily K Bergsland, MD,David E Young, MD,Qizhi Tang,Naomi Jay,Karen G Ordovas, M.D.,Jeffrey Fineman,Tom Weber,Alain Algazi,Sarah Arron,Rebecca Olin,Jamil Aboulhosn,Norah A Terrault, MD,Adnan Nasir,Charalambos Andreadis,Michael Alvarado,Christopher C Dvorak, MD,Uma Mahadevan,Shirley Wong,Nicholas Butowski,Susan Chang,Alexander Bystritsky,Jyu-Lin Chen,Umesh Masharani,Emmanuelle Waubant,Charles J Ryan, MD,Michael Harrison,Francesca T Aweeka, PHARMD,Neal L Benowitz, MD,Kirsten L Johansen, MD,James W Dilley, MD,Thomas Lietman,Bruce L Miller, MD,Bruce Miller,Chloe E Atreya, MD, PhD,Tara Seery,Rebecca Smith-Bindman,Jiwon Choi,Yoshimi Fukuoka,Annie F Luetkemeyer, MD,Eric J Small, MD,David R Bangsberg, MD,Marcelle I Cedars, MD,Hope S Rugo, MD,John V Fahy, MB CHB,Sandy Feng,Stephen Gitelman,Stephen W Hall, MD,Sue S Yom, MD,John R Feiner, MD,Sang-Mo Kang,Steven N Taylor, MD,Benjamin Franc,Praveen Mummaneni,Nicholas Fidelman,John K Chan, MD,Alison J Huang, MD,Valerie Flaherman,Priscilla Y Hsue, MD,Katherine K Matthay, MD,Kenneth J Chang, MD,Miriam Kuppermann,Andrew M Posselt, MD,Edward P Gerstenfeld, MD,Stephen C Lazarus, MD,Michael D Cabana, MD, Mph,Chadwick W Christine,Chloe Atreya,Jay M Stewart, MD,Nisha Acharya,Robert B Bhisitkul,Howard J Rosen, MD,Peter V Chin-Hong, MD,Miguel Pampaloni,Brian Lee,Thierry M Jahan, MD,Anne Luetkemeyer,Alka M Kanaya, MD,Neil P Shah, MD,Teresa Demarco,Wade Smith,Nancy E Lane, MD,Peter J Goadsby, MD,Neal Hermanowicz,Philip Rosenthal,Caroline M Tanner, MD,Randall A Hawkins, MD,Terence W Friedlander, MD,Peter Rechmann,Christopher P Ames, MD,Hiroyu Hatano,Melvin B Heyman, MD,Michael West,Steven G Dubois, MD,Lynda Frassetto,Glenn M Chertow, MD,Pamela Munster,Jody E Steinauer, MD,Judith J Prochaska, PHD</t>
  </si>
  <si>
    <t>Stanford University School Medicine</t>
  </si>
  <si>
    <t>291 Campus Drive, Stanford, Ca 94305</t>
  </si>
  <si>
    <t>Stanford</t>
  </si>
  <si>
    <t>(650) 725-0661</t>
  </si>
  <si>
    <t>Klt@Stanford.Edu</t>
  </si>
  <si>
    <t>Kathleen Thompson</t>
  </si>
  <si>
    <t>George A Fisher, MD,Michael J Kaplan, MD,Philip Tsao,Philip Grant,Richard Lafayette,Euan Ashley,Jean Y Tang, MD,Tokihiro Yamamoto,Michael P Link, MD,Alfred T Lane, MD,Carlos Milla,Jason Gotlib,Allan L Reiss, MD,Sandhya Srinivas,Pamela L Kunz, MD,Elizabeth Kidd,Joel W Neal, MD, PhD.,Anna L Bruckner, MD,Peji Ghanouni,Stephen T Oh, MD,Edward E Manche, MD,Maria J Gutierrez, MD,Daniel Le Grange,Youn H Kim, MD,Ramsey C Cheung, MD,David C Fisher, MD,Heather A Wakelee, MD,Sandy Srinivas,James Lock,Darrell M Wilson, MD,Trisha Suppes,Steven D Chang, MD,Christopher C Dvorak, MD,Gregory M Enns, MB CHB,Ronald M Witteles, MD,Alexander D Colevas,Jennifer Keller,Jonathan S Berek, MD,Andrei H Iagaru, MD,Kristen Ganjoo,Glenn M Chertow, MD,John D Day, MD,Krisa P Van Meurs, MD,Krisa Meurs,Michael R Kaplan, MD,Joshua Brody,Ruth Lathi,Maureen M O'Brien, MD,Jean Yuh Tang, MD, PHD,David R Drover, MD,Tandy Aye,Eliza F Chakravarty, MD,Andrei Iagaru,David A Fisher, MD,Lawrence F Chu, M.D.,Larry Chu,Quynh-Thu Le,Gregory B Hammer, MD,Justin White,Michael S Kaplan, MD,Vandana B Sharma, MD,Daniel A Pollyea, MD,Michael H Link, MD,Carol K Conrad, MD,Keith Humphreys,Randall S Stafford, MD, PHD,Lorinda Chung,William F Fearon, M.D.,Peter L Greenberg, MD,David B Miklos, PHD,Kimford J Meador, MD,Holbrook Kohrt,Melinda Telli,Anthony Oro,Paul G Fisher, MD,Jennifer M Jones, MD,Neyssa M Marina, MD,Eric R Sokol, MD,Michael Pham,Charles Debattista,Mark C Genovese, MD,Elliot J Krane, MD,Mark L Gonzalgo, MD, PhD,Mary E Norton, M.D.,Susan R Hintz, M.D.,Mahesh Seetharam,Grant S Lipman, M.D,Michaela Liedtke,Kari Nadeau,Paul Keall,Sandhya Kharbanda,Gregory W Albers, MD,Y J Woo, MD,Steven Coutre,John W Day, MD,Laura Johnston,Erik S Mittra, M.D., PH.D.,Kathleen C Horst, MD,Theodore Leng,Anthony Dowell,Sun Y Kim,Roham T Zamanian, MD,Jennifer Jones,A D Colevas, MD,Bruce A Buckingham, MD,Ranjana Advani,David Liang,Sanjiv S Gambhir, MD,Ronald Levy,Yasser Y El-Sayed, M.D.</t>
  </si>
  <si>
    <t>Vanderbilt University Medical Center</t>
  </si>
  <si>
    <t>1211 Medical Center Drive Nashville, Tn 37232</t>
  </si>
  <si>
    <t>Nashville</t>
  </si>
  <si>
    <t>Tennessee</t>
  </si>
  <si>
    <t>37237-8148</t>
  </si>
  <si>
    <t>615-936-8516</t>
  </si>
  <si>
    <t>Deborah.Sutherland@Vanderbilt.Edu</t>
  </si>
  <si>
    <t>Deborah Sutherland, R.N., B.S.N., C.C.R.P.</t>
  </si>
  <si>
    <t>Paul A Newhouse,Robert F Labadie, MD,Anne W Brown, MD,Vandana G Abramson,Julia P Dunn, MD,Sam S Chang, MD,Bo Lu,Madan Jagasia,Richard C Shelton, MD,Leslie J Crofford, MD,Michael R Debaun, MD,Howard Kirshner,Anne Brown,Alfredo Gamboa,Leora Horn,David P Carbone, MD,Lisa H Lancaster, MD,Marvin W Kronenberg,David W Haas, MD,William E Russell, MD,Haydar Frangoul,Nancy J Brown, MD,Jessica K Devin, MD,Sanjay R Mohan, MD,Ronald C Walker, MD,Stephen R Hays, MD,Nathan E Brummel, M.D.,Kevin D Niswender, MD, PhD,John S Phillips, PHD,Cyndya Shibao,Michael E May, MD,Roger R Dmochowski,Spyros A Kalams, MD,Vicky Keedy,Ingrid A Mayer, MD,Bassel W Abou Khalil, MD,Roberto Pili,Ann Kaiser,Milam Brantley,Jun Li,Nicholas Haglund,John A Phillips, MD,David R Shaffer, MD,Stephen A Strickland, MD,Gordon R Bernard, MD,Nishitha Reddy,David V Lenihan, PHD,Michael F Vaezi, MD,Talat A Ikizler, MD,Judy Garber,Aaron P Milstone, MD,Robert B Couch, MD,Andrea L Utz, MD,Valerie Brown,Henry Ooi,David F Penson, MD,James M Luther, MD,David A Schaeffer, MD,Todd W Rice, MD,Adetola A Kassim, MD,Lisa R Young, M.D.,Kerri L Cavanaugh, M.D.,Daniel Lenihan,David Shaffer,Natasha B Halasa, MD, Mph,Jill Gilbert,Sean P Collins, MD,Bruce Compas,Thomas A Davis, MD,Sunil K Geevarghese, MD,Christopher R Ellis, MD,Amy C Arnold, PhD,John Phillips,Wesley H Self, MD,Douglas L Seidner, MD,Bruce Roth,Italo Biaggioni,Debra Friedman,Maziar Lalezary,Dawn Beaulieu,Rebekah F Brown, MD,Harold Moses,Elisabeth M Dykens, PhD,Emily Garland,Heidi J Silver, PHD,David A Schwartz, MD,Herbert Y Meltzer, MD,Igor Puzanov,Jeffrey A Sosman, MD,Beth Malow</t>
  </si>
  <si>
    <t>University Colorado Hospital</t>
  </si>
  <si>
    <t>12605 East 16th Avenue, Aurora, Colorado, United States</t>
  </si>
  <si>
    <t>303-724-2728</t>
  </si>
  <si>
    <t>Greg Stiegmann, Md</t>
  </si>
  <si>
    <t>James O Hill, PHD,Teri L Hernandez, RAS,Stephen R Freeman, MD,Emma C Fields, MD,Stephanie B Teal, MD,Laura A Strom, MD,Jeffrey L Bennett, MD,Ann Olincy,D R Camidge, MD,John R Corboy,Roger Giller,Elizabeth J Mcfarland, MD,Andreas Brieke,Daniel H Bessesen, MD,Edward M Gardner, MD,Augusto Miravalle,Christopher Lieu,Daniel Matlock,Steve Y Cho, MD,Nancy F Krebs, MD,Linda A Barbour, MD,Shandra S Wilson, MD,Robert S Schwartz, MD,Jessica Kendrick,York E Miller, MD,Christina L Aquilante,Wells Messersmith,E D Crawford, MD,Brian Berman,Elizabeth G Mcfarland, MD,Gregory T Everson, MD,Randal G Ross, MD,Antonio Jimeno,Stephen Leong,Peter A Gottlieb,Joseph C Cleveland, MD,Alexander Stein,Regina J Brown,Cindy O'Bryant,Keith C Bible, MD,Anna L Bruckner, MD,Jonathan Gutman,Matthew Taylor,Martin D Mccarter, MD,Daniel A Pollyea, MD,Al Barqawi,Virginia F Borges,Kian Behbakht,Robert Freedman,Denise M Damek, MD,Gail S Eckhardt, MD,Mark Gerich,Jon D Vogel, MD,Lisa M Forman, MD,Jeffrey I Bennett, MD,David Raben,David R Camidge, MD,Nanette Santoro,Ross Camidge,Karl Lewis,Timothy L Vollmer,Holly R Wyatt, MD,Henry Galan,Pierre Moine,Ronald Rains,Aviva Abosch,David B Badesch, MD,Larry A Allen, MD,Todd M Bull, MD,Sean Deoni,Diana I Jalal, MD,Mark J Abzug, MD,Alexander C Wiseman, MD,Raj C Shah, MD,Colin D Weekes, MD,Neda Rasouli</t>
  </si>
  <si>
    <t>University Florida</t>
  </si>
  <si>
    <t>University Of Florida Gainesville, Fl 32611, United States</t>
  </si>
  <si>
    <t>Gainesville</t>
  </si>
  <si>
    <t>352-273-9000</t>
  </si>
  <si>
    <t>Linda Fallon</t>
  </si>
  <si>
    <t>Leslie Hendeles,William M Perlstein, PHD,Paul Davenport,Tetsuo Ashizawa,Adil Shujaat,David M Fitzgerald, MD,R D Anderson, MD,David R Anderson, MD,Richard B Berry, MD,Matthew A Saxonhouse, MD,Christopher Cogle,Marco Pahor,Mobeen H Rathore, MD,Douglas B Chapman, MD,Gladys Velarde,Alan Brad Miller, MD,Andrea Gabrielli,Long H Dang, MD,Paul R Carney, MD,Rhonda Cooper-Dehoff,Peter J Nelson, MD,Carl J Pepine, MD,Kimford J Meador, MD,Sarah C Glover, DO,Vishnumurthy S Hedna, MD,Natalie Ebner,Pamela Schuler,Volker Mai,Frederick Moore,Jorge Lascano,Karen L Hall, MD,Todd Manini,Martin M Zenni, MD,Regina Bussing,Tomas Martin,Ronald L Cohen, MD,John R Wingard, MD,Roniel Cabrera,Julie S Baines, MD,Jan S Moreb, MD,Pamela J Smith, MD,Hassan Alnuaimat,Alan B Miller, MD,Andrew M Kaunitz, MD,Priya Gopalan,Thomas J George, MD,Robert C Cook, MD,John L Petersen, MD,Bobbi Langkamp-Henken,Michael S Okun, MD,Mark S Segal, MD, PhD,Marybeth Horodyski,Ronald Cohen,Desmond Schatz,Hubert H Fernandez, MD,Scott L Silliman,Kakarla V Chalam, MB CHB,Erin Silverman,Karen Daily,Marie-Carmelle Elie,Barbara Smith,Cynthia R Johnson, PHD,Michael Weiss,Cynthia Levy,Eric A Storch, PH.D.,Kenneth Cusi,Michael J Haller, MD,Charles T Klodell, MD,Michael F Waters, MD,Kakaria V Chalam, MD,Frederic J Kaye, MD,Mark Bishop,Jack W Hsu, MD,Irene A Malaty, MD,David W Mozingo, MD,Bradford S Hoppe, MD,Erin M Dunbar, MD,Michael E Robinson, Ph.D.,Lamis Eldjerou,Spiros Blackburn,William B Slayton, MD,Kevin Fennelly,Alan Keith Miller, MD,Colleen Le Prell, PhD,Susan Percival,Giuseppe J Morelli, MD,David A Nelson, MD,Ramon Rodriguez,Tanya K Murphy, MD,David M Janicke, MD,Nathan A Shapira, MD,Herbert E Ward, MD,Maxim Norkin,David Weinstein,Christiaan Leeuwenburgh,Wendy Dahl,Andrew J Kerwin, MD,John M Petersen, DO,Robert D Marsh, MD,Roberto J Firpi-Morell, MD,Thomas M Beaver, MD,Amy Smith,Barry Byrne,Daniel F Pauly, MD,Abubakr Bajwa</t>
  </si>
  <si>
    <t>University Virginia</t>
  </si>
  <si>
    <t>Clinical Trials Office Cobb Hall. 135 Hospital Drive - Po Box 800786 Charlottesville, Va 22908</t>
  </si>
  <si>
    <t>Charlottesville</t>
  </si>
  <si>
    <t>Virginia</t>
  </si>
  <si>
    <t>434-924-5312</t>
  </si>
  <si>
    <t>Jk8t@Virginia.Edu</t>
  </si>
  <si>
    <t>Jaideep Kapur</t>
  </si>
  <si>
    <t>Craig L Slingluff, MD,Birgit Winther,Rasheed A Balogun, M.D.,David Schiff,Christopher M Kramer, MD,Warren K Bolton, MD,Susan C Modesitt, MD,John Kern,Osama E Rahma, M.D.,Timothy N Showalter, M.D.,Charles Landen,Patrick Dillon,William Elias,Bankole Johnson,Traci L Hedrick, MD,Kenneth C Bilchick, MD,Andrew Wang,Joseph Hart,Vishal Madaan,Binit Shah,Benjamin W Purow, MD,James M Larner, MD,Hanna K Sanoff, MD,David A Kaufman, MD,Stephen H Caldwell, MD,Linda R Duska, MD,Alan K Matsumoto, MD,Gorav Ailawadi,Michel Kahaleh,Scott Lim,Thao P Dang, MD,Kyle B Enfield, M.D.,Karen S Ingersoll, PHD,Mitchell H Rosner, MD,Jamieson Bourque,Michael Mangrum,Vanessa Shami,Cynthia D Brown, MD,Brian H Annex, MD,Irving L Kron, MD,Aditya M Sharma, MD,Jaideep Kapur,Andrew Z Wang, MD,Spencer Payne,Karen Fairchild,Linda R Duska</t>
  </si>
  <si>
    <t>Northwestern University</t>
  </si>
  <si>
    <t>633 Clark St, Evanston, Il 60208</t>
  </si>
  <si>
    <t>Evanston</t>
  </si>
  <si>
    <t>Illinois</t>
  </si>
  <si>
    <t>847-491-3485</t>
  </si>
  <si>
    <t>Jwalsh@Northwestern.Edu</t>
  </si>
  <si>
    <t>Joseph Walsh</t>
  </si>
  <si>
    <t>Murad Alam,Richard A Bernstein, MD,Manu Jain,Robert Gordon,Olga Frankfurt,Daniel R Ganger, MD,Richard J Lee, MD,Stephen B Hanauer, MD,Eric M Ruderman, MD,Mark J Ricciardi, MD,Rosalind Ramsey-Goldman,Debra A Goldstein, MD,James P Chandler, MD,Kimberly Kenton,Brian Hitsman,Jeffrey D Wayne, MD,Al B Benson, MD,Murray Baron,Michael Ison,Robert L Murphy, MD,Richard T Lee, MD,Mary Mcdermott,Robert Kern,Senda Ajroud Driss, MD,Brady L Stein, MD,Namratha R Kandula, MD,Jeffrey Allen,June K Robinson, MD,Sanjiv J Shah, MD,Theresa Pape,Robert F Kushner, MD,William A Grobman, MD,Cynthia Wong,Phyllis C Zee, MD,Minesh Mehta,Richard H Lee, MD,Andrew Evens,Rishi Raj,Bruce K Tan, M.D,Joan Guitart,Abakar Abakar-Mahamat,Shuo Ma,Robert Mccarthy,Edwin Mcgee,Steven L Flamm,Robert A Murphy, MD,Theresa Louise-Bender Pape, Bs Ma Drph,Anne E Laumann,Donald M Lloyd-Jones, MD,Jyoti Patel,Robert L Sufit, MD,Julian C Schink, MD,Thomas J Schnitzer, MD,Andrew M Evens, DO, MS,Todd Parrish,Jonathan Rich,Samuel Herman,Susan T Herman, MD,Evan J Anderson, M.D.,John J Hayes, MD,Robert A Gordon, MD,Halla Nimeiri,Eric S Hungness, MD,Timothy M Kuzel, MD,Dhanesh Gupta,Raymond C Bergan, MD,Jeffrey J Raizer, MD,William J Gradishar, MD,Virginia G Kaklamani, MD,Grazia Aleppo,Cindy Zadikoff,Sandra Weintraub,Janine Y Khan, MD,Susan Herman,Elizabeth Gerard,Jeanette Bauchat,Jun Wang,Chao Qi,Gildasio Deoliveira,Babafemi O Taiwo, MB CHB,Jessica Altman,Tanya Simuni,Myles Wolf,Jane N Winter, MD,Mark E Molitch, MD,Stephanie F Williams,Herbert Y Meltzer, MD,Mark L Tang, MD,Shyam Prabhakaran,Cindy Zdikoff,Michelle N Burns, Ph.D.,Dennis West,Linda Van Horn,David Cella,Shou Ma,Alessandro Testori,Michael Wolf,Gary R Macvicar, MD,William G Cotts, MD,Amy S Paller, MD,Dusan Stefoski,Francis J Giles,Seema A Khan, MD,Kevin T Mcvary, MD,James Flaherty,Christine Pellegrini,Adam Petrich,Gregory A Dumanian, MD,Darren R Gitelman, MD,Susan L Cohn, MD,Ikuo Hirano,Roopal V Kundu, MD,John Varga,Mark Agulnik,Ravi Kalhan,Rosalind R Goldman, MD,Seema Singhal</t>
  </si>
  <si>
    <t>Indiana University</t>
  </si>
  <si>
    <t>420 University Blvd, Indianapolis, In 46202</t>
  </si>
  <si>
    <t>Indianapolis</t>
  </si>
  <si>
    <t>Indiana</t>
  </si>
  <si>
    <t>(812) 856-2408</t>
  </si>
  <si>
    <t>Vpr@Iu.Edu</t>
  </si>
  <si>
    <t>Jorge José</t>
  </si>
  <si>
    <t>Brenda B Poindexter, MD,Costantine Albany,Michael D Ober, MD,Stephanie Wagner,James M Croop, MD,Marwan S Ghabril, MD,Jose Azar,Martin R Farlow, MD,Elena G Chiorean,Bert H O'Neil, MD,Kathy D Miller, MD,Patrick J Loehrer, MD,Jesse C Stewart, RN,Gregory L Anderson, MD,Madelaine M Sgroi, DO,David W Dunn, MD,Daniel A Rushing,Joanne M Wojcieszek, MD,George W Sledge, MD,Sherif Farag,Thomas A Davis, MD,Tamara S Hannon, MD,Juan Sanchez,Marian D Pfefferkorn, MD,Samir K Gupta, MD,Douglas K Rex, MD,Naga Chalasani,Jean P Molleston, MD,David A Flockhart, M.D.,Nasser Hanna,Stephen E Wolverton, MD,Matthew W Johnson, PHD,Rafat Abonour,Sandeep Gupta,Sandeep K Gupta, MD,Gregory S Montgomery, MD,John M Wo, MD,Paul Y Kwo, MD,Henry Rodriguez,Christopher J Mcdougle, MD,Nadeem Ikhlaque,Chandru Sundaram,Flora M Hammond, MD,Attaya Suvannasankha,David A Nelson, MD,Thomas V Nowak,Frederick W Unverzagt, PHD,Anna Maria Storniolo, MD,Lawrence H Einhorn, MD,William J Kessler, MD,Richard S Jackson, MD,Raj Vuppalanchi,Ebenezer Kio,John I Nurnberger, M.D.,Theodore F Logan, MD,David H Mattson,William B Fisher, MD,Steven J Ondersma, PHD LLP,Christopher M Callahan, MD,Andrew W Goddard, MD,Daniel G Bruetman, MD,Shawn Ahlfeld,Kenneth H Fife, MD,Shadia Jalal,Robert Matthew Strother, MD,Terry A Vik, MD,Stephen Glick,Cynthia D Brown, MD,Michelle S Howenstine, MD,Christopher Sweeney,Brian S Decker, M.D., PHARM.D.,Daniela Matei,Robert E Tepper, MD,David M Haas, MD,Linda A Dimeglio, MD,James E Lingeman, MD,Kurt Kroenke,Robert Fallon,Rob Fallon,Daniel O Clark, PhD,Girish Subbarao,Robert M Pascuzzi, MD,Lauren Nicole Bell, PHARMD</t>
  </si>
  <si>
    <t>Hospital For Sick Children</t>
  </si>
  <si>
    <t>555 University Avenue, Toronto, On M5g 1x8, Canada</t>
  </si>
  <si>
    <t>Toronto</t>
  </si>
  <si>
    <t>Canada</t>
  </si>
  <si>
    <t>M5G 1X8</t>
  </si>
  <si>
    <t>416-813-1500</t>
  </si>
  <si>
    <t>Sylvain.Baruchel@Sickkids.Ca</t>
  </si>
  <si>
    <t>Sylvain Baruchel, Md</t>
  </si>
  <si>
    <t>Anne Griffiths,Julian Raiman,Valerie Waters,E Bouffet,Kathy Boutis,Brian W Mccrindle, MD,Lillian Sung,Sylvain Baruchel,Brian Feldman,Binita Kamath,Abhaya Kulkarni,Eric Bouffet,Mark Loeb,Brenda Spiegler,Rajavel Elango,Eric C Lee, MD,Tara Der,Felix Ratjen,Elizabeth Tullis,Carter Snead,Karen Chapman,Paul Pencharz,Yaron Finkelstein,Arie Peliowski,Unni Narayanan,Victor Blanchette,James M Wright, MD,Dennis Scolnik,Fiona Campbell,Seema Mital,Jennifer Stinson,Allan G Coates, MD</t>
  </si>
  <si>
    <t>University Alberta</t>
  </si>
  <si>
    <t>116 St &amp; 85 Ave</t>
  </si>
  <si>
    <t>Edmonton</t>
  </si>
  <si>
    <t>T6G 2R3</t>
  </si>
  <si>
    <t>780-492-5353</t>
  </si>
  <si>
    <t>Lorne.Babiuk@Ualberta.Ca</t>
  </si>
  <si>
    <t>Dr. Lorne Babiuk</t>
  </si>
  <si>
    <t>Jeffrey L Harris, DO,Irwindeep Sandhu,Miguel C Seabra, MD PhD,Richard Leigh,Ingrid U Scott, MD,Quincy S C Chu, MD,Wayne R Martin, MD,Brian R Rowe, MD,Ian M Macdonald, MD,Leigh J Sowerby, MD,Po-Yin Cheung,Mohit Bhutani,Neil Chua,Michael G Smylie, MD,Dale Lien,Gregg Blevins,Ban C H Tsui, MD,Puneeta Tandon,Kenneth Butcher,Mark Haykowsky,Justin A Ezekowitz, MD,Bruce C Ritchie, MD,Richard N Fedorak, MD,Stephen D Shafran, MD,Johanna Darrah,Nawaid Usmani,Demetrios J Kutsogiannis, MD,Deepali Kumar,Deborah Cook,Alan W Mcmahon, MD,Matthew Tennant,Philip Devereaux,Ming Chan,Atul Humar,Margaret Mcneely,Denise M Adams, MD,Robert C Welsh,Evangelos D Michelakis, MD,John S Mullen, MD,Oksana Suchowersky,David Ross,Peter Venner,Gurpal Sandha,Sean M Bagshaw, MD,Sanjay Kalra</t>
  </si>
  <si>
    <t>Saint Josephs Healthcare</t>
  </si>
  <si>
    <t>30 The Queensway Toronto, Ontario M6r 1b5</t>
  </si>
  <si>
    <t>London</t>
  </si>
  <si>
    <t>L8N 4A6</t>
  </si>
  <si>
    <t>905 525 9140</t>
  </si>
  <si>
    <t>Philipj@Mcmaster.Ca</t>
  </si>
  <si>
    <t>Philip J Devereaux</t>
  </si>
  <si>
    <t>Anil Kapoor,Helen Neighbour,Dennis Hong,Yaron Shargall,Sugantha Ganapathy,Lori-Ann Linkins,Deborah Cook,Jim D Douketis, MD,Leigh J Sowerby, MD,Natalia Yakubovich,Harsha Shanthanna,Forough Farrokhyar,Catherine M Clase, MD,Shalini Dhir,Irene M Hramiak, MD,Maria Tiboni,Dwight Moulin,Marek Smeija,Mark A Crowther, MD,Michelle Kho</t>
  </si>
  <si>
    <t>Diabetes Research Center</t>
  </si>
  <si>
    <t>University Of Miami Leonard M. Miller School Of Medicine 1450 N.W. 10th Avenue  Miami, Fl 33136</t>
  </si>
  <si>
    <t>305-243-5321</t>
  </si>
  <si>
    <t>Rodolfo Alejandro</t>
  </si>
  <si>
    <t>Rodolfo Alejandro,Jay S Skyler, MD</t>
  </si>
  <si>
    <t>Atlanta Diabetes Associates</t>
  </si>
  <si>
    <t>1800 Howell Mill Rd Nw, Atlanta, Ga 30318, Usa</t>
  </si>
  <si>
    <t>Atlanta</t>
  </si>
  <si>
    <t>Georgia</t>
  </si>
  <si>
    <t>404-355-4343</t>
  </si>
  <si>
    <t>Rwhittington@Atlantadiabetes.Com</t>
  </si>
  <si>
    <t>Bruce W Bode, Md</t>
  </si>
  <si>
    <t>David G Robertson, MD</t>
  </si>
  <si>
    <t>Benaroya Research Institute</t>
  </si>
  <si>
    <t>Benaroya Research Institute 1201 Ninth Avenue Seattle, Wa 98101-2795</t>
  </si>
  <si>
    <t>Seattle</t>
  </si>
  <si>
    <t>Washington</t>
  </si>
  <si>
    <t>206-342-6500</t>
  </si>
  <si>
    <t>Marli Mcculloch</t>
  </si>
  <si>
    <t>Stanford Peng,Carla J Greenbaum, MD,David M Aboulafia, MD,Kris V Kowdley, MD</t>
  </si>
  <si>
    <t>University Chicago</t>
  </si>
  <si>
    <t>5801 South Ellis Avenue Chicago, Illinois 60637</t>
  </si>
  <si>
    <t>Chicago</t>
  </si>
  <si>
    <t>(773) 702-8604</t>
  </si>
  <si>
    <t>Mrludwig@Uchicago.Edu</t>
  </si>
  <si>
    <t>Michael Ludwig</t>
  </si>
  <si>
    <t>Edward W Kim, MD,Meaghan Tenney,Smruti R Mohanty, MD,Kent Hoskins,Tara O Henderson, MD,Philip C Hoffman, MD,Jennifer Lim,Grayson Holmbeck,Richard A Larson, MD,Rita Nanda,Harriet De Wit, PhD,Phyllis C Zee, MD,Jerry A Krishnan, MD,Andrzej J Jakubowiak, MD,Michael J Thirman, MD,Ikuo Hirano,Victoria Villaflor,K R Reddy, MD,Barbara S Kirschner, MD,Stuart J Wong, MD,Sonali M Smith, MD,Stephen B Hanauer, MD,Daniel Catenacci,Seiko Diane Yamada, MD,Louis H Philipson, MD,Roy E Weiss, MD,Joseph I Clark, MD,Steven J Chmura, MD,Mark A Stein, MD,Rashmi Chugh,Imre Noth,Edward S Kim, MD,Russell D Cohen, MD,Navin R Pinto, M.D.,Savitri Fedson,Todd M Zimmerman, MD,Kathleen M Mullane, DO,Michael Kohrman,David T Rubin, MD,Ezra E W Cohen, MD,Susan L Cohn, MD,Dana Edelson,Edward T Naureckas, MD,Melissa L Gilliam, MD,Seenu M Hariprasad, MD,Rajender Reddy,Mardi Gomberg-Maitland,Mary D Stephenson, M.D., M.Sc.,Charles Rudin,Jonathan Rich,Jason Luke,Hongtao Liu,Lawrence Feldman,Peter O'Donnell,Robert S Daum, MD,Fuad M Baroody, MD,Edwin M Posadas, MD,David A Ehrmann, MD,Wendy Stock,Hedy Lee Kindler, MD,Russell G Cohen, MD,Dana Suskind,Valerie G Press, M.D.,Karen Onel,Esra Tasali,Swati Kulkarni,Nicole Stankus,Meliss L Gilliam, MD,James B Mcauley, MD,Daniel Le Grange,Stewart Goldman,Navin Pinto,Manish Sharma,Margaret T Lee, MD,Ravi Salgia,Gini F Fleming, MD,Tanguy Y Seiwert, MD,Michael Maitland,Thomas F Tschoep, MD,Valluvan Jeevanandam,Benjamin Van Voorhees</t>
  </si>
  <si>
    <t>Columbia University</t>
  </si>
  <si>
    <t>154 Haven Avenue  3rd Floor  New York,Ny 10032</t>
  </si>
  <si>
    <t>New York</t>
  </si>
  <si>
    <t>(212) 342-5732</t>
  </si>
  <si>
    <t>Mstockwell@Columbia.Edu</t>
  </si>
  <si>
    <t>Melissa Stockwell</t>
  </si>
  <si>
    <t>Sandra D Comer, PhD,Serge Cremers,Jacinda Sampson,Alice Lee,Joan M Bathon, MD,Margaret T Lee, MD,Balazs Halmos,Michael Argenziano,Jasmine M Zain, MD,Joseph G Jurcic, MD,Julia Glade Bender,Suzanne Lentzsch,Mitchell S Cairo, MD,Yoshifumi Naka,Ronald J Wapner, MD,Crystal Fuller,Elwin Wu,Karen Bell,Thomas J Herzog,Eric J Heyer, M.D.,David J Lederer, MD,Emily M Stein, MD,Carlos Blanco,Joan Reibman,Naiyer A Rizvi, MD,Edward V Nunes, MD,Leejee Suh,Angelo Biviano,Edward Gelmann,Elizabeth Verna,Erika Berman Rosenzweig, MD,Hasan Garan,Maria A Sullivan, MD,Daniel S Tsze, MD, MPH,Daniel P Petrylak, MD,Richard P Sloan, PHD,Ulrich P Jorde, MD,Mitchell S V Elkind, MD,William A Gray, MD,Karen Marder,Darryl C Devivo, MD,Michio Hirano,Elias Dakwar,Pietro Canetta,Susheel K Kodali, M.D.,Sabahat Bokhari,Melissa S Stockwell, MD,Jonathan W Kim, MD,Paolo Colombo,Richard Smiley,Giora Weisz,Katherine Biagas,Blandine Laferrère,Lisa Saiman,Samuel Sigal,Gregg W Stone, MD,Jeremy K Schwartz, MD,Sujit Sheth,Alice U Lee, MB CHB,Lama A Al Aswad, MD,Maria L Sulis, MD,Ian M Kronish, MD,Julia Bender,Andrew J Einstein, M.D., PH.D.,Matthew Chang,Gerald B Appel, MD,Michael T Yin, MD,Lori Mosca,Claufia A Chiriboga, MD,Mathew S Maurer, MD,Meyer Kattan,Daniel S Donovan, MD,Donna M Mancini, MD,Nalyer A Rizvi, MD,Mark G Frattini, MD,Jennifer Amengual,Ahmed Sawas,Sumit Mohan,Fabio Iwamoto,Julian A Abrams, M.D.,Lloyd E Ratner, MD,Scott A Small, M.D.,David J Cohen, MD,Mark L Heaney, MD,Nabila El-Bassel,Julian Mackay-Wiggan,James M Mckiernan, MD,Neeraj Badjatia,Nicole Lamanna,Claudia A Chiriboga, MD,John J Mariani, MD,Rudolph L Leibel, M.D.,Thomas H Brannagan,Emily Dimango,William A Gray, M.D.,Lisa F Imundo, MD,Carolyn L Westhoff, MD,Claire Riley,Sarah Janicki,Anjali Ganda,Sae Kim,Abby B Siegel, MD,Katherine D Crew, MD,Natalie Neu,Eric J Heyer, MD,Frances R Levin, MD,Allison M R Lee, M.D.,Anca D Askanase, MD,Jessica E Justman, MD,Kevin Kalinsky,Louisa Gilbert,Edward D Huey, MD,Charles A Powell, MD,Jason D Wright, MD,Richard D Carvajal,Suneet Mittal,Pamela U Freda, MD,Martin B Leon, MD</t>
  </si>
  <si>
    <t>Stanford University Medical Center</t>
  </si>
  <si>
    <t>300 Pasteur Drive Stanford, Ca 94305</t>
  </si>
  <si>
    <t>650-723-5111</t>
  </si>
  <si>
    <t>Grantlip@Hotmail.Com</t>
  </si>
  <si>
    <t>Grant S Lipman</t>
  </si>
  <si>
    <t>Jason Gotlib,Pamela L Kunz, MD,Philip Grant,Richard Lafayette,Mindie H Nguyen, MD,Alfred T Lane, MD,Clare J Twist, MD,Andrei H Iagaru, MD,Carlos Milla,Sheena K Aurora, MD,Sanjiv S Gambhir, MD,Judith J Prochaska, PHD,John W Day, MD,Darrell M Wilson, MD,Laura Johnston,Krisa Meurs,Chris Holsinger,Michael S Kaplan, MD,Gregory Marshall Heestand, M.D.,Matthew Gubens,Erik S Mittra, M.D., PH.D.,Mary E Norton, M.D.,Elizabeth Kidd,Phuong Thu Pham, MD,Michaela Liedtke,David A Lee, MD,David R Drover, MD,Alexander D Colevas,Ranjana Advani,Gregory B Hammer, MD,Melinda Telli,Jeffrey A Feinstein,Craig S Miller, DMD,Theodore Leng,Paul G Fisher, MD,Kari Nadeau,Jennifer Keller,Youn H Kim, MD,Eliza F Chakravarty, MD,Jonathan S Berek, MD,Lorinda Chung,Steven Coutre,David B Miklos, PHD,Michael D Dake, MD,Mark L Gonzalgo, MD, PhD,Kathleen C Horst, MD,Anthony Dowell,Sandhya Kharbanda,Michael P Link, MD,Gregory W Albers, MD,Kristen Ganjoo,Peter L Greenberg, MD,Ronald Levy,Sandy Srinivas,Sandhya Srinivas,Keith Stockerl-Goldstein,George A Poultsides, M.D.,Philip Tsao,Joshua Brody,Euan Ashley,A D Colevas, MD,Bruce A Buckingham, MD,Andrei Iagaru,John D Day, MD,Michael R Kaplan, MD,Michael J Kaplan, MD,Inder Singh,Peji Ghanouni,Steven D Chang, MD,Gregory M Enns, MB CHB,Ronald M Witteles, MD,Mark C Genovese, MD,Quynh-Thu Le,Inder P Singh, MD,Holbrook Kohrt,Mark K Buyyounouski, M.D.,Anna L Bruckner, MD,Anthony Oro,Craig V Comiter, MD,Michael H Link, MD,Roham T Zamanian, MD,Edward E Manche, MD,Neyssa M Marina, MD,Tandy Aye,Allan L Reiss, MD,Heather A Wakelee, MD,George A Fisher, MD,Joel W Neal, MD, PhD.</t>
  </si>
  <si>
    <t>University Texas Southwestern Medical Center</t>
  </si>
  <si>
    <t>5323 Harry Hines Blvd, Dallas, Tx 75390</t>
  </si>
  <si>
    <t>Dallas</t>
  </si>
  <si>
    <t>Texas</t>
  </si>
  <si>
    <t>214-648-6449</t>
  </si>
  <si>
    <t>Angela.Wishon@Utsouthwestern.Edu</t>
  </si>
  <si>
    <t>Angela R. Charboneau Wishon, J.D.</t>
  </si>
  <si>
    <t>Philip Raskin,Diana Castro,Juan Pascual,Ildiko Lingvay,Phillip Raskin,Abhimanyu Garg,Abbot R Laptook, MD,Theodore Laetsch,James A De Lemos, MD,Luc P Brion, MD,Sonja Bartolome,Mamta K Jain, MD,Benjamin D Greenberg, MD,Trisha Suppes,Mark D Johnson, MD,Patty Smith,Patrick J Leavey, MD,Larry Anderson,Ramesh Saxena,Jeffrey Meyer,Danielle M Robertson, OD,Richard J Auchus, MD,Victor M Aquino, MD,Barbara B Haley, MD,Robert D Timmerman, MD,Naomi J Winick, MD,Bruce R Carr,Madhukar H Trivedi, MD,Robert Collins,Pablo J Sanchez, MD,Mustafa M Husain, MD,David W Karp, PHD,Kevin Choe,Myra H Wyckoff, MD,John D Fitzgerald, MD,Paul Croarkin,Don C Rockey, MD,Kimberly K Anderson, MD,Subhash Banerjee,Claus G Roehrborn, MD,Muhammad Beg,Susan Iannaccone,Yair Lotan,Girish P Joshi, MD,Andreas M Reimold, MD,Norberto Rodriguez-Baez,Lucien A Nedzi, MD,Udit Verma,Ramon Diaz-Arrastia,Prapti Patel,Marlyn J Mayo, MD,Drew Bird,Sharon Nations,Jeffrey J Meyer, MD,Kelly M Chin, MD,Rajiv B Gala, MD,Michael Wait,Robert H Collins, MD,Kevin D Courtney, MD,Ashish S Patel, MD,Susan Hedayati,Brian M Casey, MD,David E Gerber, MD,Lawrence A Lavery, D.P.M.</t>
  </si>
  <si>
    <t>Massachusetts General Hospital</t>
  </si>
  <si>
    <t>55 Fruit Street</t>
  </si>
  <si>
    <t>617-724-2513</t>
  </si>
  <si>
    <t>Mfava@Partners.Org</t>
  </si>
  <si>
    <t>Maurizio Fava, Md</t>
  </si>
  <si>
    <t>Maurizio Fava,Sagar Nigwekar,Karen Carlson,Amir T Fathi, MD,Georges El Fakhri,Kathleen E Corey, MD,Sadeq A Quraishi, MD, Mha,Aditya Bardia,Anuj K Mahindra, MB CHB,Henning Willers,Andrew Chi,Xiaoduo Fan,Steven Isakoff,Marlene P Freeman, MD,Stephen Hodges Thomas, MD, MPH,Lecia V Sequist, MD,Linda R Duska,Richard T Lee, MD,Matthew R Smith, MD,Harland S Winter, MD,Michael A Jenike, MD,Sabine Wilhelm,Alexandra B Kimball, MD,Mark W Kieran, MD,Keith T Flaherty, MD,Lorenzo Berra,Takara L Stanley, M.D.,Gregory D Lewis, MD,Joshua R Korzenik,Cristina Cusin,Christopher Kabrhel,Deborah J Wexler, MD,Jeremy Abramson,James M Berry, MD,Scott R Plotkin, MD,Dushyant V Sahani, MD,Gagan Joshi,Cristina R Ferrone, M.D.,Jianren Mao,John Koreth,Linda R Duska, MD,Colleen Hadigan,Albert Yeung,Roger D Weiss, MD,David P Ryan, MD,Nikhil C Munshi, MD,Dror Michaelson,Karen K Ballen, MD,Alexa B Kimball, MD,Thomas R Spitzer, MD,Steven Grinspoon,Frank S Hodi, MD,Elizabeth L Hohmann, MD,John F Kelly, MD,Nirav S Patel, MD,Arthur Y Kim, MD,Eric J Klein, MD,Elizabeth A Thiele, MD,Jennifer A Wargo, MD,Elyse R Park, PHD,Eunice L Kwak, MD,Theodore S Hong, MD,Richard J Lee, MD,Carolyn Kransner,Dan V Iosifescu, MD,Janet Wozniak,Bruce Sands,Andrew A Nierenberg, MD,Anne Klibanski,Christopher J Mcdougle, MD,Dejan Juric,Jon J P Warner, MD,Michaela J Higgins, MD,Michael A Fifer, MD,Demet Suleymanci,Demet Sulemanji,Vishal Gupta,R D Anderson, MD,Udo Hoffmann,Jagmeet P Singh, MD,Rajesh T Gandhi, MD,Rebecca Suk Heist, MD,David G Nathan, MD,Henrik Malchau,Joren C Madsen, MD,Leonard J Swinyer, MD,William S David, MD,David C Henderson, MD,Thomas J Spencer, MD,A E Evins, MD,Lee S Cohen, MD,Karen K Miller, MD,Carlos Rodriguez-Galindo,Richard T Penson, MD,Andrew X Zhu, MD,Joel S Finkelstein, MD,Philip J Saylor, MD,Brian Eisner,Eyal C Attar, MD,Elizabeth A Lawson,Anne E Evins,Scott M Mcginnis, MD,Kenneth K Tanabe, MD,David R Anderson, MD,Michael J Birrer, MD,Orlando M Gutierrez, M.D.,Steven J Russell, MD PhD,Patricia L Hibberd, MD,Noopur Raje,Carlos A Camargo, MD,Myles Wolf,Janet E Hall, MD,Aaron Waxman,Donald Lawrence,Lee S Cohen, PHARMD,Ian E Krop,Naomi M Simon, MD,Geoffrey Shapiro,Ahmed Tawakol,Robert M Kacmarek, PhD, Rrt,Henry L Dorkin, MD,Tsunehiro Yasuda,Nazem Atassi,Alice Shaw,Eric Rosenthal,Tatsuo Kawai,Yandong Jiang,Joseph A Greer, PHD,Jonathan Kay,Marc J Semigran, MD,Samuel M Moskowitz, MD,Michael W Otto, PHD,Pasi A Janne, MD,Nancy A Rigotti, MD,Sara Lazar,Steven A Safren, PHD,Geoffrey Walford,Sandra Japuntich,Jason Faris,W Kimberly,Padma Gulur,Winfred Williams,Leo C Ginns, MD,Panos M Fidias, MD,Richard W Grant, MD MPH,Allen X Lapey, MD,Jennifer S Temel, MD,Thomas J Wang, MD,Michael Filbin,Edwin Choy,Lori J Wirth, MD,David Ring,Raymond T Chung, MD,David A Fisher, MD,John W Winkelman, MD,Hadine Joffe,Carolyn Krasner,Patrick Y Wen, MD,Joseph Biederman,Ken Solt,Andrea L Utz, MD,Andrew Yee,Linda M Delahanty, M.S. R.D.,Umar Mahmood,Kamal Jethwani,Vicki E Noble, MD,Joel W Neal, MD, PhD.,John Tobias Nagurney, MD,Ying Wang,Dariush Elahi,Beverly M K Biller, MD,David C Fisher, MD,Richard H Lee, MD,Moussa C Mansour, MD</t>
  </si>
  <si>
    <t>Institute For Clinical And Experimental Medicine</t>
  </si>
  <si>
    <t>Víde?ská 1958/9 140 21 Praha 4 - Kr?</t>
  </si>
  <si>
    <t>Prague</t>
  </si>
  <si>
    <t>Czech Republic</t>
  </si>
  <si>
    <t>420 261 362 120</t>
  </si>
  <si>
    <t>Frsa@Medicon.Cz</t>
  </si>
  <si>
    <t>Frantisek Saudek, Md</t>
  </si>
  <si>
    <t>Josef Kautzner,Jiri Kettner</t>
  </si>
  <si>
    <t>University Michigan</t>
  </si>
  <si>
    <t>500 S State St</t>
  </si>
  <si>
    <t>Ann Arbor</t>
  </si>
  <si>
    <t>Michigan</t>
  </si>
  <si>
    <t>734-763-3472</t>
  </si>
  <si>
    <t>Jaam@Umich.Edu</t>
  </si>
  <si>
    <t>James Ashton-Miller</t>
  </si>
  <si>
    <t>James Ferrara,Michelle A Meade, Ph.D.,Scott D Gitlin, MD,Philip J Stella, MD,Michelle A Anderson, MD,Todd M Koelling, MD,Gregory M Christman, MD,Attaphol Pawarode,Lawrence C An, M.D.,Erica Campagnaro,Keith D Aaronson, MD,Ahmad Tarhini,Maureen Walton,Rashmi Chugh,Richard Harris,Andrzej J Jakubowiak, MD,Joseph W Mccune, MD,Jennifer Cowger,Jonathan R Dillman, M.D.,Michael S Sabel, MD,Elena Schiopu,Pavan S Reddy, MD,Bertram Pitt,Hari S Conjeevaram, MD,Dan I Lebovic,Marwan G Fakih, MD,David Hsu,Renuka Gera,Matthew Romano,William J Lynch, MD,Peter Y Liu, MD,Cheryl T Lee, MD,Vallerie V Mclaughlin, MD,Yolanda R Helfrich, MD,Bruce L Miller, MD,Peter J Higgins, MD,Rebecca Cunningham,Maha Hussain,Daniel Eisenberg,John C Krauss, MD,John E Rectenwald, MD,Mary Burton,Alon Z Weizer, MD,Dinesh Khanna,George A Mashour, M.D., PH.D.,Richard W Martin, MD,Lena M Napolitano, MD,Daniel R Couriel, MD,Kelvin Chou,John L Goudreau, DO,Jeffrey B Smerage, MD,David E Smith , PhD,Lisa A Maier, MD,John E Levine, MD,Jason Heth,John Piette,Michael A Goldfarb, MD,Paul Park,Arul Chinnaiyan,Nancy R Barbas, MD,John Magenau,Phillip J Stella, MD,Noreen Clark,Daniel J Clauw, MD,Dale L Bixby, MD,Gary Luker,Rodica Pop-Busui,W J Mccune, MD,Bruce A Mueller, OTR/L, CHT,Ronald Buckanovich,Riann M Palmieri-Smith, PH.D.,Melvyn Rubenfire,Bruce Miller,Steven F Bolling, MD,Gregory Kalemkerian,David J Smith, MD,Dan Lebovic,Caroline R Richardson, MD,Philip Schoenfeld,Jamie Miller,Rama Jasty,Sami Malek,Jim Connelly,Jonathan R Dillman, MD,Roni Shtein,Peter P Liu, MD,Judith L Heidebrink, MD,David P Wood, MD,Thomas Crawford,Elif Arioglu Oral, MD,Mariana J Kaplan, MD,Moshe Talpaz,Roger L Albin, MD,Seung H Choi, MD,Anne S Tsao, MD,Robert J Fontana, MD,Shin Mineishi,Sameek Roychowdhury,Gazala Khan,Randall Sung,Bruce G Redman,Jonathan Haft,Sayoko E Moroi, MD,Frank W Moler, MD,Rajen J Mody, MD,Norah L Henry, MD,Richard J Auchus, MD,Lewis B Morgenstern, MD,Samya Z Nasr, MD,David L Smith, MD,David H Smith, MD,Anne F Schott, MD,Fernando J Martinez, MD,Francis D Pagani, MD,Daniel Morgan,Christopher D Lao, MD,Reshma Jagsi,Ariel L Barkan,Kenneth J Pienta,Daniel R Kaul, MD,Robert C Welsh,Susan Murphy,Michele Heisler,Peter Chang,Jeong E Park, MD, PhD,Jon-Kar Zubieta,Debbie Gipson,David C Smith, MD,David Smith,Raymond J Hutchinson, MD,Francis P Worden, MD</t>
  </si>
  <si>
    <t>First Affiliated Hospital Nanjing Medical University</t>
  </si>
  <si>
    <t>300 Guangzhou Road, Nanjing, Jiangsu 210029</t>
  </si>
  <si>
    <t>Nanjing</t>
  </si>
  <si>
    <t>China</t>
  </si>
  <si>
    <t>25 68136723</t>
  </si>
  <si>
    <t>Drhongwang@163.Com</t>
  </si>
  <si>
    <t>Hong Wang</t>
  </si>
  <si>
    <t>Shukui Qin,Zhijian Yang,Yu Pan,Yongqian Shu,Dalong Zhu,Wei Xu,Hong Wang,Liming Wang,Ning Li,Hui Jiang,Biao Xu,Shao-Liang Chen,Tao Yang,Jun Li,Yali Hu,Xinli Li,Baorui Liu</t>
  </si>
  <si>
    <t>Mayo Clinic</t>
  </si>
  <si>
    <t>200 First St Sw</t>
  </si>
  <si>
    <t>Rochester</t>
  </si>
  <si>
    <t>507-284-2511</t>
  </si>
  <si>
    <t>Laack.Nadia@Mayo.Edu</t>
  </si>
  <si>
    <t>Nadia N. Laack</t>
  </si>
  <si>
    <t>Minetta C Liu, MD,Michael J Joyner, MD,Rakesh M Suri, M.D.,Matthew Block,Sharonne N Hayes, M.D.,Martin D Zielinski, M.D.,Sean Dowdy,Animesh Pardanani,Anthony J Windebank, MD,Brigette Ma,Stephen M Ansell, MD,Edith A Perez, MD,Tait D Shanafelt, MD,Craig B Reeder, MD,Barry A Borlaug, MD,Timothy J Hobday, MD,Eric L Matteson, MD,Vicente E Torres, MD,Ulka N Vaishampayan,Mark A Frye, MD,Sharon Mulvagh,Margaret M Redfield, M.D.,Stephen L Kopecky, MD,Katharine A Price, MD,David A Katzka, MD,Robin Patel,Zelalem Temesgen,Stephen P Whiteside, PHD,Bradley F Boeve, MD,Brent A Bauer, MD,Francisco Lopez-Jimenez,Seema Kumar,Michael D Jensen, MD,Jeffrey F Moley, MD,Ayalew Tefferi,Julian R Molina, M.D.,Maria Baggstrom,Matthew P Goetz, MD,Steven R Ytterberg, MD,Michael Camilleri,Victor M Montori, M.D.,Angela Dispenzieri,Neil E Kay, MD,Kenton R Kaufman, M.D.,Brian A Costello, MD,Bruce E Johnson, MD,Shawn O Driscoll, MD, PhD,Timothy R Aksamit, MD,Deborah J Engen, OT,Val J Lowe, MD,James Hays,Robert R Mcwilliams, MD,Grzegorz S Nowakowski, MD,Robert P Frantz, MD,Ulrich Specks,Michael G Sarr, MD,Amy M Weise, DO,Wells Messersmith,Paul A Friedman, M.D.,Evanthia Galanis,Jeff Sloan,Neil T Shepard, PhD,Keith C Bible, MD,Joleen M Hubbard, MD,Jeffrey L Winters, M.D.,Paul D Scanlon, MD,David Steensma,Louis Wong Kee Song, MD,Charanjit S Rihal, MD,Mark R Litzow, MD,Roberto Pili,Jann N Sarkaria, MD,Michaela Banck,Ilan Goldenberg,Jeanne Tung,Amy E Krambeck, M.D.,William A Faubion, MD,Svetomir N Markovic, MD,Daryl J Kor, M.D.,David R Lynch, MD,Shaji K Kumar, MD,Paul J Limburg, MD,Robert G Miller, MD,Mitesh J Borad, MD,Howard H Bailey, MD,Steven D Gore,Cynthia Ma,Sanjeev Kakar,Vijay H Shah, MD,Jaime R Merchan, MD,John M Stulak, M.D.,Patricia A Pellikka, MD,Daniel Rabinstein,Stephen Andrew Sems, M.D.,Roxana S Dronca, MD,James Swain,Steven Attia,Michael S Jensen, MD,Edward V Loftus, MD,Amanda F Cashen, MD,Jay H Ryu, MD,Thomas E Witzig, MD,Fernando C Fervenza, PHD,Robert C Miller, MD,Philip A Philip, MD,William J Sandborn,Bradley C Leibovich, MD,Sanjay Misra,Andrew H Limper, MD,Bruce D Johnson, PHD,Samuel Asirvatham,Glenn L Smith, DO,Nilofer Saba Azad, MD,Gerardo Colon-Otero,Paul Croarkin,Donald W Northfelt, MD,Paul Haluska,Scott H Okuno, MD,John C Lieske, M.D.,Todd D Miller, MD,Joost P Drenth, MD,Brian O'Neil,Johannes D Veldhuis, MD,Robert C Klesges, PHD,Patrick B Johnston, MD,Prema P Peethambaram, MD,Ziad M El-Zoghby, MD,Stephen C Textor, M.D.,Axel Grothey,Giuseppe Lanzino,Charles L Loprinzi, MD,Ruben A Mesa, MD,Jose F Leis, MD,Carola A S Arndt, MD,David J Lynch, MD,Stephen B Erickson, MD,Marie C Hogan, MB CHB,Tufia Haddad,Amir Lerman,Myung H Park, MD,Kenneth Wang</t>
  </si>
  <si>
    <t>International Diabetes Center</t>
  </si>
  <si>
    <t>3800 Park Nicollet Blvd.  St. Louis Park, Mn  55416-2699</t>
  </si>
  <si>
    <t>952-993-9605</t>
  </si>
  <si>
    <t>Idcresearch@Parknicollet.Com</t>
  </si>
  <si>
    <t>Renae Hill</t>
  </si>
  <si>
    <t>Robert M Cuddihy, MD</t>
  </si>
  <si>
    <t>Uppsala University Hospital</t>
  </si>
  <si>
    <t>Akademiska Sjukhuset</t>
  </si>
  <si>
    <t>Uppsala</t>
  </si>
  <si>
    <t>Sweden</t>
  </si>
  <si>
    <t>Jan.Eriksson@Medsci.Uu.Se</t>
  </si>
  <si>
    <t>Jan Eriksson</t>
  </si>
  <si>
    <t>Sten Rubertsson,Gösta Ullmark,Christoph Varenhorst,Gunnar Hillerdal,Bengt Glimelius,Gustav Ullenhag,Stefan James,Jeffrey R Yachnin, MD, PhD,Jan W Eriksson, DO,Henrik Lindman,Kristina Carlson</t>
  </si>
  <si>
    <t>Mcmaster University Medical Center</t>
  </si>
  <si>
    <t>1200 Main Street West</t>
  </si>
  <si>
    <t>Hamilton</t>
  </si>
  <si>
    <t>L8N 3Z5</t>
  </si>
  <si>
    <t>905.521.6024</t>
  </si>
  <si>
    <t>Crowthrm@Mcmaster.Ca</t>
  </si>
  <si>
    <t>Mark Crowther,  Md</t>
  </si>
  <si>
    <t>Gail M Gauvreau, PHD,Natasha Brownrigg,Fiona M Smaill, MB CHB,Clive Kearon,Carlos A Morillo, MD,Maureen Markle-Reid,Jenny Ploeg,Hertzel C Gerstein, MD,Uma H Athale,Helen Neighbour,Forough Farrokhyar,Mehran Anvari,Deborah Cook,Zhou Xing,Jonathan D Adachi, MD,Jeffrey S Healey, MD,Stuart J Connolly, MD,Mark Loeb,Shannon B Bates, MD,Monica Maly,Robert M Issenman, MD,Linda Woodhouse,Mohit Bhandari,Mark A Crowther, MD,Yaron Shargall,Laurie Elit,Stuart Phillips</t>
  </si>
  <si>
    <t>University Colorado Denver</t>
  </si>
  <si>
    <t>1201 Larimer St, Denver, Co 80204</t>
  </si>
  <si>
    <t>Denver</t>
  </si>
  <si>
    <t>(303) 724-8155</t>
  </si>
  <si>
    <t>Richard.Traystman@Ucdenver.Edu</t>
  </si>
  <si>
    <t>Richard J. Traystman</t>
  </si>
  <si>
    <t>Christina L Aquilante,Cindy O'Bryant,Robert Hoyer,Stephen R Freeman, MD,Scott Oliver,Jennifer Kiser,Jeffrey I Bennett, MD,Al Barqawi,David Raben,D R Camidge, MD,Daniel H Bessesen, MD,Paul E Mintken, PT,Lisa M Forman, MD,Jonathan Gutman,Karl Lewis,Peter A Gottlieb,Virginia F Borges,Ellen Burnham,Elaine T Lam, MD,Nancy F Krebs, MD,Michael Ho,Rene Gonzalez,Yang K Chen, MD,Elizabeth G Mcfarland, MD,Robert Freedman,Nicole Kounalakis,Christopher Lieu,Antonio Jimeno,John R Corboy,Elizabeth J Mcfarland, MD,Teri L Hernandez, RAS,Alexander C Wiseman, MD,Robert H Slover, MD,Nanette Santoro,David B Badesch, MD,Timothy L Vollmer,Lia Gore,Gregory T Everson, MD,Jennifer Diamond,Daniel A Pollyea, MD,Jeffrey L Bennett, MD,David R Camidge, MD,Robert Doebele,Lorraine Dugoff,Ann Olincy,Evalina L Burger, MD,Ross Camidge</t>
  </si>
  <si>
    <t>University Copenhagen</t>
  </si>
  <si>
    <t>Nørregade 10, Po Box 2177  1017 Copenhagen K</t>
  </si>
  <si>
    <t>Copenhagen</t>
  </si>
  <si>
    <t>Denmark</t>
  </si>
  <si>
    <t>Anjabk@Sund.Ku.Dk</t>
  </si>
  <si>
    <t>Anja B Kuhlman</t>
  </si>
  <si>
    <t>Thue Bisgaard,Jens D Hove,Poul Geertsen,Laura Staun Valentiner, Masters In Health Sciences,Ulla Feldt-Rasmussen,Messoud Ashina,Katrine Hansen,Lisa Sengelov,Flemming Dela,Mads Werner,Signe Schmidt,Finn Gustafsson,Henrik Husted,Henrik Kehlet,Anna Bojsen-Møller,Lone Skov,Sten Madsbad,Claus Zachariae,Lars Kessing,Ismail Gögenur,Lars Nannestad Jorgensen, MD, Drmsc,Thomas K Ringsted, Rn,Jens Holst,Mette Christoffersen,Henning Langberg,Jens Børglum,Arne Astrup,Inge Svane,Merete Haedersdal</t>
  </si>
  <si>
    <t>Virginia Mason</t>
  </si>
  <si>
    <t>1100 Ninth Ave.</t>
  </si>
  <si>
    <t>206-342-6908</t>
  </si>
  <si>
    <t>Megan.Pilling@Vmmc.Org</t>
  </si>
  <si>
    <t>Megan Pilling</t>
  </si>
  <si>
    <t>Mary C Pinder-Schenck, MD,Mariko Kita,Chia C Wang, MD,Jacqueline Vuky,David M Aboulafia, MD,Andrew Ross,Vincent J Picozzi, MD,Carla J Greenbaum, MD,Kris V Kowdley, MD,Craig R Nichols, MD,Stanford Peng,Richard A Kozarek, MD</t>
  </si>
  <si>
    <t>Imperial College Healthcare Nhs Trust</t>
  </si>
  <si>
    <t>The Bays, South Wharf Road, St Mary'S Hospital</t>
  </si>
  <si>
    <t>United Kingdom</t>
  </si>
  <si>
    <t>W2 1NY</t>
  </si>
  <si>
    <t>0207 594 3905</t>
  </si>
  <si>
    <t>J.Weber@Imperial.Ac.Uk</t>
  </si>
  <si>
    <t>Professor Jonathan Weber</t>
  </si>
  <si>
    <t>Michael W Johnson, MD,Darrel Francis,Hani Gabra,Syed T Shah, MD,Sebastian L Johnston, PHD,Sarah Blagden,Michael T Johnson, DO,Michael L Johnson, MD,Luke Howard,Nagy Habib,Syed N Shah, MB CHB</t>
  </si>
  <si>
    <t>Bc Diabetes</t>
  </si>
  <si>
    <t>Vancouver</t>
  </si>
  <si>
    <t>Tom Elliott</t>
  </si>
  <si>
    <t>Sansum Diabetes Research Institute</t>
  </si>
  <si>
    <t>William Sansum Diabetes Center 2219 Bath Street Santa Barbara, Ca 93105</t>
  </si>
  <si>
    <t>Santa Barbara</t>
  </si>
  <si>
    <t>805-682-7640</t>
  </si>
  <si>
    <t>Awollitzer@Sansum.Org</t>
  </si>
  <si>
    <t>Alison Wollitzer, Ph.D.</t>
  </si>
  <si>
    <t>Jordan Pinsker,Kristin Castorino</t>
  </si>
  <si>
    <t>Institut De Recherches Cliniques De Montreal</t>
  </si>
  <si>
    <t>110 Avenue Des Pins Ouest Montréal (Quebec) H2w 1r7</t>
  </si>
  <si>
    <t>Montreal</t>
  </si>
  <si>
    <t>H2X 2L0</t>
  </si>
  <si>
    <t>(514) 987-5503</t>
  </si>
  <si>
    <t>Carole.Vincent@Ircm.Qc.Ca</t>
  </si>
  <si>
    <t>Carole Vincent</t>
  </si>
  <si>
    <t>Rémi Rabasa-Lhoret,Yves Berthiaume</t>
  </si>
  <si>
    <t>University Calgary</t>
  </si>
  <si>
    <t>2500 University Dr. Nw</t>
  </si>
  <si>
    <t>Calgary</t>
  </si>
  <si>
    <t>T2N1N4</t>
  </si>
  <si>
    <t>1-403-291-8504</t>
  </si>
  <si>
    <t>Michael.Connelly@Calgaryhealthregion.Ca</t>
  </si>
  <si>
    <t>Michael Connelly</t>
  </si>
  <si>
    <t>Michael D Hill, MD,Christopher Mody,Ryan T Lewinson, B.Sc.,Mohit Bhutani,Shelagh Coutts,Andrew M Demchuk, MD,Thomas J Louie, MD,Todd J Anderson, MD,Russell Quinn,Raylene A Reimer, PhD RD,R J White, MD,Robert L Cowie, MB CHB,John H Wong, MD,Oksana Suchowersky,Brian R Rowe, MD,Andrew C Crichton, MD,Richard Leigh,Jean M Addington, PHD,Magali Robert,Robert S Sheldon, MD,Michael M Yeung,Frank P Macmaster, PhD,James White,Chester H Ho, MD,Rajamannar Ramasubbu,Robert P Myers, MD,Werner J Becker, MD,Ranjit Ranawaya,Braden Manns,Robert E Myers, MD,Ian Le,Luke Rudmik,Elijah Dixon,Jonathan G Howlett, MD</t>
  </si>
  <si>
    <t>Kings College Hospital</t>
  </si>
  <si>
    <t>Denmark Hill, London Se5 9rs, United Kingdom</t>
  </si>
  <si>
    <t>SE5 9RS</t>
  </si>
  <si>
    <t>020 3299 3420</t>
  </si>
  <si>
    <t>Nurjahanmiah@Nhs.Net</t>
  </si>
  <si>
    <t>Nuri Miah</t>
  </si>
  <si>
    <t>Frank A Post, MD,Eli Silber,Roopen Arya,Vishal Patel,Ingvar Bjarnason,Julia Wendon,Philip A Maccarthy, MB CHB,Paul Ross,Stephen Devereux,Alberto Sanchez-Fueyo,Olaf Wendler</t>
  </si>
  <si>
    <t>St Marys Hospital</t>
  </si>
  <si>
    <t>Praed Street</t>
  </si>
  <si>
    <t>Darrel Francis,Sarah Blagden,David T Dexter, PhD,Simon Thom,Sudhin Thayyil,Hani Gabra,Harpreet S Wasan, MD</t>
  </si>
  <si>
    <t>Uz Leuven</t>
  </si>
  <si>
    <t>Herestraat 49, 3000 Leuven, Belgium</t>
  </si>
  <si>
    <t>Leuven</t>
  </si>
  <si>
    <t>Belgium</t>
  </si>
  <si>
    <t>B-3000</t>
  </si>
  <si>
    <t>0032-16-341943</t>
  </si>
  <si>
    <t>Winde.Vanbrabant@Med.Kuleuven.Be</t>
  </si>
  <si>
    <t>Winde Vanbrabant, Msc</t>
  </si>
  <si>
    <t>Timothy Devos,Marc Gewillig,Rik Willems,Peter Sinnaeve,Severine Vermeire,Chantal Mathieu,Frederik Nevens,Schalk Van Der Merwe, MD, PhD,Ann Janssens,Jonas Yserbyt,Jan Ceuppens,Karel Allegaert,Pieter Evenepoel,Hans Wildiers,Bart Nuttin,Christophe Deroose,Peter Hellings,Steffen Rex,Kathleen Claes,Raf Bisschops,Lieven Dupont,Katrien Lagrou,Patrick Neven,Wim Wuyts,Geert Maleux,Björn Meijers,Ignace Vergote,I Vergote,Sandra Nuyts,Eric Van Cutsem,Eric Cutsem,Ingeborg Stalmans</t>
  </si>
  <si>
    <t>Washington University</t>
  </si>
  <si>
    <t>1 Brookings Dr</t>
  </si>
  <si>
    <t>St. Louis</t>
  </si>
  <si>
    <t>Missouri</t>
  </si>
  <si>
    <t>314.454.8224</t>
  </si>
  <si>
    <t>Bevanoff@Wustl.Edu</t>
  </si>
  <si>
    <t>Bradley Evanoff, Md, Mph</t>
  </si>
  <si>
    <t>Michael R Debaun, MD,Anna Roshal,Rizwan Romee,Jack Jennings,Michael E Mullins, MD,Rebecca Brooks,Erik R Dubberke, MD,Clifford G Robinson, MD,Saiama Waqar,Kevin M Korenblat, MD,Robert H Hayashi, MD,Brent D Matthews, M.D.,Farrokh Dehdashti,Methodius G Tuuli, MD,Bruce Roth,David C Linehan, MD,Grant V Bochicchio, MD,Maria Baggstrom,Denise E Wilfley, PHD,Mario Castro,Matthew R Smith, MD,Nupur Ghoshal,Tzu-Fei Wang,Peggy Allred,Michael J Naughton, MD,Mauricio Lisker-Melman,Susan Stark,Steven J Lawrence, MD,Steven P Lawrence, MD,Julie Silverstein,Joshua B Rubin, MD, PhD,Bruce Haughey,Ryan Fields,Stephen T Oh, MD,Brian R Lindman, MD,David D Limbrick, MD,Israel Zighelboim,William G Hawkins, MD,Kaharu Sumino,Thomas J Herzog,Nancy Barlett,Jeffrey F Moley, MD,Gregory A Ewald, MD,James W Fleshman, MD,Joel Picus,Rebecca Aft,William C Chapman, MD,Eric Lenze,Shalini Shenoy,Randal C Paniello, MD,Rachel M Presti, MD,Ron Bose,George J Despotis, MD,Jennifer T Anger, MD,Premal H Thaker, MD,Allison A King, MD,Dominic N Reeds, MD,Nina D Wagner Johnston, MD,Gregory A Storch, MD,Daniel Morgensztern,Gerald P Linette, MD,Julie A Margenthaler, M.D.,Jay F Piccirillo, MD,Imran Zoberi,Armin Ghobadi,Tammie L Benzinger, MD,Tingting Li,Jason Woods,Ali Si Mohamed, MD,Prabakar K Rao, MD,Matthew G Mutch, MD,Jeffrey E Atkinson, MD,Ravindra Uppaluri,Jason Wellen,Yumi Turmelle,Brian F Gage, MD, MSc,Steven M Strasberg, MD,Timothy J Pluard, MD,Brad A Racette, MD,Daniel C Brennan,Jeffrey S Crippin, MD,Perry W Grigsby, MD,Daniel W Coyne, MD,Michael Avidan,Patrick Geraghty,Ravi Vij,Thomas A Davis, MD,Dennis T Villareal, MD,Keith Stockerl-Goldstein,Surendra Shenoy,Jonathan E Mcconathy, MD,Yan Yan,Jiayi Huang,Tanya M Wildes, MD,Steven A Edmundowicz, MD,Tessa E Madden, MD,Hersh Maniar,Alan Zajarias,Delphine L Chen, MD,Ann M Connolly, MD,Mark A Schroeder, MD,Lee Ratner,Jacob M Buchowski, MD,Randall Bateman,Troy S Wildes, MD,Suresh Vedantham,Nina Wagner-Johnston,Joel S Perlmutter, MD,Judith Ec Lieu, MD,Jeffrey D Bradley, MD,Douglas Adkins,William Gillanders,Pamela K Woodard, MD,Neil H White, MD,Daniel Cooper,Michael Tomasson,Loren S Michel, M.D.,Priya Gopalan,Robert J Hayashi, MD,Karen Gauvain,Tonya Russell,Jeff Michalski,H J Wedner, MD,Stuart C Sweet, MD,Michael N Diringer, MD,Andrea Wang-Gillam,Ana Maria Arbelaez, MD,Stephanie A Fritz, MD,Amanda F Cashen, MD,Alan Pestronk,Edgar T Overton, MD,Wade Thorstad,Leonard Bacharier,Tammie L. S Benzinger, MD,Meagan A Jacoby, MD,Foluso O Ademuyiwa, MD,Charles E Canter, MD,Iskra Pusic,Parag Parikh,Anne M Connolly, MD,Robert L Grubb, MD,Boone Goodgame,Janet Mcgill,Daniel B Rosenbluth, MD,Milan J Anadkat, MD,Peter Westervelt,David B Clifford, MD,Anne H Cross, MD,Ramaswamy Govindan,Cynthia Ma,Jian Campian,Seth Goldberg,Kenneth Carson,Rosanne Naunheim,Susan R Criswell,Charles A Powell, MD,Rajat Dhar,Lynn A Cornelius, MD,Jay D Keener, MD,Albert Faro,Jin-Moo Lee,Hiram A Gay, MD,Murali Chakinala</t>
  </si>
  <si>
    <t>University Hospital Grenoble</t>
  </si>
  <si>
    <t>Avenue Maquis Du Grésivaudan, 38700 La Tronche, France</t>
  </si>
  <si>
    <t>Grenoble</t>
  </si>
  <si>
    <t>France</t>
  </si>
  <si>
    <t>04 76 76 59 57</t>
  </si>
  <si>
    <t>Hsabbahguillaume@Chu-Grenoble.Fr</t>
  </si>
  <si>
    <t>Hélène Sabbah-Guillaume</t>
  </si>
  <si>
    <t>Ivan Bricault,Marie Muller,Jean-Paul Romanet,Jean-Francois Payen,Marc Vinclair,Thierry Debillon,Jerome Hanna,Gilles Francony,Christophe Pison,Chritophe Pison,Pierre Bouzat,Renaud Tamisier,Pascal Defaye,Olivier Ormezzano,Florent Aptel,Christophe Chiquet,Jean-Philippe Baguet,Gilles Pernod,Dominique Blin,Alexandre Moreau-Gaudry,Sébastien Schmerber,Mireille Mousseau,Patrick Levy,Isabelle Pin,Vincent Leroy,Bernard Wuyam</t>
  </si>
  <si>
    <t>Universitair Ziekenhuis</t>
  </si>
  <si>
    <t>Wilrijkstraat 10 2650 Edegem</t>
  </si>
  <si>
    <t>Edegem</t>
  </si>
  <si>
    <t>+32 3821 3020</t>
  </si>
  <si>
    <t>Philippe.Jorens@Uza.Uia.Ac.Be</t>
  </si>
  <si>
    <t>Philippe Jorens</t>
  </si>
  <si>
    <t>Marc Peeters,Manon Huizing,Sigrid Stroobants,Daniel Abramowicz,Johan A Maertens, MD,Olivier Vanderveken,Wilfried Backer,Carina Koppen,Marc J Claeys, MD,Zwi Berneman,Pol Specenier,Wilfried Schroyens,Luc Van Gaal, MD, PhD,Paul Germonpre,Francois Eyskens</t>
  </si>
  <si>
    <t>Henry Ford Hospital</t>
  </si>
  <si>
    <t>2799 W Grand Blvd</t>
  </si>
  <si>
    <t>Detroit</t>
  </si>
  <si>
    <t>Tom Mikkelsen,Fred W Whitehouse, MD,Stuart C Gordon, MD,Scott Kaatz,Peter Lewitt,Norman Markowitz,Hector R Cajigas, MD,Philip Kuriakose,George J Alangaden, MD,Clara Hwang,Ding Wang,Linda S Gold, MD,Adam B Greenbaum,Gazala Khan,Kimberly A Brown, MD,Panayiotis N Varelas, MD,Mirela Cerghet,Dilip Moonka,Steven Keteyian,Richard M Nowak, MD,Richard Nowak,Nalini Janakiraman,Henry K Wong, MD,Iltefat Hamzavi</t>
  </si>
  <si>
    <t>University At Buffalo</t>
  </si>
  <si>
    <t>12 Capen Hall, Buffalo, New York 14260-1660</t>
  </si>
  <si>
    <t>Buffalo</t>
  </si>
  <si>
    <t>716-829-5263</t>
  </si>
  <si>
    <t>Srauth@Buffalo.Edu</t>
  </si>
  <si>
    <t>Susan E. Rauth</t>
  </si>
  <si>
    <t>Leonard H Epstein, PH.D.,Vijay Iyer,James Roemmich,Li Yin,Steven L Dubovsky, MD,Angela Wisniewski</t>
  </si>
  <si>
    <t>Toronto General Hospital</t>
  </si>
  <si>
    <t>200 Elizabeth Street</t>
  </si>
  <si>
    <t>M4W3S5</t>
  </si>
  <si>
    <t>416-340-4062</t>
  </si>
  <si>
    <t>Sharon.Walmsley@Uhn.Ca</t>
  </si>
  <si>
    <t>Sharon L Walmsley</t>
  </si>
  <si>
    <t>Daniel C Cattran, MD,Michael Farkouh,Sharon L Walmsley, MD,Michael E Farkouh, MD,Thomas Waddell,Marc De Perrot, MD,Richard Cooper,Jennifer M Jones, MD,Andrew Ha,Jennifer Jones,Terrence O Yau, MD,John T Granton, MD,Keyvan Karkouti,Charmaine E Lok, MD,Darrell Tan,Linda Woodhouse,Niall D Ferguson, MD,Vladimir Dzavik,Jing Li,Jennifer J Knox, MD</t>
  </si>
  <si>
    <t>Ospedale San Raffaele</t>
  </si>
  <si>
    <t>Via Olgettina, 60, 20132 Milano, Italy</t>
  </si>
  <si>
    <t>Milan</t>
  </si>
  <si>
    <t>Italy</t>
  </si>
  <si>
    <t>+39 02 26437362</t>
  </si>
  <si>
    <t>Bergami.Alessandra@Hsr.It</t>
  </si>
  <si>
    <t>Alessandra Bergami</t>
  </si>
  <si>
    <t>Paolo P Ghia, MD,Elena Bignami,Giovanni Landoni,Luca Gianni,Andrea Ferrari,Piermarco Piatti,Fabio Ciceri,Adriano Lazzarin,Francesco Montorsi,Andres Ferreri,Antonio Colombo,Raffaella Fazio</t>
  </si>
  <si>
    <t>Montpellier University Hospital</t>
  </si>
  <si>
    <t>39 Avenue Charles</t>
  </si>
  <si>
    <t>Montpellier</t>
  </si>
  <si>
    <t>A-Romain@Chu-Montpellier.Fr</t>
  </si>
  <si>
    <t>Ahmed Romain</t>
  </si>
  <si>
    <t>Philippe Quittet,Marc Julia,Florence Leclercq,Guillaume Cartron,Audrey Gabelle,Georges Mourad,Arielle Crespel,Didier Bessis,Isabelle Quere,Pierre Labauge,Emilie Olié,William Camu,Mélanie Cayrac,Gilles Cambonie,Eric Renard,Arnaud Bourdin,Didier Cupissol,Christian Jorgensen,Christophe Piot,Pierre Boulot,Marc Righini,Jean-Marc Davy,Bernard Guillot,Kada Klouche,Philippe Courtet,Dominique Larrey,Samir Jaber,Yves Marie Pers, MD,Anne Farret</t>
  </si>
  <si>
    <t>Steno Diabetes Center</t>
  </si>
  <si>
    <t>Gentofte</t>
  </si>
  <si>
    <t>DK-2820</t>
  </si>
  <si>
    <t>Pro@Steno.Dk</t>
  </si>
  <si>
    <t>Peter Rossing, Md</t>
  </si>
  <si>
    <t>Henrik U Andersen, DMsc</t>
  </si>
  <si>
    <t>University Washington</t>
  </si>
  <si>
    <t>Gerberding Hall G80 Box 351202 Seattle, Wa 98195-1202</t>
  </si>
  <si>
    <t>98195-1202</t>
  </si>
  <si>
    <t>206-616-4210</t>
  </si>
  <si>
    <t>Saint@Uw.Edu</t>
  </si>
  <si>
    <t>Jef St. De Lore</t>
  </si>
  <si>
    <t>Jonathan Himmelfarb,Steven P Lawrence, MD,Laurie K Mischley, Nd,Anne M Connolly, MD,Brent D Matthews, M.D.,Clifford R Scott, MD,Paul F Austin,Rajnish Mehrotra,Grant V Bochicchio, MD,Gerald P Linette, MD,Daniel C Brennan,Alan Pestronk,Murali Chakinala,Robert A Montgomery, MD,Nicole S Gibran, MD,John M Pagel, MD,Paul G Martin, MD,Bart Scott,Neil H White, MD,B D Smith, MD,Alessandro Fichera,Jonathan L Wright, MD, MS,Benjamin E Greer, MD,Steven J Lawrence, MD,Erik R Dubberke, MD,Tessa E Madden, MD,Hersh Maniar,Alan Zajarias,Andrew Coveler,Michael J Donahue, MD,Shailender Bhatia,Edward H Lin, MD,Eileen M Bulger, MD,Laura Q M Chow, MD,Charles Bombardier,Evan Y Yu, MD,Douglas Adkins,Daniel W Coyne, MD,William S Harris, MD,Bessie A Young, MD,William C Chapman, MD,Michael Boeckh,William J Bremner, MD,Paul Martin,Keith Stockerl-Goldstein,Christina Baik,Sarah E Leary, MD,Sylvia M Lee, MD,Steven M Strasberg, MD,William G Hawkins, MD,Terry B Gernsheimer, MD,Peter J Nelson, MD,Patrick Geraghty,Renato Martins,William I Bensinger, MD,Ajay K Gopal, MD,Jeffrey L Harris, DO,Shalini Shenoy,Randal C Paniello, MD,Florence Sheehan,Timothy L Zisman, MD,Susanne May,Robert J Hayashi, MD,Elizabeth M Swisher, MD,Susan R Criswell,Ann M Connolly, MD,Jacob M Buchowski, MD,Keith D Eaton, MD,Timothy J Pluard, MD,Jeffrey D Bradley, MD,Gregory A Ewald, MD,Wayne J Katon, MD,Elena G Chiorean,Celestia S Higano, MD,Barbara Goff,Huong Q Nguyen, PhD, Rn,David G Maloney, MD,Brenda M Sandmaier, MD,Diane F Merritt,Irl B Hirsch, MD,Yvonne S Lin, PhD,Randall Bateman,Stuart C Sweet, MD,Janet Mcgill,Roland Walter,Stephanie J Lee,Peter Westervelt,Corey Casper,Suzanne Craft,Mario Castro,Mary Disis,Elaine R Peskind, MD,Bruce Montgomery,Ann E Woolfrey, M.D.,Surendra Shenoy,Julie R Gralow, MD,Anna Roshal,Charles Landis,Constance D Lehman, MD,Sarah Leary,Robert H Hayashi, MD,Linda Murray,Mark A Schroeder, MD,C R Scott, MD,William L Lombardi, MD,Jeannine Mccune,Eileen Bulger,Sam Sharar,Amanda F Cashen, MD,Andrei Shustov,David Flum,Gary Chan,Denise E Wilfley, PHD,Michael Avidan,Robert B Montgomery, MD,Bruce Psaty,Leona A Holmberg,John Amory,Yvette I Sheline, MD,Garry S Tobin, MD,Karina L Walters, M.D.,Michael E Mullins, MD,Michael Tomasson,Stephen T Oh, MD,K S Baker, MD,Marie Bleakley,Robert L Grubb, MD,Karen Syrjala,Daniel B Rosenbluth, MD,Peter Milgrom,Brian G Till, MD,Vijayakrishna K Gadi,Stephanie T Page, MD,Brad A Racette, MD,Lauri Burroughs,Perry W Grigsby, MD,Ravi Vij,Anna Wald,Julie Silverstein,Mara Y Roth, MD,Ann C Collier, MD,Albert Faro,Michael Weiss,Pamela Becker,Frances M Lewis, PhD,Scott D Lee, MD,Mark A Stein, MD</t>
  </si>
  <si>
    <t>Ninewells Hospital And Medical School</t>
  </si>
  <si>
    <t>Dundee Dd1 9sy</t>
  </si>
  <si>
    <t>Dundee</t>
  </si>
  <si>
    <t>DD1 9SY</t>
  </si>
  <si>
    <t>+(44) 01382 383092</t>
  </si>
  <si>
    <t>J.J.F.Belch@Dundee.Ac.Uk</t>
  </si>
  <si>
    <t>Professor Jill J F Belch</t>
  </si>
  <si>
    <t>Emma Brown,Alastair Thomson,William D Anderson, MD,Nigel Reynolds,William F Anderson, M.D.,Graeme Houston,Jill Belch,Rory J Mccrimmon, MD,Chim Lang,Chim C Lang, MD</t>
  </si>
  <si>
    <t>University Texas Houston</t>
  </si>
  <si>
    <t>7000 Fannin St, Houston, Tx 77030</t>
  </si>
  <si>
    <t>Houston</t>
  </si>
  <si>
    <t>(713) 500-3082</t>
  </si>
  <si>
    <t>George.M.Stancel@Uth.Tmc.Edu</t>
  </si>
  <si>
    <t>George Stancel, Phd</t>
  </si>
  <si>
    <t>Bela Patel,Charles Wade,Christopher S Greeley, MD,Erik B Wilson, M.D.,Karen J Vigil, MD,Sean I Savitz, MD,Mya C Schiess, MD,John R Holcomb, MD,Phillip Raskin,Philip Raskin,Richard W Smalling, MD,Antonio Anzueto,Amber Luong,Charles E Cox, MD,Gloria P Heresi, MD,Michael B Fallon, MD,Jorge E Cortes-Franco, MD,Roberto C Arduino, MD,Kathleen A Kennedy, MD,Kathleen A Kennedy, M.D.,Mary Koenig,Hope Northrup,Carlos A Roldan, MD,Baha M Sibai, MD,Jorge Cortes,Maria O Lopez, MD,Pratik Doshi,Sean C Blackwell, MD,Jon E Tyson, MD,Edward Ellis</t>
  </si>
  <si>
    <t>University Pittsburgh</t>
  </si>
  <si>
    <t>4200 Fifth Ave, Pittsburgh, Pa 15260</t>
  </si>
  <si>
    <t>Pittsburgh</t>
  </si>
  <si>
    <t>Pennsylvania</t>
  </si>
  <si>
    <t>(412) 624-7405</t>
  </si>
  <si>
    <t>Jew7@Pitt.Edu</t>
  </si>
  <si>
    <t>Jennifer E. Woodward, Phd</t>
  </si>
  <si>
    <t>Benjamin L Shneider, MD,Ferhaan Ahmad,Mark D Miller, MD,Hyoung D Kim, MD,David Friedland,Ian Mcgowan,Linda Siminerio,Adam Slivka,William D Anderson, MD,James W Ibinson, M.D., PH.D.,Cynthia R Johnson, PHD,Michael Boyiadzis,Sandeep K Jain, MD,Atul Humar,Joseph M Pilewski, MD,Nathan Bahary,Nancy Baker,Larisa J Geskin, MD,Benoit H Mulsant, MD,Michael G Risbano, MD, Ma,Rohit Aggarwal,Christian A Bermudez, MD,Todd Green,George F Jr., MD,Gerard Vockley,Gerald Vockley,Michael Horowitz,Jan Drappatz,Valerie R Suski, MD,Sally E Wenzel, MD,Anita Courcoulas,Jessie Vanswearingen,Eric Lenze,John M Kirkwood, MD,Benjamin L Handen, PHD,Georgianne Arnold,Robyn T Domsic, MD,Deepinder K Dhaliwal, MD,Edward Chu,Jing-Zhou Hou,William F Anderson, M.D.,Laura K Ferris, MD,Maria L Escolar, MD,Fernando Holguin,Dennis M Mcnamara, MD,Thomas C Gamblin, MD,Hussein A Tawbi, MD,Linda F Fried, MD,Michael Mathier,Richard S Guido, MD,Margaret V Ragni, MD,Robert L Kormos, MD,Chester V Oddis, MD,Ken Uchino,Michael P Donahoe, MD,Mark A Miller, MD,Stephanie Land,Victor Vogel,Catalin Toma,Rodney J Landreneau, MD,Mordechai Rabinovitz,Oscar L Lopez,Sara R Piva, Pt, PhD,Taofeek Owonikoko,Obaid S Shaikh, MB CHB,Jordan F Karp, M.D.,Prem Soman,Peter Rubin,William Doyle,Bruce S Ling, MD,Eun Kwak,Mary Norine Walsh, MD,Sharon A Riddler, MD,Susan L Greenspan, MD,Aaron Brown,John R Fowler, M.D.,Cornelius Clancy,Cuneyt M Alper, MD,Jason M Swoger, MD,Tae K Kim, MD,Shannon Puhalla,Julie Bauman,Weijing Sun,Greg Siegle,Robert H Howland, MD,Ahmad Tarhini,Suzanne Lentzsch,Robert R Edwards, MD,Michael C Munin, MD,Gurkamal S Chatta, MD,David A Brent, MD,Charles F Reynolds, MD,Timothy Patton,James Ohr,James F Pingpank,James J Irrgang, Pt PhD Atc,Robert L Ferris, MD,Frederico G S Toledo, MD,Jeffrey J Teuteberg, MD,Michael L Boninger, MD,Adam Brufsky,David G Maloney, MD,Ian Valerio,Alexander B Olawaiye, MD,Hyagriv N Simhan, MD,Ericka L Fink, MD,Charles W Atwood, MD,Marc Levesque,Beatrice A Chen, MD,Lakshmanan Krishnamurti,Lawrence M Wei, MD,Chandra P Belani, MD,Robert H Squires, MD,Kevin Gibson,Mary Sevick,Meryl A Butters, PHD,Peter M Ellis, MD,Mara J Horwitz, MD,Frank C Sciurba, MD,Mounzer E Agha, MD,Michael E Thase, MD,Ariel G Gildengers, MD,Larry W Moreland, MD,Liza C Villaruz, MD,David T Harris, MD,Rene Alvarez,Mark Roberts,Randall E Brand, MD,Julie E Bauman, MD,Blair Jobe,Ross Zafonte,Fotios Koumpouras,Mark L Unruh, MD,Richard H Beigi, MD,Massimo Trucco,Mark A Socinski, MD,Dorothy J Becker</t>
  </si>
  <si>
    <t>University Illinois</t>
  </si>
  <si>
    <t>1853 W Polk St</t>
  </si>
  <si>
    <t>Rockford</t>
  </si>
  <si>
    <t>312-355-1700</t>
  </si>
  <si>
    <t>Sakkina@Uic.Edu</t>
  </si>
  <si>
    <t>Sanjeev Akkina, Md</t>
  </si>
  <si>
    <t>Mark A Stein, MD,John W Goodwin, MD,Mary Lou Schmidt, MD,Meghna Desai,Sandeep K Jain, MD,Nada N Berry, MD,Stephen Porges,Kent Hoskins,Mary E Schmidt, MD,Stephen B Beck, MD,Jennifer Lim,Victor R Gordeuk, MD,Thomas A Ala, MD,Arkadiusz Z Dudek, MD,Peter Weiden,Kenneth Wilund,Laurent Brard,Jay L Goldstein, MD,John E Godwin, MD,Thomas D Stamos, MD,Kevin T Mcvary, MD,Richard A Schoor, MD,Robert S Mocharnuk, MD,Lawrence Feldman,Lewis Hsu,Richard M Novak, MD,Michael Tarantino,Benjamin Van Voorhees,Anand Kumar,Jerry A Krishnan, MD,Steven M Silverstein, MD,Michael W Neumeister, MD,James P Lash, MD,Krishna Rao,Richard Whitley,Mladen I Vidovich,Mary D Stephenson, M.D., M.Sc.,Anders F Mellgren, MD,Bharati Prasad,Gregory Brandt,Meghna R Desai, MD</t>
  </si>
  <si>
    <t>Schneider Childrens Medical Center Israel</t>
  </si>
  <si>
    <t>Petah Tikva, Israel</t>
  </si>
  <si>
    <t>Petah Tikva</t>
  </si>
  <si>
    <t>Israel</t>
  </si>
  <si>
    <t>972-50-4057148</t>
  </si>
  <si>
    <t>Jstein@Clalit.Org.Il</t>
  </si>
  <si>
    <t>Jerry Stein</t>
  </si>
  <si>
    <t>Shlomit Shalitin,Liat De Vries,Moshe Phillip,Ravital Nimri,Liora Lazar,Shoshana Revel-Vilk,Raanan Shamir,David Ben-Meir,Daniel Weigl</t>
  </si>
  <si>
    <t>Mount Sinai Medical Center</t>
  </si>
  <si>
    <t>600 University Avenue Toronto, On  M5g 1x5</t>
  </si>
  <si>
    <t>M5G 1X5</t>
  </si>
  <si>
    <t>416-586-4816</t>
  </si>
  <si>
    <t>Vshah@Mtsinai.On.Ca</t>
  </si>
  <si>
    <t>Vibhuti Shah</t>
  </si>
  <si>
    <t>Bernard Zinman,Nadine Shehata,Dan Farine,Paul Bernstein,Sang Lee,Sang-Rok Lee,Gareth Seaward,Harold P Drutz, MD,Christine Elser,John Kingdom,Kellie Murphy,Albiruni Razak,Ronald L Burkes,Allison Mcgeer,Robert F Casper, MD,Julia Knight,Ravi Retnakaran,Daniel Drucker,Cristian Arzola,Naveed Siddiqui,Brenda Coleman,Seung G Lee,Sung C Lee, MD,Sang H Lee, MD,Niall D Ferguson, MD,Sangeeta Mehta,Danny Lovatsis,Mrinalini Balki</t>
  </si>
  <si>
    <t>University Southern California</t>
  </si>
  <si>
    <t>University Of Southern California Los Angeles, Ca 90089</t>
  </si>
  <si>
    <t>Beverly Hills</t>
  </si>
  <si>
    <t>323-442-5849</t>
  </si>
  <si>
    <t>Michael.Bowdish@Med.Usc.Edu</t>
  </si>
  <si>
    <t>Michael Bowdish</t>
  </si>
  <si>
    <t>Fred R Sattler, MD,Luis E Mendez, MD,Naveed Wagle,Michelle L Hernandez, MD,Carolee J Winstein, PHD,Giselle M Petzinger, MD,Kyle Cologne,Stephen Liu,Michael Dube,Sikander Ailawadhi,Anne L Peters, MD,Jen C Wang, MD,Anthony Senagore,Casey L O'Connell, MD,Said R Beydoun, MD,Dan Douer,Albert A Rizzo, MD,David Shavelle,John Wang,Anthony B El-Khoueiry, MD,Anthony El Khoueiry,Lynda D Roman, MD,Heinz-Josef Lenz,Lon S Schneider, MD,Michael E Bowdish, MD,Jennifer S Hui, M.D.,Howard Liebman,Tanya B Dorff, MD,Adupa Rao,Barbara J Gitlitz,Anil Tulpule,Syma Iqbal,Eugene S Chung, MD,Gene Y Sung, MD,Anna H Wu, PHD,David F Penson, MD,Agustin A Garcia, MD,John C Wang, MD,David I Quinn, MB CHB</t>
  </si>
  <si>
    <t>Ottawa Hospital</t>
  </si>
  <si>
    <t>501 Smyth Road Ottawa, On K1h 8l6, Canada</t>
  </si>
  <si>
    <t>Ottawa</t>
  </si>
  <si>
    <t>K1H8L6</t>
  </si>
  <si>
    <t>613-737-8899 ex 73917</t>
  </si>
  <si>
    <t>Pmacpherson@Toh.On.Ca</t>
  </si>
  <si>
    <t>Paul A Macpherson, Md</t>
  </si>
  <si>
    <t>Glenwood Goss,Lionel Zuckier,Salmaan Kanji,Andrew Je Seely, MD,Esteban Gandara,Johanne Weberpals,Smita Pakhale,Libni Eapen,Prasad Jetty,Dawn Stacey,Andrew Hill,Terrence D Ruddy, MD,Lauralyn A Mcintyre, MD,Laura Q M Chow, MD,Cheemun Lum,Susan F Dent,Marcel Ruzicka,Mark S Freedman, MD,Andrew B Hill, MD,Curtis L Cooper, MD,Derek J Jonker, MD,Deborah Zimmerman,Jonathan B Angel, MD,Marc A Rodger, MD,Swapnil Hiremath,Jason Tay,Grégoire Le Gal,Peter Lapner</t>
  </si>
  <si>
    <t>Azienda Ospedaliera Universitaria Integrata Di Verona</t>
  </si>
  <si>
    <t>Piazzale Aristide Stefani 1</t>
  </si>
  <si>
    <t>Verona</t>
  </si>
  <si>
    <t>045 812 2370/2750</t>
  </si>
  <si>
    <t>Fibrosi.Cistica@Ospedaleuniverona.It</t>
  </si>
  <si>
    <t>Prof. Corrado Vassanelli</t>
  </si>
  <si>
    <t>Flavio Ribichini,Marco Cipolli,Giampaolo Tortora,Fabio Benedetti,Paola Melotti</t>
  </si>
  <si>
    <t>Rainier Clinical Research Center</t>
  </si>
  <si>
    <t>723 Sw 10th St</t>
  </si>
  <si>
    <t>Renton</t>
  </si>
  <si>
    <t>425-251-1720</t>
  </si>
  <si>
    <t>Cdburton@Rainier-Research.Com</t>
  </si>
  <si>
    <t>Carole Burton</t>
  </si>
  <si>
    <t>David G Vossler, MD,Allen M Sussman,Leslie J Klaff, MD,Ronald L Brazg, MD</t>
  </si>
  <si>
    <t>William Sansum Diabetes Center</t>
  </si>
  <si>
    <t>805-682-7638</t>
  </si>
  <si>
    <t>Kristin Castorino, Do</t>
  </si>
  <si>
    <t>Kristin Castorino</t>
  </si>
  <si>
    <t>Amcr Institute</t>
  </si>
  <si>
    <t>625 West Citracado Parkway, Suite 112, Escondido, California 92025</t>
  </si>
  <si>
    <t>Escondido</t>
  </si>
  <si>
    <t>760.466.1534</t>
  </si>
  <si>
    <t>Ncbailey@Amcrinstitute.Com</t>
  </si>
  <si>
    <t>N. Celeste Bailey</t>
  </si>
  <si>
    <t>Timothy Bailey</t>
  </si>
  <si>
    <t>Ospedale Niguarda Ca Granda</t>
  </si>
  <si>
    <t>Piazza Dell'Ospedale Maggiore, 3, 20162 Milano, Italy</t>
  </si>
  <si>
    <t>+39026444 Ext.2668</t>
  </si>
  <si>
    <t>Ester.Pungolino@Ospedaleniguarda.It</t>
  </si>
  <si>
    <t>Ester Pungolino</t>
  </si>
  <si>
    <t>Laura Marbello,Silvio Klugmann,Enrica Morra,Salvatore Siena,Marco Montillo,Edoardo Boccardi,Maurizio Lunati,Chiara Rusconi,Alessandra Tedeschi,Silvia Cantoni</t>
  </si>
  <si>
    <t>University Padova</t>
  </si>
  <si>
    <t>Via 8 Febbraio, 2</t>
  </si>
  <si>
    <t>Padova</t>
  </si>
  <si>
    <t>+39 49 8218642</t>
  </si>
  <si>
    <t>Barbara.Hildenbrand@Unipd.It</t>
  </si>
  <si>
    <t>Barbara Hildenbrand</t>
  </si>
  <si>
    <t>Vittorio Pengo,Angelo Avogaro,Annarosa Floreani,Fabrizio Fabris</t>
  </si>
  <si>
    <t>Bangalore Diabetes Hospital</t>
  </si>
  <si>
    <t>Bangalore</t>
  </si>
  <si>
    <t>India</t>
  </si>
  <si>
    <t>Dr. K M Prasanna Kumar</t>
  </si>
  <si>
    <t>Prasanna K Kumar</t>
  </si>
  <si>
    <t>Nu Hospital Organisation</t>
  </si>
  <si>
    <t>Trollhattan</t>
  </si>
  <si>
    <t>+46 (0) 725-5504800</t>
  </si>
  <si>
    <t>Viktorija.Matuleviciene@Vgregion.Se</t>
  </si>
  <si>
    <t>Viktorija Matuleviciene</t>
  </si>
  <si>
    <t>Addenbrookes Hospital</t>
  </si>
  <si>
    <t>Hills Rd</t>
  </si>
  <si>
    <t>Cambridge</t>
  </si>
  <si>
    <t>CB2 0QQ</t>
  </si>
  <si>
    <t>01223 596057</t>
  </si>
  <si>
    <t>Caroline.Saunders@Addenbrookes.Nhs.Uk</t>
  </si>
  <si>
    <t>Caroline Saunders</t>
  </si>
  <si>
    <t>Peter Kirkpatrick,Charles Crawley,Basil F Matta, Ba Bao Mb Bch Da Frca,Mark Evans,Duncan I Jodrell, MD,Alasdair J Coles,David Gilligan,David Menon,Karen F Mcadam, MD,Jonathan Gillard,Kate Fife,Roger Barker</t>
  </si>
  <si>
    <t>Mount Sinai School Medicine</t>
  </si>
  <si>
    <t>1428 Madison Ave</t>
  </si>
  <si>
    <t>212-659-8039</t>
  </si>
  <si>
    <t>Sherif.Mikhail@Mountsinai.Org</t>
  </si>
  <si>
    <t>Sherif Mikhail</t>
  </si>
  <si>
    <t>Bruce Sands,Jawad Ahmad,Adriana Feder,Janice Gabrilove,Krzysztof Misiukiewicz,Carol R Horowitz, MD,Manisha Balwani,Ronald S Hoffman, MD,Michael J Schwartz, MD,Thomas N Bryce, MD,Alan J Moskowitz, MD,Jeremy Silverman,Joanne L Stone, MD,John Mascarenhas,Gary Goldenberg,Nanda Kerkar,Ellen S Marmur, MD,Sharmila Anandasabapathy,Jeffrey H Silverstein, MD,Luis Isola,Annetine Gelijns,Antonia S New, MD,Enver Akalin,David J Reich,Eric Hollander,Jorge E Gomez, MD,Jeanne Zanca,Carol J Levy, MD,Eliza B Geer, MD,Lale Kostakoglu,Joshua Zeichner,Myron E Schwartz, MD,Marshall Posner,Sundar Jagannath,Nina Bhardwaj,Wayne K Goodman, MD,Michael E Farkouh, MD,Brett A Miles, M.D., DDS,Edward Chu,Roxana Mehran,Steven J Frucht, MD,Stanley Tuhrim,Anna Nowak-Wegrzyn,Amy Tiersten,Sean Pinney,Dan V Iosifescu, MD,Joshua Brody,Natan Bar-Chama,Ian R Holzman, MD,Ian M Kronish, MD,Thomas D Schiano, MD,Joel J Bauer, MD,Michael A Schwartz, MD,Michael E Schwartz, DO,Annapoorna S Kini, MD,Peter S Heeger, MD,Robert Rosenson,George A Diaz, MD,Fred D Lublin, MD,Nina A Bickell, MD,Mary Sano,Ronen Arnon,Denise Nassisi,Janet B Serle,Samin K Sharma, MD,Judith A Neugroschl, M.D.,Mark Sivak,Horacio Kaufmann,Matthew D Galsky, MD,Penny A Asbell, MD,David L Reich, MD,Michael Farkouh,Michelle Fabian,Robert J Desnick, MD,James W Murrough, MD,Michael L Schwartz, MD,Mary Mckay,Eyal Shemesh,Robert G Maki, MD,Kirk Campbell,Ponni Perumalswami,Marcelo Bonomi,Mark Lebwohl,Jeffrey D Glassberg, MD,Annemarie Stroustrup,Aaron Miller,Philip A Friedlander, MD,Susan S Baker, MD,Katherine E Burdick, PHD,Michael K Schwartz, DDS,Sanjay J Mathew, MD,Ajai Chari</t>
  </si>
  <si>
    <t>Kaiser Permanente</t>
  </si>
  <si>
    <t>1 Kaiser Plz</t>
  </si>
  <si>
    <t>Los Angeles</t>
  </si>
  <si>
    <t>209-735-6045</t>
  </si>
  <si>
    <t>Wais.N.Arsala@Kp.Org</t>
  </si>
  <si>
    <t>Wais N Arsala</t>
  </si>
  <si>
    <t>Gregory Clarke,Erin S Leblanc, MD,Nagendra Tirumali,W J Fessel, MD,Carla Green,Karl Luber,Jennifer F Carney, MD,Ira D Glick, MD,Mark U Rarick, MD,Steven A Vasilev, MD,Robert Goldfien,Jonathan A Polikoff, MD,William Towner,Gregory B Clarke, MD,Han A Koh, MD,David J Magid, MD,Tatjana Kolevska,Cynthia D Brown, MD,Stephen Williams,Steven K Bergstrom, MD,Lisa M Nyberg, MD,Alex R Menter, MD,David A Smith, MD</t>
  </si>
  <si>
    <t>Childrens Hospital Pittsburgh</t>
  </si>
  <si>
    <t>One Children'S Hospital Drive 4401 Penn Avenue Pittsburgh, Pa 15224</t>
  </si>
  <si>
    <t>412-692-7056</t>
  </si>
  <si>
    <t>Regina.Jakacki@Chp.Edu</t>
  </si>
  <si>
    <t>Regina I. Jakacki</t>
  </si>
  <si>
    <t>Dorothy J Becker,David J Keljo, MD,Regina I Jakacki, MD</t>
  </si>
  <si>
    <t>Diabetes And Endocrinology Consultants</t>
  </si>
  <si>
    <t>Morehead City</t>
  </si>
  <si>
    <t>North Carolina</t>
  </si>
  <si>
    <t>252-222-5700</t>
  </si>
  <si>
    <t>Brooke.Gainey@Beachdoctor.Com</t>
  </si>
  <si>
    <t>Brooke Gainey, Rn</t>
  </si>
  <si>
    <t>Kathryn J Lucas, MD</t>
  </si>
  <si>
    <t>Alberta Diabetes Institute</t>
  </si>
  <si>
    <t>Ghada Asaad, M.Sc.</t>
  </si>
  <si>
    <t>Queen Mary Hospital</t>
  </si>
  <si>
    <t>102 Pok Fu Lam Road</t>
  </si>
  <si>
    <t>Hong Kong</t>
  </si>
  <si>
    <t>852-97756950</t>
  </si>
  <si>
    <t>Kongsl@Hku.Hk</t>
  </si>
  <si>
    <t>Shun Ling Kong</t>
  </si>
  <si>
    <t>Ernest Hy Ng, MD,Ivan Hung,Frankie Leung,Stephen W Lee, MD,Ching-Lung Lai,Sydney Tang,Michael Chan,Louis WC Chow, MD,Thomas Yau</t>
  </si>
  <si>
    <t>Diabetes Center</t>
  </si>
  <si>
    <t>Salinas</t>
  </si>
  <si>
    <t>831-769-9355</t>
  </si>
  <si>
    <t>Gwolfe@Diabetescarecenter.Com</t>
  </si>
  <si>
    <t>Gary S Wolfe, Rn</t>
  </si>
  <si>
    <t>University Hospital Gabriel Montpied</t>
  </si>
  <si>
    <t>Clermont Ferrand</t>
  </si>
  <si>
    <t>St Michaels Hospital</t>
  </si>
  <si>
    <t>30 Bond Street</t>
  </si>
  <si>
    <t>M5B 1W8</t>
  </si>
  <si>
    <t>416- 864-5825</t>
  </si>
  <si>
    <t>Mazerd@Smh.Toronto.On.Ca</t>
  </si>
  <si>
    <t>David Mazer, Md</t>
  </si>
  <si>
    <t>Mark Loeb,Nadine Shehata,Peter Y Liu, MD,Michael Mckee,John C Marshall, MD,Robert G Josse, MD,Gordon W Moe, MD,Aaron Nauth,Andrew Baker,Hyun Kim,Irfan Dhalla,Mark Yudin,Vladimir Vuksan,Michael Farkouh,Peter P Liu, MD,Hyun A Kim, MD,Marc B Goldstein, MD,Corinne Fischer,Samir K Gupta, MD,Sandro Rizoli,Emil H Schemitsch, MD,Elizabeth Tullis,Sandeep K Gupta, MD,Jan Friedrich,Karen Burns,Andrew Yan,Lawrence A Leiter, MD,Gary May,Ori Rotstein,Robert G Macdonald, MD,Rajeev Muni,Andreas Laupacis,Jeremy Hall,Christine Brezden-Masley,Jennifer Anderson,John L Sievenpiper, MD, PhD,Abdul Al-Hesayen,Sandeep Gupta,David H Fitchett,Kevin A Gough, MD,Michael E Farkouh, MD,Rashida Haq,Jeffrey S Zaltzman, MD,Darrell Tan,Daniel H Selchen, MD</t>
  </si>
  <si>
    <t>Childrens Hospital Eastern Ontario</t>
  </si>
  <si>
    <t>401 Smyth Road Ottawa, Ontario K1h 8l1</t>
  </si>
  <si>
    <t>K1H 8L1</t>
  </si>
  <si>
    <t>613-737-7600 ext.3350</t>
  </si>
  <si>
    <t>Nanderson@Cheo.On.Ca</t>
  </si>
  <si>
    <t>Natalie Anderson</t>
  </si>
  <si>
    <t>Kimmo Murto,Ken Farion,Robert Slinger,Stuart Harman,Denise Harrison,Donna Johnston,Jeffrey Pernica</t>
  </si>
  <si>
    <t>Uc San Francisco Family And Community Medicine Dept</t>
  </si>
  <si>
    <t>Danielle M Hessler, Ph.D.</t>
  </si>
  <si>
    <t>Lawrence Fisher,Umesh Masharani</t>
  </si>
  <si>
    <t>Fortis Hospital</t>
  </si>
  <si>
    <t>Singhrajpal@Hotmail.Com</t>
  </si>
  <si>
    <t>Rajpal Singh, Dr</t>
  </si>
  <si>
    <t>Umc Saint Radboud</t>
  </si>
  <si>
    <t>Geert Grooteplein-Zuid 10</t>
  </si>
  <si>
    <t>Nijmegen</t>
  </si>
  <si>
    <t>Netherlands</t>
  </si>
  <si>
    <t>+31 (0) 24 361 89 37</t>
  </si>
  <si>
    <t>Bob.Dejonge@Radboudumc.Nl</t>
  </si>
  <si>
    <t>Bob De Jonge</t>
  </si>
  <si>
    <t>C Herpen,Wta Der Graaf,Robert Jf Laheij, PhD,Peter Pickkers,David Burger,Oliver H.G. Wilder-Smith, Dr.,Elsemiek Ec Engwerda, Bsc,Roger Brüggemann,Jurgen Fütterer,Jan Bussink,John Raemaekers,Lioe-Fee De Geus-Oei,Joost P Drenth, MD,Rosella Hermens,Ritse Mann,Sean Roerink,Bas R Bloem, MD, PhD,Esther Troost,Gert J Scheffer, MD PhD,Maria Hopman,Yvonne F Heijdra, PhD MD</t>
  </si>
  <si>
    <t>University Ottawa Heart Institute</t>
  </si>
  <si>
    <t>40 Ruskin St</t>
  </si>
  <si>
    <t>K1Y 4W7</t>
  </si>
  <si>
    <t>613-798-5555</t>
  </si>
  <si>
    <t>Kmacdonald@Ottawaheart.Ca</t>
  </si>
  <si>
    <t>Karen Macdonald, Rn</t>
  </si>
  <si>
    <t>Lisa Mielniczuk,Terrence D Ruddy, MD,Derek So,George K Chandy, MD, PhD,Marc Ruel,Haissam Haddad,Ross Davies,Pablo Nery,Michel R Le May,Robert Beanlands,Jean-Claude Tardif,David Birnie,Robert A Dekemp, PhD,Marcel Ruzicka,Girish Nair,Rob Beanlands,Duncan J Stewart, MD,Andrew L Pipe, MD,George Wells,Benjamin J W Chow, MD</t>
  </si>
  <si>
    <t>Care Group Hospitals</t>
  </si>
  <si>
    <t>Road No 10 Banjara Hills Hyderabad ? 500034</t>
  </si>
  <si>
    <t>Hyderabad</t>
  </si>
  <si>
    <t>Docterrajkiran@Gmail.Com</t>
  </si>
  <si>
    <t>Raj Dudam</t>
  </si>
  <si>
    <t>Calambur Narasimhan</t>
  </si>
  <si>
    <t>Children'S Hospital Colorado</t>
  </si>
  <si>
    <t>13123 East 16th Avenue Aurora, Co 80045</t>
  </si>
  <si>
    <t>720-777-8856</t>
  </si>
  <si>
    <t>Margaret.Macy@Childrenscolorado.Org</t>
  </si>
  <si>
    <t>Margaret Macy</t>
  </si>
  <si>
    <t>Steven H Abman, MD,Alexander Stein,Michele Yang,Abigail Collins,Nicole Tartaglia,Dunbar D Ivy, MD,Kelly Maloney,Margaret Macy,Todd D Miller, MD,Roger Giller,Elizabeth G Mcfarland, MD,Ann Halbower,David M Fleischer, MD,Julie Parsons,Lia Gore,Elizabeth J Mcfarland, MD,Sita Kedia,David M Polaner, MD</t>
  </si>
  <si>
    <t>L Marc Research Center</t>
  </si>
  <si>
    <t>3288 Illinois Avenue Louisville Ky 40213</t>
  </si>
  <si>
    <t>Louisville</t>
  </si>
  <si>
    <t>Kentucky</t>
  </si>
  <si>
    <t>502-214-3990</t>
  </si>
  <si>
    <t>Kschmitz@Lmarc.Com</t>
  </si>
  <si>
    <t>Kathy M Schmitz, Bsn</t>
  </si>
  <si>
    <t>Harold E Bays</t>
  </si>
  <si>
    <t>Vista Klinik</t>
  </si>
  <si>
    <t>Binningen</t>
  </si>
  <si>
    <t>Switzerland</t>
  </si>
  <si>
    <t>Khatz@Vistaklinik.Ch</t>
  </si>
  <si>
    <t>Katja Hatz, Dr.</t>
  </si>
  <si>
    <t>Brigham And Womens Hospital</t>
  </si>
  <si>
    <t>75 Francis Street, Boston Ma 02115</t>
  </si>
  <si>
    <t>617-525-8829</t>
  </si>
  <si>
    <t>Avail3@Partners.Org</t>
  </si>
  <si>
    <t>Angela M. Vail</t>
  </si>
  <si>
    <t>Shalender Bhasin,Bradley Maron,Jacob Laubach,Thomas C Lee, M.D,Roy C John,Michael Wechsler,Philippe Armand,Michael M Givertz, MD,William G Stevenson, MD,John Koreth,Anil Chandraker,Robert J Soiffer, MD,Arthur J Barsky, M.D.,Nan-Kuei Chen,Chester M Hedgepeth, MD,Andrew Wellman,Francisco Marty,Howard Sesso,James Greenberg,Joaquim Bellmunt,Daniel R Kuritzkes, MD,Rodney H Falk, MD,Jennifer Haas,Susana M Campos, MD,Frank A J L Scheer, PHD,Cory Cutler,Brian Hyett,Whitney W Woodmansee, MD,Geoffrey R Oxnard, MD,Scott B Snapper, MD PHD,C K Ozaki, MD,Sharmila Dorbala,Janet W Rich-Edwards, PH. D.,David G Nathan, MD,Anthony A Amato, MD,Michael M Stone, MD,Julie Buring,Matthew H Liang, MD,Eric Jacobsen,Joshua R Korzenik,Gad A Marshall, MD,Jim C Hu, MD,Scott M Mcginnis, MD,Gregory G Allen, DO,Samuel Z Goldhaber, MD,Mary-Ellen Taplin,Anju Nohria,Rebecca Cunningham,Elliot Israel,Thomas R Spitzer, MD,Eldrin F Lewis, MD,Heather Jacene,Ashley Vernon,Eric Larose,Lawrence C Tsen, MD,Farzaneh A Sorond, MD PHD,Richard Kaufman,Laura Mauri,Carlos A Camargo, MD,Paul E Sax, MD,Toni Choueiri,Robert R Edwards, MD,Allison B Goldfine, MD,Vincent T Ho, MD,Daniel J Deangelo, MD,Matthew H Kulke, MD,Christine Pellegrini,Laurence Epstein,Mehra Golshan,Christopher S Morris, MD,Frank M Sacks, MD,Peter C Hou, MD,Marc J Semigran, MD,Atul A Gawande, MD,George D Demetri, MD,Caroline M Apovian, MD,Bhavani-Shankar Kodali,Scott R Martin, MD,Leena Gandhi,Lindsey R Baden, MD,Laura Holsen,Robert L Owens, MD,Steven K Feske, MD,Patrick A Ott, MD,Christopher Morris,Robert J Mayer, MD,Andrea Myers,Laura L Horky, MD,Christopher P Landrigan, MD, MPH,Atul Malhotra,Aaron Waxman,David S Hong, MD,Gail K Adler, PHD,Hadine Joffe,Abby King</t>
  </si>
  <si>
    <t>Nhs Tayside</t>
  </si>
  <si>
    <t>Tayside Nhs Board Nhs Tayside Headquarters Ninewells Hospital &amp; Medical School Dundee Dd1 9sy</t>
  </si>
  <si>
    <t>Allan Struthers,Miles Witham</t>
  </si>
  <si>
    <t>Coltd Diabet Center</t>
  </si>
  <si>
    <t>Samara</t>
  </si>
  <si>
    <t>Russian Federation</t>
  </si>
  <si>
    <t>Nellie Verbovaja, Md, Phd, Scd, Professor</t>
  </si>
  <si>
    <t>Diabetes And Endocrinology Specialists</t>
  </si>
  <si>
    <t>Chesterfield</t>
  </si>
  <si>
    <t>Norman Fishman</t>
  </si>
  <si>
    <t>Emory University</t>
  </si>
  <si>
    <t>201 Dowman Dr, Atlanta, Ga 30322</t>
  </si>
  <si>
    <t>(404) 712-0785</t>
  </si>
  <si>
    <t>Rebecca.Rousselle@Emory.Edu</t>
  </si>
  <si>
    <t>Rebecca Rousselle, Ba, Cip</t>
  </si>
  <si>
    <t>Saul J Karpen,Andrew M Hendrick, MD,Karen Carlson,Timothy W Olsen, MD,Srihari Veeraraghavan,Grant W Carlson, MD,Constantinos Hadjipanayis,William M Reisman, M.D.,Anne M Fitzpatrick,Theodore M Johnson Ii, MD,R D Harvey, MD,Jennifer M Jones, MD,Sonjoy R Laskar, MD,Jonathan Kaufman,Alan Freeman,David W Wright, MD,Sarah L Berga, MD,John Rhee,Helen S Mayberg,Lakshmanan Krishnamurti,Dong M Shin, MD,Carrie Cwiak,Martha Arellano,Wendy M Book, MD,Andrew O Miller, MD,Susan M Ray, MD,Barbara J Stoll, MD,David A Kooby, MD,Stewart A Factor, Do,Seth Walker,Robert A Swerlick, MD,Andi Shane,Sandra L Helmers, MD,Randy D Trumbower, Pt, PhD,Hyun Kim,Ram Subramanian,Kreton Mavromatis,Dong Shin,Ralph Diclemente,Ruth M O'Regan, MD,Benjamin G Druss, MD,Michael Benatar,Kevin Kim,Jorge L Juncos, MD,Muna Qayed,James K Rilling, PHD,Evan J Anderson, M.D.,Laurence Greenbaum,Paul D Terry, PHD,Anne E Winkler, MD,Allan D Kirk,Nabil Saba,Sandra Dunbar,Barbara O Rothbaum, PHD,Jonathon Cohen,Steven Yeh,Boadie W Dunlop, MD,Andrew Muir,Allan I Levey, MD,Hyun A Kim, MD,James J Lah, MD,David M Schuster, MD,H J Khoury, MD,Arlene B Chapman, MD,Ann Haight,Bassel El-Rayes,Roberd M Bostick, MD,Andrew H Miller, MD,Ighovwerha Ofotokun,Kenneth Hepburn,Frederic Rahbari Oskoui,Rob Stephenson,Bradley Carthon,Elliot Winton,Kevin Ault,Peter A Lane, DO,Laurence A Greenbaum, MD,Sagar Lonial,Michael S Schechter, MD,Marian L Evatt, MD,Kenneth Ogan,Thomas D Boyer, MD,Vishal Patel,Daniel M Miller, PHD,Jeannie Visootsak,Vinod H Thourani, M.D.,Ragini Kudchadkar,William C Wood, MD,William Wilcox,Rajni Sinha,Taofeek Owonikoko,Wayne B Harris, MD,Eric I Felner, MD,Claudia M Testa, MD,Gina Wingood,Micah Fisher,Kimberly A Workowski, MD,Kevin B Kim, MD,J D Vega, D.C.,Thomas R Ziegler, MD,Kimford J Meador, MD,Jonathan J Beitler, MD,Paul Spearman,Adriana Ioachimescu,Vincent Marconi,Daniel J Miller, MD,Suma Shankar,Navneet Dhillon,Jeffrey J Rakofsky, MD,Todd Cooper,Jennifer Jones,Sri Edupuganti,Amelia Zelnak,Dong-Gu Shin,David B Delurgio, MD,Rebecca Gary,Andrew B Adams, MD,Michael Johns,Rachel Patzer,Ajay Nooka,David H Lawson, MD,Nadine G Rouphael, M.D.,Rene Romero,Donald Harvey,Mark J Mulligan, MD,Hanna J Khoury, MD,Gary F Bouloux, DDS,Antonio Guasch,John M Rhee, MD,Arlene A Stecenko, MD,Benjamin D Gold, MD,Amelia Langston,Leonard T Heffner, MD,Christopher R Flowers, MD,Omer Kucuk</t>
  </si>
  <si>
    <t>Capital Clinical Reserch Center</t>
  </si>
  <si>
    <t>Olympia</t>
  </si>
  <si>
    <t>Eric J. Klein, Site 017</t>
  </si>
  <si>
    <t>Eric J Klein, MD</t>
  </si>
  <si>
    <t>Rostov State Medical University</t>
  </si>
  <si>
    <t>Nakhichevanskiy Per., 29, Rostov-On-Don, Russia, 344022</t>
  </si>
  <si>
    <t>Rostov On Don</t>
  </si>
  <si>
    <t>+7 863 265-33-38</t>
  </si>
  <si>
    <t>Suhas Mane</t>
  </si>
  <si>
    <t>Diablo Clinical Research</t>
  </si>
  <si>
    <t>2255 Ygnacio Valley Rd</t>
  </si>
  <si>
    <t>Walnut Creek</t>
  </si>
  <si>
    <t>925-930-7267</t>
  </si>
  <si>
    <t>Egaldes@Diabloclinical.Com</t>
  </si>
  <si>
    <t>Leonard Chuck, Site 0015</t>
  </si>
  <si>
    <t>Leonard H Chuck, MD,Richard L Weinstein, MD,Mark P Christiansen, MD</t>
  </si>
  <si>
    <t>Metabolic Institute America</t>
  </si>
  <si>
    <t>Tarzana</t>
  </si>
  <si>
    <t>Yehuda Handelsman</t>
  </si>
  <si>
    <t>Vu Medical Center</t>
  </si>
  <si>
    <t>Vu University Medical Ctr</t>
  </si>
  <si>
    <t>Amsterdam</t>
  </si>
  <si>
    <t>1081 HV</t>
  </si>
  <si>
    <t>Hj.Scheffer@Vumc.Nl</t>
  </si>
  <si>
    <t>Hester J Scheffer, Md</t>
  </si>
  <si>
    <t>Egbert F Smit,Sonja Zweegman,Anton Vonk Noordegraaf, Prof. MD PhD,A Beishuizen,Michaela Diamant,Prabath W B Nanayakkara, Dr,Philip Scheltens,Henk Verheul,Gerrit J Ossenkoppele, MD,Martine Chamuleau,Anco Boonstra,Anko Boonstra,Albertus Beishuizen,Gert J Ossenkoppele, PHD</t>
  </si>
  <si>
    <t>Belgaum Diabetic Center</t>
  </si>
  <si>
    <t>Belgaum</t>
  </si>
  <si>
    <t>Neetarohit@Gmail.Com</t>
  </si>
  <si>
    <t>Dr Neeta Deshpande, Md</t>
  </si>
  <si>
    <t>Neeta Deshpande</t>
  </si>
  <si>
    <t>Jim Pattison Outpatient Care And Surgery Center</t>
  </si>
  <si>
    <t>Surrey</t>
  </si>
  <si>
    <t>Keith.Still@Fraserhealth.Ca</t>
  </si>
  <si>
    <t>Keith Still, Dr.</t>
  </si>
  <si>
    <t>Huashan Hospital</t>
  </si>
  <si>
    <t>12 Wulumuqi Zhong Lu, Near Huashan Lu Huashan Hospital Urumqi Road 15 On The 12th Floor, Near Huashan Road</t>
  </si>
  <si>
    <t>Shanghai</t>
  </si>
  <si>
    <t>Clinical@Amoytop.Com</t>
  </si>
  <si>
    <t>Wang Runhua</t>
  </si>
  <si>
    <t>Ying Mao,Haiming Shi,Zhenyu Zhang</t>
  </si>
  <si>
    <t>Tower A, Unitech Business Park, Block ? F, South City 1, Sector ? 41, Gurgaon, Haryana - 122001</t>
  </si>
  <si>
    <t>Noida</t>
  </si>
  <si>
    <t>Saint Luc University Hospital</t>
  </si>
  <si>
    <t>Woluwe-Saint-Lambert, Brussels, Belgium</t>
  </si>
  <si>
    <t>Brussels</t>
  </si>
  <si>
    <t>0032 2 764 67 84</t>
  </si>
  <si>
    <t>Denis.Dufrane@Uclouvain.Be</t>
  </si>
  <si>
    <t>Denis Dufrane</t>
  </si>
  <si>
    <t>Emilie Bialais,Gregory Reychler,Philippe Hantson</t>
  </si>
  <si>
    <t>Nordsjællands Hospital</t>
  </si>
  <si>
    <t>Dyrehavevej 29 3400 Hillerød</t>
  </si>
  <si>
    <t>Hillerod</t>
  </si>
  <si>
    <t>DK-3400</t>
  </si>
  <si>
    <t>Morten.Bestle@Regionh.Dk</t>
  </si>
  <si>
    <t>Morten Bestle</t>
  </si>
  <si>
    <t>Martin Tolsgaard,Ulrik Pedersen-Bjergaard,Morten Bestle</t>
  </si>
  <si>
    <t>Palm Research Center</t>
  </si>
  <si>
    <t>Las Vegas</t>
  </si>
  <si>
    <t>Nevada</t>
  </si>
  <si>
    <t>Samer Nakhle</t>
  </si>
  <si>
    <t>Hopital Rangueil</t>
  </si>
  <si>
    <t>1, Pr Avenue Jean Poulhès  Tsa 50032  31059 Toulouse Cedex 9</t>
  </si>
  <si>
    <t>Toulouse</t>
  </si>
  <si>
    <t>33 5 61 32 21 42</t>
  </si>
  <si>
    <t>Guimbaud.R@Chu-Toulouse.Fr</t>
  </si>
  <si>
    <t>Rosine Guimbaud</t>
  </si>
  <si>
    <t>Meyer Elbaz,Dominique Chauveau,Bernard Malavaud,Rosine Guimbaud,Vincent Melki,Helene Hanaire,Lionel Rostaing,Xavier Game,Elbaz Meyer</t>
  </si>
  <si>
    <t>University Hospital Brussels</t>
  </si>
  <si>
    <t>Arthur Van Gehuchten 4-1020 Brussels</t>
  </si>
  <si>
    <t>Prof Debing</t>
  </si>
  <si>
    <t>Rik Schots,Anne Malfroot,Bart Keymeulen,Herbert D Spapen, MD</t>
  </si>
  <si>
    <t>Samodzielny Publiczny Szpital Kliniczny</t>
  </si>
  <si>
    <t>Stanis?awa Staszica 16, Lublin, Poland</t>
  </si>
  <si>
    <t>Lublin</t>
  </si>
  <si>
    <t>Poland</t>
  </si>
  <si>
    <t>20-954</t>
  </si>
  <si>
    <t>Mijwach@Poczta.Onet</t>
  </si>
  <si>
    <t>Malgorzata Wach</t>
  </si>
  <si>
    <t>Janusz Milanowski,Wojciech Piotrowski</t>
  </si>
  <si>
    <t>Oregon Health And Science University</t>
  </si>
  <si>
    <t>3181 S.W. Sam Jackson Park Rd.</t>
  </si>
  <si>
    <t>Portland</t>
  </si>
  <si>
    <t>Oregon</t>
  </si>
  <si>
    <t>503 494-8311</t>
  </si>
  <si>
    <t>Bourdett@Ohsu.Edu</t>
  </si>
  <si>
    <t>Dennis Bourdette</t>
  </si>
  <si>
    <t>Amira Al-Uzri,Xin Li,Philip Todd Korthuis, MD,Laura Newell,Winston Chamberlain,Jonathan R Lindner, MD,Nathan B Sautter, MD,Julie Graff,W T Gregory, MD,Stephen Chui,Jeffery E Jensen, DO,Alison B Edelman, MD, MPH,Kim Simmons,Bill H Chang, MD,Kellie Nazemi,Alexandra G Cornell, MD,Emma Scott,Andy I Chen, MD,Michael Recht,Sanjiv Kaul,John D Campbell, MD,Matthew Taylor,Timothy L Smith, MD,Rodney F Pommier, MD,Joshi Alumkal,Bliss Kaneshiro,Li Li,Christina J Flaxel, MD,Jacqueline Vuky,Tomasz M Beer, MD,Richard T Maziarz, MD,Winston D Chamberlain, MD, PHD,Nathan Sautter,Michelle H Cameron, MD,Jeremy Cetnar,Michael Deininger,Graeme N Forrest, MB CHB,Kerri Winters-Stone,Matthew Brodsky,Jeffrey A Kaye, MD,David M Koeller, MD,Laurie King,Rebecca Spain,Jonathan M Schwartz, MD,Thomas Hwang,Stephen Chia,Cindy Mcevoy,Joseph F Quinn, MD,Andrew Ahmann,Gabrielle Meyers,Eric Simpson,James Dolan,Kim-Hien Dao,Rachel J Cook, MD,Thomas Hilton,Charles Lopez,Steve Chui,Greg Moneta,Benjamin C Sun, MD,Julie H Carter, ANP,Lynne Shinto,Dennis N Bourdette, MD,Colin M Roberts,David J Buckley, MB CHB,Kevin L Winthrop, MD,Anh Nguyen-Huynh,Charles Henrikson,Thomas C Hilton, MD,Linda C Stork, MD,Matthew C Riddle, MD,Maria Fleseriu,Gregory J Landry, MD,Jon M Hanifin,Edward A Neuwelt, MD,Gina Vaccaro,Michael R Powers, MD,Michele K Mass,Neil D Gross, MD,Suman Malempati,Martin A Schreiber, MD,Fay Horak,Steven R Bailey, MD,Akram Khan,Kevin Yuen,Jeffrey T Jensen, MD,Robert G Martindale, MD, PhD,Michael C Heinrich, MD,Wayne M Clark, MD,Katherine E Warren, LCSW-C,Andreas K Lauer, MD,Erika L Finanger, MD,Atif Zaman,Jeffrey L Jensen, DPM,Michael Shapiro</t>
  </si>
  <si>
    <t>City Hope</t>
  </si>
  <si>
    <t>1500 East Duarte Road</t>
  </si>
  <si>
    <t>Duarte</t>
  </si>
  <si>
    <t>626-396-2900</t>
  </si>
  <si>
    <t>Vchung@Coh.Org</t>
  </si>
  <si>
    <t>Stephen Koehler, M.D.</t>
  </si>
  <si>
    <t>Przemyslaw W Twardowski, MD,Stephen Liu,Stephen Koehler,Vinod Pullarkat,Lihua Budde,Anna Pawlowska,Yun Yen,Virginia Sun,Joseph Tuscano,David R Gandara, MD,Ellen D Bolotin, MD,Przemyslam W Twardowski, MD,Dean Lim,Tanya Siddiqi,Elizabeth Budde,Sumanta Kumar Pal, MD,Behnam Badie,Jasmine M Zain, MD,Chatchada Karanes,Jae H Kim, MD,Joseph Rosenthal,Thehang H Luu, MD,Joanne E Mortimer, MD,Anthony Stein,Marianna Koczywas,Jay H Kim, MD,Ryotaro Nakamura,Ahmad Tarhini,Samer Khaled,Joseph Chao,Robert Chen,Heinz-Josef Lenz,Jeffrey Y C Wong, MD,Amrita Krishnan,Primo N Lara, MD,Betty Ferrell,Theresa M Harned, MD,Steven T Forman, MD,George Somlo,Smita Bhatia,Leslie L Popplewell,Warren A Chow, MD,Marwan G Fakih, MD,Sanjeet S Dadwal, MD,Michael Rosenzweig,Clayton Lau,Timothy S Wilson, MD,Yuan Yuan,Stuart S Winter, MD,James R Waisman, MD,Mihaela Cristea,Jana Portnow,Vincent Chung,Arti Hurria,Barbara J Gitlitz</t>
  </si>
  <si>
    <t>Maccabi Healthcare Services</t>
  </si>
  <si>
    <t>Ra'Anana</t>
  </si>
  <si>
    <t>Yaron_M@Mac.Org.Il</t>
  </si>
  <si>
    <t>Marianna Yaron, Md</t>
  </si>
  <si>
    <t>Finnmedi Oy</t>
  </si>
  <si>
    <t>Tampere</t>
  </si>
  <si>
    <t>Finland</t>
  </si>
  <si>
    <t>FI-33520</t>
  </si>
  <si>
    <t>Weill Cornell Medical College</t>
  </si>
  <si>
    <t>Newyork-Presbyterian 1300 York Avenue, Box 305 New York, Ny 10065</t>
  </si>
  <si>
    <t>(212) 746-2655</t>
  </si>
  <si>
    <t>Get2007@Med.Cornell.Edu</t>
  </si>
  <si>
    <t>George Thomas</t>
  </si>
  <si>
    <t>John P Leonard,Ronald J Scheff, MD,David Green,Chani Traube,Samuel Sigal,Marshall J Glesby, MD,Jeremy K Schwartz, MD,Jia Ruan,Doruk Erkan,Tsiporah B Shore, MD,S C Wong, MD,Eric J Feldman, MD,David H Goddard, MD,Michel Kahaleh,John A Boockvar, MD,Michael W Schuster, MD,Lisa C Hudgins, MD,Andrew H Talal, MD,James B Bussel, MD,Matthew R Ebben, PHD,David P Green, MD,Richard B Devereux, MD,Peter Martin,Anne R Bass, M.D.,Hugh C Hemmings, MD,Richard D Carvajal,Kutluk Oktay,Gail J Roboz, MD,Linda T Vahdat,Richard R Furman, MD,Patricia J Giardina, MD,Ellen J Scherl, MD,David P Calfee, MD,David B Leeser, MD,Tessa Cigler,Balazs Halmos,Ellen K Ritchie, MD,Roger S Keresztes, MD,Scott Tagawa,Mark B Pochapin, MD,Timothy J Wilkin, MD,Evelyn M Horn, MD,Michael J Smith, MD,Norman Relkin,Christine Lennon,Sujit Sheth,Michael W O'Dell, MD,Louis J Aronne, MD,Ira M Jacobson, MD,Kane O Pryor, MD,Joseph R Osborne, PHD,Vaishali Patel,Michael Smith,Tsiporah Shore,Shing C Wong, MD,Kristen M Marks, MD</t>
  </si>
  <si>
    <t>Scripps Health</t>
  </si>
  <si>
    <t>La Jolla</t>
  </si>
  <si>
    <t>Sharon Haaser, Rn, Bsn</t>
  </si>
  <si>
    <t>Ajay V Srivastava, M.D.,James R Mason, MD,Athena Philis-Tsimikas</t>
  </si>
  <si>
    <t>Bharti Research Institute Diabetes And Endocrinology</t>
  </si>
  <si>
    <t>Karnal</t>
  </si>
  <si>
    <t>Brideknl@Gmail.Com</t>
  </si>
  <si>
    <t>Dr Sanjay Kalra, Md, Dm</t>
  </si>
  <si>
    <t>Sanjay Kalra</t>
  </si>
  <si>
    <t>Weight Control And Diabetes Research Center</t>
  </si>
  <si>
    <t>196 Richmond St</t>
  </si>
  <si>
    <t>Providence</t>
  </si>
  <si>
    <t>Rhode Island</t>
  </si>
  <si>
    <t>401-793-8971</t>
  </si>
  <si>
    <t>Kmiddleton@Lifespan.Org</t>
  </si>
  <si>
    <t>Kathryn R Middleton, Phd Mph</t>
  </si>
  <si>
    <t>Moscow Central Research Institute</t>
  </si>
  <si>
    <t>Moscow</t>
  </si>
  <si>
    <t>Ochsner Clinic</t>
  </si>
  <si>
    <t>1516 Jefferson Hwy</t>
  </si>
  <si>
    <t>New Orleans</t>
  </si>
  <si>
    <t>Louisiana</t>
  </si>
  <si>
    <t>504-842-6487</t>
  </si>
  <si>
    <t>Slwilliams@Ochsner.Org</t>
  </si>
  <si>
    <t>Shannon Williams, Rn</t>
  </si>
  <si>
    <t>Shobha N Joshi, MD,Frank E Mott, MD,David A Margolin, MD,Stephen M Lindsey, MD,Bennett P Deboisblanc, MD,Virendra Joshi,Jose Soberon,Julia B Garcia-Diaz, MD,Charles F Reynolds, MD,Craig Lotterman,Brian C Boulmay, MD,Christopher J White, MD,Jyotsna Fuloria,Paul Mcmullan,Sherri Longo</t>
  </si>
  <si>
    <t>Veterans Administration San Diego Medical Center</t>
  </si>
  <si>
    <t>3350 La Jolla Village Dr. San Diego, Ca 92161</t>
  </si>
  <si>
    <t>San Diego</t>
  </si>
  <si>
    <t>Institut Jantung Negara</t>
  </si>
  <si>
    <t>145, Jalan Tun Razak, 50586 Kuala Lumpur, Wilayah Persekutuan Kuala Lumpur, Malaysia</t>
  </si>
  <si>
    <t>Kuala Lumpur</t>
  </si>
  <si>
    <t>Malaysia</t>
  </si>
  <si>
    <t>Rosli@Ijn.Com.My</t>
  </si>
  <si>
    <t>Rosli Mohd Ali</t>
  </si>
  <si>
    <t>Rosli M Ali, MD,David Chew Soon Ping, MD</t>
  </si>
  <si>
    <t>Samodzielny Publiczny Szpital Kliniczny Improf Worlowskiego Cmkp</t>
  </si>
  <si>
    <t>Warsaw</t>
  </si>
  <si>
    <t>00-416</t>
  </si>
  <si>
    <t>Hania Szajewska</t>
  </si>
  <si>
    <t>Hospital Santa Creu I Sant Pau</t>
  </si>
  <si>
    <t>Carrer Sant Quinti 89</t>
  </si>
  <si>
    <t>Barcelona</t>
  </si>
  <si>
    <t>Spain</t>
  </si>
  <si>
    <t>+34 93 553 78 93</t>
  </si>
  <si>
    <t>Hilda Herrero</t>
  </si>
  <si>
    <t>Antonio L Pousa,Julio Delgado,Mercedes A Garcia, MD,Pere Domingo,German Soriano Pastor, MD,Margarita Majem,Javier B Meijide, MD,Germán Soriano,Victoria Yuste</t>
  </si>
  <si>
    <t>Istituto Scientifico San Raffaele</t>
  </si>
  <si>
    <t>Piermarco Piatti,Andrea Ferrari,Andres Ferreri,Luca Gianni</t>
  </si>
  <si>
    <t>Cochin Hospital</t>
  </si>
  <si>
    <t>27 Rue Du Faubourg Saint-Jacques</t>
  </si>
  <si>
    <t>Paris</t>
  </si>
  <si>
    <t>Roberto.Mallone@Inserm.Fr</t>
  </si>
  <si>
    <t>Mallone Robert</t>
  </si>
  <si>
    <t>François Goffinet,Bénédicte Deau-Fischer,Thierry Schaeverbeke,Stanislas Pol,Didier Bouscary,Dominique Hubert,Roberto Mallone,Philippe Goupille,Jean-Philippe Wolf,Nicolas Delongchamps,Martin Soubrier,Emmanuel Gyan,Xavier Mariette,Dominique Salmon,Marie Avril,Odile Launay,Romain Coriat,Nadia Rosencher,Luc Mouthon,Alain Cariou,Dominique Salmon-Ceron</t>
  </si>
  <si>
    <t>Batra Hospital And Research Center</t>
  </si>
  <si>
    <t>New Delhi</t>
  </si>
  <si>
    <t>Soroka University Medical Center</t>
  </si>
  <si>
    <t>P.O.B 151, Beer Sheva 85025 , Israel</t>
  </si>
  <si>
    <t>Beer Sheva</t>
  </si>
  <si>
    <t>Yaelrefaely@Clalit.Org.Il</t>
  </si>
  <si>
    <t>Yael Rafaely</t>
  </si>
  <si>
    <t>Ohad Etzion,Alexander Fich,Yael Rafaely,Itai Levi,Moti Haim,Gad Shaked,Dan Atar,David D Greenberg, MD</t>
  </si>
  <si>
    <t>Ospedale Cisanello</t>
  </si>
  <si>
    <t>Cisanello Hospital, Via Paradisa, 2  Pisa  56124 Pisa</t>
  </si>
  <si>
    <t>Pisa</t>
  </si>
  <si>
    <t>Delprato@Immr.Med.Unipi.It</t>
  </si>
  <si>
    <t>Stefano Del Prato, Md</t>
  </si>
  <si>
    <t>Odense University Hospital</t>
  </si>
  <si>
    <t>Lungemedicinsk Afdeling Jodense Unviersitetshospitalsdr. Blvd 29</t>
  </si>
  <si>
    <t>Odense</t>
  </si>
  <si>
    <t>+45 65415156</t>
  </si>
  <si>
    <t>Nana.Hyldig@Rsyd.Dk</t>
  </si>
  <si>
    <t>Nana Hyldig, Phd Student</t>
  </si>
  <si>
    <t>Marianne Andersen,Anna Marie Nielsen, MD,René K Støving, PhD,Peter G Sørensen, Dr.,Jens Johansen,Lisbeth Rosenbek Minet,Steen J Bonnema, Ph.D.,Soren Overgaard,Lars Lund,Peter Licht,Martin Tepel,Anders B Jensen,Olfred Hansen,Anders Jensen,Anders K Hansen, PHD,Per Damkier,Niels Qvist,Karen La Cour, Ph.D, Ot, MSc,Christina Vinter,Per Pfeiffer,Søren Overgaard,Erik H Jakobsen, MD,Frantz Poulsen,Michael B Mortensen, Dr.,Thomas Lund,Lars Frich,Jens Fedder,Carsten Jensen,Henning Beck-Nielsen</t>
  </si>
  <si>
    <t>Holy Family Memorial Hospital</t>
  </si>
  <si>
    <t>2300 Western Avenue</t>
  </si>
  <si>
    <t>Manitowoc</t>
  </si>
  <si>
    <t>Wisconsin</t>
  </si>
  <si>
    <t>610-402-2273</t>
  </si>
  <si>
    <t>Anthony J. Jaslowski</t>
  </si>
  <si>
    <t>Anthony J Jaslowski, MD</t>
  </si>
  <si>
    <t>Sacred Heart Medical Center</t>
  </si>
  <si>
    <t>101 West 8th Ave.  Spokane, Wa 99204</t>
  </si>
  <si>
    <t>Spokane</t>
  </si>
  <si>
    <t>509-474-4302</t>
  </si>
  <si>
    <t>Katie.Crawford@Providence.Org</t>
  </si>
  <si>
    <t>Katie Crawford</t>
  </si>
  <si>
    <t>Richard E Carson, PHD,Timothy B Icenogle, MD,Radica Z Alicic, MD,Judy L Felgenhauer, MD,Madeleine Geraghty,Arvind Chaudhry,Amy Smith</t>
  </si>
  <si>
    <t>Progressive Medical Research</t>
  </si>
  <si>
    <t>5111 Ridgewood Avenue, Suite 301 Port Orange, Fl 32127</t>
  </si>
  <si>
    <t>Port Orange</t>
  </si>
  <si>
    <t>(386) 304-7070</t>
  </si>
  <si>
    <t>Gingerc@Progressivemedicalresearch.Com</t>
  </si>
  <si>
    <t>Ginger Callison, Rn</t>
  </si>
  <si>
    <t>Alexander J White, MD</t>
  </si>
  <si>
    <t>Diabetes Zentrum Fuer Kinder Und Jugendliche</t>
  </si>
  <si>
    <t>Hannover</t>
  </si>
  <si>
    <t>Germany</t>
  </si>
  <si>
    <t>Thomas Danne</t>
  </si>
  <si>
    <t>Lapeyronie Hospital</t>
  </si>
  <si>
    <t>J-Morel@Chu-Montpellier.Fr</t>
  </si>
  <si>
    <t>Jacques Morel, Md, Phd</t>
  </si>
  <si>
    <t>Eric Renard,Anne Farret</t>
  </si>
  <si>
    <t>Avondale Surgery</t>
  </si>
  <si>
    <t>Ashgate Manor, Ashgate Rd</t>
  </si>
  <si>
    <t>S40 4AA</t>
  </si>
  <si>
    <t>01246 225490</t>
  </si>
  <si>
    <t>Kate.Chilton@Nhs.Net</t>
  </si>
  <si>
    <t>Kate Chilton</t>
  </si>
  <si>
    <t>Mark D Blagden</t>
  </si>
  <si>
    <t>Krankenhaus Hietzing</t>
  </si>
  <si>
    <t>Vienna</t>
  </si>
  <si>
    <t>Austria</t>
  </si>
  <si>
    <t>Jutta.Stieger@Wienkav.At</t>
  </si>
  <si>
    <t>Jutta Stieger, Md</t>
  </si>
  <si>
    <t>Royal University Saskatoon</t>
  </si>
  <si>
    <t>Saskatoon</t>
  </si>
  <si>
    <t>S7N 0W8</t>
  </si>
  <si>
    <t>Janet.Degirolamo@Usask.Ca</t>
  </si>
  <si>
    <t>Jane Degirolamo</t>
  </si>
  <si>
    <t>All Medical Research</t>
  </si>
  <si>
    <t>Cooper City</t>
  </si>
  <si>
    <t>Nzoz Witamed Outpatient Diabetes Clinic</t>
  </si>
  <si>
    <t>Kielce</t>
  </si>
  <si>
    <t>25-035</t>
  </si>
  <si>
    <t>+48 604 630 953</t>
  </si>
  <si>
    <t>Witczak@Canea.Com.Pl</t>
  </si>
  <si>
    <t>Grazyna Majcher-Witczak, Md</t>
  </si>
  <si>
    <t>Institute Clinical Medicine</t>
  </si>
  <si>
    <t>Aarhus</t>
  </si>
  <si>
    <t>+45 29911146</t>
  </si>
  <si>
    <t>Vossthomas@Gmail.Com</t>
  </si>
  <si>
    <t>Thomas Voss, Md</t>
  </si>
  <si>
    <t>Esbjerg Sygehus</t>
  </si>
  <si>
    <t>Finsensgade 35, 6700 Esbjerg, Denmark</t>
  </si>
  <si>
    <t>Esbjerg</t>
  </si>
  <si>
    <t>Claus.Juhl@Dadlnet.Dk</t>
  </si>
  <si>
    <t>Claus Juhl</t>
  </si>
  <si>
    <t>Jeppe Gram</t>
  </si>
  <si>
    <t>Louisiana State University</t>
  </si>
  <si>
    <t>Baton Rouge, Louisiana 70803</t>
  </si>
  <si>
    <t>Baton Rouge</t>
  </si>
  <si>
    <t>225-578-5833</t>
  </si>
  <si>
    <t>Valsaraj@Lsu.Edu</t>
  </si>
  <si>
    <t>Kalliat T. Valsaraj</t>
  </si>
  <si>
    <t>Bennett P Deboisblanc, MD,Tannaz Armaghany,Anita S Kablinger, MD,Gerard J Criner, MD,Glenn M Mills, MD,Kyle I Happel, MD,John A Vanchiere, MD,Lesley Ann Saketkoo, MD Mph,Lolie Yu,Matthew R Lammi, MD,Stephanie N Taylor, MD,Steven N Taylor, MD,Frank W Smart, MD,Gary V Burton, MD</t>
  </si>
  <si>
    <t>Assaf Harofeh Medical Center</t>
  </si>
  <si>
    <t>Tsrifin, 70300, Israel</t>
  </si>
  <si>
    <t>Zerifin</t>
  </si>
  <si>
    <t>Hanna@Oshadi-Da.Com</t>
  </si>
  <si>
    <t>Hanna Levy</t>
  </si>
  <si>
    <t>Shai Efrati,Ofer Gonen,Haim Shirin,Matitiahu Berkovitch,Ilia Beberashvili,Moshe Tishler,Simona Bar-Haim,Nirit Yarom</t>
  </si>
  <si>
    <t>And Diabetology Raszeja Hospital</t>
  </si>
  <si>
    <t>Poznan</t>
  </si>
  <si>
    <t>60-834</t>
  </si>
  <si>
    <t>Aga.Zawada@Gmail.Com</t>
  </si>
  <si>
    <t>Agnieszka Zawada, Md</t>
  </si>
  <si>
    <t>Immunobiology Labs Cny</t>
  </si>
  <si>
    <t>Charlestown</t>
  </si>
  <si>
    <t>617-726-4084</t>
  </si>
  <si>
    <t>Diabetestrial@Partners.Org</t>
  </si>
  <si>
    <t>Denise L Faustman, Md, Phd</t>
  </si>
  <si>
    <t>Meridien Research</t>
  </si>
  <si>
    <t>501 South Blvd</t>
  </si>
  <si>
    <t>Lakeland</t>
  </si>
  <si>
    <t>269-687-0200</t>
  </si>
  <si>
    <t>Sblackketter@Meridienresearch.Net</t>
  </si>
  <si>
    <t>Sara Blackketter</t>
  </si>
  <si>
    <t>James L Andersen, MD,Gigi C Lefebvre, MD,Cynthia L Huffman, MD,Louis B Chaykin, MD,Kelli K Maw, MD</t>
  </si>
  <si>
    <t>Saint Lukes Medical Center</t>
  </si>
  <si>
    <t>279 E. Rodriguez Sr. Boulevard, Quezon</t>
  </si>
  <si>
    <t>Quezon City</t>
  </si>
  <si>
    <t>Philippines</t>
  </si>
  <si>
    <t>Janinequijanomd@Gmail.Com</t>
  </si>
  <si>
    <t>Janine Quijanomd</t>
  </si>
  <si>
    <t>University Alabama At Birmingham</t>
  </si>
  <si>
    <t>701 20th St S</t>
  </si>
  <si>
    <t>Birmingham</t>
  </si>
  <si>
    <t>Alabama</t>
  </si>
  <si>
    <t>205-934-4680</t>
  </si>
  <si>
    <t>Wcarlo@Peds.Uab.Edu</t>
  </si>
  <si>
    <t>Waldemar A. Carlo, Md</t>
  </si>
  <si>
    <t>Warnor K Huh, MD,Kristen O Riley, MD,Nicholas Van Wagoner, MD,Jeffrey Kerby,Joseph Biggio,Kelly K Nichols, DO,Alan T Tita, MD,James A Bonner, MD,Louis J Dell'Italia, MD,Massoud A Leesar, MD,Thomas W Frazier,John C Wellons, MD,James A Posey, MD,Edgar T Overton, MD,Michael S Saag, MD,Richard C Shelton, MD,Xia Li,James M Wells, MD,Kristin Riley,Uma Borate,Reed A Dimmitt, MD,Gregg Gilbert,Debora F Kimberlin, MD,Alyssa T Reddy, MD,Raymond L Benza, MD,John F Rothrock, MD,Jeffrey R Curtis, MD,Vera Bittner,David R Clarkson, MD,Larry C Kilgore, MD,Victor W Sung, MD,Richard Whitley,Ahmed Kamel,Rodney K Edwards, MD,Felicia L Wilson, MD,William Taylor,Boni E Elewski,Salpy V Pamboukian, MD,Louis B Nabors, MD,David S Baldwin, MD,David G Standaert, MD, PhD,Eben L Rosenthal, MD,Richard M Zweifler, MD,Craig A Elmets, MD,Waldemar A Carlo, MD,Michael Kurz,Heidi Umphrey,Kelly Godby,David S Geldmacher, MD,Naresh Bellam,Anthony P Nicholas, MD,Tom B Vaughan, MD,Victoria A Johnson, MD,David A Volgas, MD,Craig J Hoesley, MD,David Baldwin,Fernando Ovalle,Robert C Bourge, MD,Kathryn L Burgio, PHD,Warner K Huh, MD,Thomas W Butler, MD,David A Calhoun, MD,Hassan M Fathallah-Shaykh, MD,Ambika Ashraf,Andrew D Mccollum, MD,Carroll M Harmon, MD,Guru Sonpavde,Ronald D Alvarez, MD,William P Vaughan, MD,Edward Taub,W Garvey,John D Lowman, Pt, PhD,Windy Dean-Colomb,Ruby Meredith,Peter G Pappas, MD,Cora E Lewis, MD,Joseph G Pressey, MD,Marilyn J Crain, MD,William L Holman, MD,Jamy D Ard, MD,Jane R Schwebke, MD,Shin Mineishi,Laura H Bachmann, MD,Andres Forero-Torres,Lisle Nabell,Janet Turan,Karen Allen,Cheryl Mccullumsmith,Martina E Bebin, MD,Sonia K Makhija, Dds, Mph,Robert M Conry, MD,Jerzy P Szaflarski, MD,Orlando M Gutierrez, M.D.,Thomas G Frasier, MD,Charles A Leath, MD,Natividad P Stover, MD,Daniel I Feig, MD,Francisco Robert,Carla I Falkson, MD,Andres Forero,James M Foran, MD,Donna E Salzman, MD,Charles Landen,John W Baddley, MD,Paul Rider,Helen Krontiras,Joseph R Bloomer,Massoud Ansari-Leesar,David W Kimberlin, MD,Namasivayam Ambalavanan,Rodney P Rocconi, MD,John O Burgess, Dds, Ms,Rakesh C Patel, DO,Mark T Dransfield, MD,Gitendra Uswatte,Michael B Fallon, MD,Patricia S Goode</t>
  </si>
  <si>
    <t>Drs Rodbard And Dempsey</t>
  </si>
  <si>
    <t>Rockville</t>
  </si>
  <si>
    <t>Maryland</t>
  </si>
  <si>
    <t>301-770-7373</t>
  </si>
  <si>
    <t>Helena Rodbard, Site 1018</t>
  </si>
  <si>
    <t>Helena W Rodbard, MD</t>
  </si>
  <si>
    <t>Aou Careggi</t>
  </si>
  <si>
    <t>Florence</t>
  </si>
  <si>
    <t>Alberto Bosi,Edoardo Mannucci,Luigi Rigacci</t>
  </si>
  <si>
    <t>Rocky Mountain Diabetes And Osteoporosis Center</t>
  </si>
  <si>
    <t>3910 Washington Parkway, Idaho Falls, Id 83404</t>
  </si>
  <si>
    <t>Idaho Falls</t>
  </si>
  <si>
    <t>Idaho</t>
  </si>
  <si>
    <t>208-528-9646</t>
  </si>
  <si>
    <t>Karen1@Idahomed.Com</t>
  </si>
  <si>
    <t>Karen Lugo</t>
  </si>
  <si>
    <t>David R Liljenquist, MD,Carl D Vance, MD</t>
  </si>
  <si>
    <t>University North Carolina</t>
  </si>
  <si>
    <t>209 S Rd, Chapel Hill, Nc 27514</t>
  </si>
  <si>
    <t>Chapel Hill</t>
  </si>
  <si>
    <t>27599-7175</t>
  </si>
  <si>
    <t>919-966-2516</t>
  </si>
  <si>
    <t>Jdarling@Med.Unc.Edu</t>
  </si>
  <si>
    <t>Jama M Darling, Md</t>
  </si>
  <si>
    <t>Mark A Socinski, MD,Craig A Buchman, MD,David R Rubinow, MD,Kirkwood F Adams, MD,George (Rick) Stouffer, MD,Amy P Murtha, MD,Ilona Jaspers,Patricia Robinson,Crystal E Schiller, PHD,Jason N Katz, M.D.,Matthew Siedhoff,Vimal Derebail,Juneko Grilley Olson, MD,Kim L Isaacs,Karen Grewen,Tim Ives,Michelle Floris-Moore,Aida Lugo-Somolinos,Brian Smith,Mary A Dooley, MD,Matthew I Milowsky, MD,Peter M Voorhees, MD,Maria L Escolar, MD,William J Irvin, MD,Linmarie Sikich,James C Garbutt, MD,Hans H Herfarth, MD,David A Margolis, MD,Terry L Noah, MD,William A Marston, MD,Lisa Carey,David Peden,Elizabeth J Geller, MD,Carol Cheatham,Kim A Boggess, MD,Anne W Brown, MD,Carmen L Lewis, MD,Hubert J Ford, MD,Catherine Matthews,Steven I Park, MD,Evan S Dellon,Michelle L Hernandez, MD,Hans Herfarth,Daniel I Kaufer, MD,Paul Walker,A W Burks, MD,John B Buse, MD,David W Morris, MD,Scott H Donaldson, MD,Michael Knowles,Andrew Z Wang, MD,Stuart H Gold, MD,Autumn J Mcree, MD,Juneko Grilley Olson,Shannon S Carson, MD,Kyung S Kim, MD,William Irvin,Claire Dees,Michael W Fried, MD,David A Wohl, MD,Diana O Perkins, MD,Peter A Leone, MD,Andrew Wang,Norman Sharpless,Anne Brown,Jing Wu,Hanna K Sanoff, MD,Aysenil Belger,Hyman B Muss, MD,William C Wood, MD,Gretchen Stuart,Phillip B Smith, MD,Claudio Battaglini,Thomas C Shea, MD,Francis Martinson,Silva Markovic-Plese,Spencer Dorn,Sigal Peter-Wohl,Samantha E Meltzer-Brody, MD,Cherissa C Hanson, MD,Kristy Richards,Peadar Noone,James K Bradley, MD,Cynthia Gay,Angela Dm Kashuba, MD,James F Howard, MD,Mark O Farber, MD,Stephan Moll,Bert H O'Neil, MD,William B Fisher, MD,Kimberly A Kasow, DO,Eugene S Chung, MD,Fred S Wright, MD,Juneko Grilley-Olson,Carey K Anders, MD,Dianne Ward,Evan S Dellon, M.D.,Bruce A Cairns, MD,Laura Linnan,David L Penn, PHD,Nicholas J Shaheen, MD,Elizabeth C Dees, MD,Angela Smith,Jared Weiss,Mina Hosseinipour,Jama M Darling, MD,David S Cochran, MD,Cort A Pedersen, MD,Matthew Laughon,Susan Girdler,James Howard,Joseph J Eron, MD,E C Dees, MD,Mark Farber,Thomas E Stinchcombe, MD</t>
  </si>
  <si>
    <t>Holston Medical Group</t>
  </si>
  <si>
    <t>2323 N. John B. Dennis Highway Kingsport, Tennessee 37660</t>
  </si>
  <si>
    <t>Kingsport</t>
  </si>
  <si>
    <t>423-990-2478</t>
  </si>
  <si>
    <t>Aqs@Hmgkpt.Com</t>
  </si>
  <si>
    <t>Ashley Stapleton</t>
  </si>
  <si>
    <t>Emily J Morawski, MD,Rick J Whiles, MD,Joseph A Ley, MD,David J Morin, MD,Andrew P Brockmyre, MD,Judith L White, MD</t>
  </si>
  <si>
    <t>Baylor Medical Center</t>
  </si>
  <si>
    <t>4700 Alliance Boulevard</t>
  </si>
  <si>
    <t>Plano</t>
  </si>
  <si>
    <t>(817) 481-1588</t>
  </si>
  <si>
    <t>Shahid Shafi, Md</t>
  </si>
  <si>
    <t>Karen L Fink, MD,John W Garrett, MD,Alan Menter,Thomas E Hutson,John M Vierling, MD,Charles L Cowey, MD,John J Cush, MD,M A Menter, MB CHB,Priscilla A Hollander, MD,Baron L Hamman, MD,Gary Elkins,R V Sekhar, MD,Gonzalo Gonzalez-Stawinski,Moshe Levy,Todd M Dewey, MD,Joyce A O'Shaughnessy, MD,John S Garrett, MD,Giovanni Filardo,Jacqueline O'Leary,Carlos R Becerra, MD,James W Fleshman, MD,Joseph W Fay, MD,Marlon F Levy, MD,Michael Acker,Warren E Lichliter, MD,Andreea Nguyen,Joanne L Blum, MD,Goran B Klintmalm, MD,Michael J Mack, MD,Delbert A Johns, MD, FACOG,Eric S Nadler, MD,Peter A Mccullough, MD</t>
  </si>
  <si>
    <t>Nzoz Medical Art Poradnie Specjalistyczne Sp Z Oo</t>
  </si>
  <si>
    <t>Zory</t>
  </si>
  <si>
    <t>44-240</t>
  </si>
  <si>
    <t>+48 501 616 115</t>
  </si>
  <si>
    <t>Vszostekgawel@Gmail.Com</t>
  </si>
  <si>
    <t>Violetta Szostek-Gawel, Md</t>
  </si>
  <si>
    <t>Ankara University School Medicine</t>
  </si>
  <si>
    <t>06100 S?hhiye, Ankara/Turkey</t>
  </si>
  <si>
    <t>Ankara</t>
  </si>
  <si>
    <t>Turkey</t>
  </si>
  <si>
    <t>University Toronto</t>
  </si>
  <si>
    <t>27 King'S College Cir</t>
  </si>
  <si>
    <t>M5S</t>
  </si>
  <si>
    <t>(416) 978-4984</t>
  </si>
  <si>
    <t>Vp.Research@Utoronto.Ca</t>
  </si>
  <si>
    <t>Vivek Goel</t>
  </si>
  <si>
    <t>Felix Ratjen,David Grant,Murray Krahn,Allison Mcgeer,Mark Guttman,Harry Janssen,Peter Y Liu, MD,Peter P Liu, MD,Daniel C Cattran, MD,Connie Marras,Graham Trope,Adam J Singer, MD,Michael G Fehlings, MD,Geoffrey Liu,Jordan J Feld,Sharon L Walmsley, MD,Jeffrey H Lipton, MD,Gideon Hirschfield,Benoit H Mulsant, MD,Nowell Solish,Vikas Gupta,Ur Metser,Gordon L Sussman, MD</t>
  </si>
  <si>
    <t>Mountain Diabetes And Endocrine Center</t>
  </si>
  <si>
    <t>1998 Hendersonville Rd</t>
  </si>
  <si>
    <t>Asheville</t>
  </si>
  <si>
    <t>828-258-2404</t>
  </si>
  <si>
    <t>Mountaindiabetes@Msn.Com</t>
  </si>
  <si>
    <t>Wendy S Lane, Md</t>
  </si>
  <si>
    <t>Precision Trials</t>
  </si>
  <si>
    <t>3815 E Bell Road Suite 4200b,  Phoenix, Az 85032</t>
  </si>
  <si>
    <t>Phoenix</t>
  </si>
  <si>
    <t>Arizona</t>
  </si>
  <si>
    <t>602-931-4507</t>
  </si>
  <si>
    <t>Amys@Precisiontrials.Com</t>
  </si>
  <si>
    <t>Amy Saenz</t>
  </si>
  <si>
    <t>University Turku</t>
  </si>
  <si>
    <t>Turku, Finland</t>
  </si>
  <si>
    <t>Turku</t>
  </si>
  <si>
    <t>Lena.Nybond@Tyks.Fi</t>
  </si>
  <si>
    <t>Lena Nybond</t>
  </si>
  <si>
    <t>Olli G Simell, MD,Juhani Knuuti,Juha O Rinne, MD</t>
  </si>
  <si>
    <t>Skane University Hospital</t>
  </si>
  <si>
    <t>Se-205 02 Malmö, Sweden</t>
  </si>
  <si>
    <t>Lund</t>
  </si>
  <si>
    <t>+46 46 178281</t>
  </si>
  <si>
    <t>Lisa.Ryden@Skane.Se</t>
  </si>
  <si>
    <t>Lisa Ryden</t>
  </si>
  <si>
    <t>Per Odin,Håkan Widner,Kirsten Sundby Hall, MD,David Ley,Johan Richter,Leif Bjermer,Bo Ahrén,Bengt Klarin,Markus Hansson,Henrik Bjursten,Bodil Ohlsson,Lil Valentin,Mikael Eriksson,Pyotr G Platonov</t>
  </si>
  <si>
    <t>Aarhus University Hospital</t>
  </si>
  <si>
    <t>Nørrebrogade 44</t>
  </si>
  <si>
    <t>8610 9670</t>
  </si>
  <si>
    <t>Claus.Thomsen@Dadlnet.Dk</t>
  </si>
  <si>
    <t>Claus Thomsen</t>
  </si>
  <si>
    <t>Maiken Stilling,Anna Marie Nielsen, MD,Dorte Jensen,Britt Christensen,Thomas Bendtsen,Henning R Andersen, MD,Hans Pilegaard,Maria Pedersen,Inger Højris,Peter Meldgaard,Kjeld Søballe,Marianne Knap,Robert Zachariae,Klaus Krogh,Roni Nielsen,Mads Kronborg,Soren Rittig,Hans Bøtker,Michael Maeng,Frede Donskov,Michael Schmidt,Peter Christensen,Jens C Nielsen,Troels Martin Hansen, MD, PhD,Marianne Lisby,Inger Mechlenburg,Lars Nannestad Jorgensen, MD, Drmsc,Michael Borre,Anders Jensen,Morten Bøttcher,Per B Jeppesen, Prof., PhD,Inger Hoejris,Kristian Jensen,Janne Fassov,Lars Rejnmark,Kristian Stengaard-Pedersen,Birgitte Offersen,Jens S Christiansen, MD,Merete Hetland,Kim Hørslev-Petersen,Jens R Nielsen, MD,Mogens Pfeiffer-Jensen,Anders B Jensen,Bjørn Richelsen,Kasper Kg Grosen, phD Student,Kjeld Hermansen</t>
  </si>
  <si>
    <t>Physicians East</t>
  </si>
  <si>
    <t>1850 West Arlington Blvd.</t>
  </si>
  <si>
    <t>Greenville</t>
  </si>
  <si>
    <t>252-413-6232</t>
  </si>
  <si>
    <t>Kbarnes@Physicianseast.Com</t>
  </si>
  <si>
    <t>Kristie Barnes</t>
  </si>
  <si>
    <t>Mark Warren,Jeffrey A Alloway, MD,Mark A Warren, MD</t>
  </si>
  <si>
    <t>Texas Diabetes And Endocrinology</t>
  </si>
  <si>
    <t>170 Deepwood Dr. Ste. 104 Round Rock, Texas 78681</t>
  </si>
  <si>
    <t>Round Rock</t>
  </si>
  <si>
    <t>512.334.3505 Ext. #5</t>
  </si>
  <si>
    <t>Alison Cooper</t>
  </si>
  <si>
    <t>Thomas C Blevins, MD</t>
  </si>
  <si>
    <t>Sunnybrook Health Sciences Center</t>
  </si>
  <si>
    <t>2075 Bayview Ave</t>
  </si>
  <si>
    <t>M4N 3M5</t>
  </si>
  <si>
    <t>416-480-6100</t>
  </si>
  <si>
    <t>Anita.Rachlis@Sunnybrook.Ca</t>
  </si>
  <si>
    <t>Anita Rachlis, Md</t>
  </si>
  <si>
    <t>Nathan Herrmann,Edward Alport,Frances Wright,Harvey Quon,Elizabeth Asztalos,Steve K Singh, MD,Joel S Finkelstein, MD,Hans Chung,Noah Ivers,David Gladstone,Karen Tu,Andres Lozano,Rob Fowler,Sender Herschorn,Sunil Verma,Michael L Schwartz, MD,Brian Wong,Brian Y Wong, MD,Nick Daneman,Neil Berinstein,Yoo-Joung Ko,Michael J Schwartz, MD,Michael K Schwartz, DDS,Anthony J Levitt, MD,Paul Karanicolas,Eugene Crystal,Heather Boon,Stephen Choi,Andrea Eisen,Bradley H Strauss, MD,Brian Cuthbertson,Teresa M Petrella, MD,Linda Woodhouse,Michael E Schwartz, DO,Maureen E Trudeau, MD,Krista Lanctôt,Michael A Schwartz, MD,Sandro Rizoli,Robert Fowler,David Kreindler,Allan Covens,Albert Yee,Rebecca Dent,Myron E Schwartz, MD</t>
  </si>
  <si>
    <t>Winthrop University Hospital</t>
  </si>
  <si>
    <t>259 1st St</t>
  </si>
  <si>
    <t>Mineola</t>
  </si>
  <si>
    <t>516-663-4603</t>
  </si>
  <si>
    <t>Amjacobson@Winthrop.Org</t>
  </si>
  <si>
    <t>Alan M. Jacobson, M.D.</t>
  </si>
  <si>
    <t>James H Grendell, MD,Mark E Weinblatt, MD,Harry Staszewski,Michael S Niederman, MD,Jonathan S Ilowite, MD,Steven Fishbane,Shayan Shirazian,Shilpa A Desouza, MD,Harold Brem,Srihari S Naidu, M.D.,Moris A Angulo, MD</t>
  </si>
  <si>
    <t>Atlanta Diabetes</t>
  </si>
  <si>
    <t>Szpital Kliniczny Im Ks Anny Mazowieckiej Warszawskiego Uniwersytetu Medycznego</t>
  </si>
  <si>
    <t>00-315</t>
  </si>
  <si>
    <t>+48 609 493 935</t>
  </si>
  <si>
    <t>Anetapolubiec@Interia.Eu</t>
  </si>
  <si>
    <t>Aneta Malinowska-Polubiec, Md</t>
  </si>
  <si>
    <t>Sheba Medical Center</t>
  </si>
  <si>
    <t>The Chaim Sheba Medical Center - Tel Hashomer 52621, Israel</t>
  </si>
  <si>
    <t>Tel Hashomer</t>
  </si>
  <si>
    <t>03-5302588</t>
  </si>
  <si>
    <t>Arnon.Nagler@Sheba.Health.Gov.Il</t>
  </si>
  <si>
    <t>Arnon Nagler</t>
  </si>
  <si>
    <t>Revital Amiaz,Guy Ben Simon,Michael Shechter,David M Luria,Jacob Ilany,Ziv Ben-Ari,Robert Klempfner,Israel Hendler,Anat Achiron,Merav Lidar,Ilan Goldenberg,Alon Lang,Carlos Simon,Arnon Nagler,Joseph Zohar,Roy Beinart,Orit Pinhas-Hamiel,Bella Kaufman,Harold Weingarden,Eli Konen,Michael Davidson,Ygal Rotenstreich,Shlomi Matetzky,Oded Zmora,Issahar Ben-Dov,Itzhak Siev-Ner,Michael Eldar,Eli Schwartz,Michael Glikson,Izhar Hardan,Mark Weiser,Amir Onn,Amit Segev,Uri Givon,Jacob Schachter,Hani Levkovitch-Verbin,Asaf Caspi,Oren S Cohen, MD,Ohad Cohen,Alon Barsheshet,Doron Gothelf,Sharon Hassin,Iris Eshed</t>
  </si>
  <si>
    <t>Kinder Und Jugendkrankenhaus Auf Der Bult</t>
  </si>
  <si>
    <t>Olga Kordonouri,Thomas Danne</t>
  </si>
  <si>
    <t>Barbara Davis Center</t>
  </si>
  <si>
    <t>303.724.6837</t>
  </si>
  <si>
    <t>Laurel Messer</t>
  </si>
  <si>
    <t>Peter A Gottlieb,Robert H Slover, MD</t>
  </si>
  <si>
    <t>Azienda Ospedaliera Universitaria Di Pisa Ospedale Di Cisanello</t>
  </si>
  <si>
    <t>Via Roma N. 67 - 56126 Pisa</t>
  </si>
  <si>
    <t>+39 050 996857</t>
  </si>
  <si>
    <t>Brunetto@Med-Club.Com</t>
  </si>
  <si>
    <t>Maurizia Brunetto</t>
  </si>
  <si>
    <t>Alfredo Falcone,Mario Petrini,Paolo De Simone,Sara Galimberti,Maurizia Rossana Brunetto</t>
  </si>
  <si>
    <t>University Bristol</t>
  </si>
  <si>
    <t>Canynge Hall, Whiteladies Rd</t>
  </si>
  <si>
    <t>Bristol</t>
  </si>
  <si>
    <t>BS8 2AA</t>
  </si>
  <si>
    <t>Athene.Lane@Bristol.Ac.Uk</t>
  </si>
  <si>
    <t>Contact Person</t>
  </si>
  <si>
    <t>Athene Lane</t>
  </si>
  <si>
    <t>Sri Jaiewardenepura General Hospital</t>
  </si>
  <si>
    <t>Colombo</t>
  </si>
  <si>
    <t>Sri Lanka</t>
  </si>
  <si>
    <t>Naomali Amarasena, Dr.</t>
  </si>
  <si>
    <t>Sourasky Medical Center</t>
  </si>
  <si>
    <t>Weizmann St 10</t>
  </si>
  <si>
    <t>Tel Aviv</t>
  </si>
  <si>
    <t>Guyla@Tlvmc.Gov.Il</t>
  </si>
  <si>
    <t>Guy Lahat, Md</t>
  </si>
  <si>
    <t>Sigal Fishman,Eli Sprecher,Talma Hendler,Hagit Tulchinsky,Michaella Goldstein,Ravit Geva,Miki Bloch,Iris Dotan,Erwin Santo</t>
  </si>
  <si>
    <t>Riley Childrens Specialties</t>
  </si>
  <si>
    <t>Carmel</t>
  </si>
  <si>
    <t>Tamara S Hannon, MD</t>
  </si>
  <si>
    <t>University Hospital Lille</t>
  </si>
  <si>
    <t>2 Avenue Oscar Lambret, 59000 Lille, France</t>
  </si>
  <si>
    <t>Lille</t>
  </si>
  <si>
    <t>S-Nseir@Chru-Lille.Fr</t>
  </si>
  <si>
    <t>Saad Nseir</t>
  </si>
  <si>
    <t>Thierry Facon,Olivier Cottencin,Marc Lambert,Philippe Mathurin,Benoit Tavernier,Guillaume Vaiva,Gilles Lebuffe,Patrick Vermersch,Franck Morschhauser,Didier Klug,Olivier Romano,Pierre Collinet,Jean-Philippe Lucot,Laurent Storme,Laurent Mortier,Marie-Christine Vantyghem,Bruno Quesnel,Jean-Marie Cuisset,Claire Mounier-Vehier,Xavier Leleu,Emmanuel Delaporte,Bruno Cazin,Anne Mallart,Mohamed Hebbar,Pierre Fontaine,Jean-Jacques Lafitte,Saad Nseir,Florence Pasquier,Christophe Mariette,Eric Hachulla</t>
  </si>
  <si>
    <t>University Pennsylvania</t>
  </si>
  <si>
    <t>Philadelphia, Pa 19104</t>
  </si>
  <si>
    <t>Philadelphia</t>
  </si>
  <si>
    <t>215-349-8498</t>
  </si>
  <si>
    <t>Vivian.Leung@Uphs.Upenn.Edu</t>
  </si>
  <si>
    <t>Vivian Leung</t>
  </si>
  <si>
    <t>Edward A Stadtmauer, MD,Brendan Weiss,Angela Bradbury,Ran Reshef,John H Kempen, MD,Jeffrey T Kullgren, MD, MPH,Erica R Thaler, MD,Steven Messe,Judith A Long, M.D.,Michael Mullen,Noelle Frey,Daniel A Pryma, MD,Carsten Skarke,Ali Naji,Corey J Langer, MD,Caryn Lerman,Susan Herman,Tara Gangadhar,Teresa R Franklin,Lawrence Holzman,Adam B Cohen, MD,Jason Christie,Ellen W Freeman, PHD,Said A Ibrahim, MD,Peter A Merkel, MD,Daniel Weintraub,Chandra P Belani, MD,Samuel I Parry, MD,Clyde E Markowitz, MD,George E Woody, MD,Emil Degoma,Matthew P Wicklund, MD,Alain H Rook, MD,Janet Audrain-Mcgovern,Lily A Arya, MD,Dan T Vogl, MD,John Kelly,David A Mankoff, PHD,Murray Grossman,Marina Cuchel,Kurt T Barnhart, MD,Lisa Mcgregor,Michael E Thase, MD,Lisa D Levine, MD,Jennifer J Clark, MD,Alison W Loren, MD,Janos Tanyi,Benjamin French,Steven E Arnold, MD,Peter J O'Dwyer, MD,Selina M Luger, MD,Angela Demichele,Thomas A Wadden, PhD,Nalaka S Gooneratne, MD,Kathryn H Schmitz, Mph,Phd,Joel M Gelfand, MD,Pablo Tebas,Kyle M Kampman, MD,Jennifer Trofe-Clark,Andrew Strasser,Jeffrey M Greeson, PH.D.,Jennifer Plebani,Kevin D Judy, MD,Samuel G Jacobson,Mary Jane De Souza, Ph.D.,Y J Woo, MD,Nayyar Iqbal,Yvette I Sheline, MD,David W Oslin, MD,Michael A Acker, MD,Sarita Sonalkar,Scott D Halpern, MD,Alexander J Brucker, MD,Denis Hadjiliadis,Michael T Mullen, MD,Christina Chu,Barbara J Turner, MD,K R Reddy, MD,David J Vaughn, MD,Kenneth B Margulies, MD,Raymond R Townsend, MD,Muredach P Reilly, MB CHB,Michael Acker,Susan M Domchek, MD,Gary M Freedman, MD,Samuel Herman,Peter P Reese, MD,Milton D Rossman,Steven Siegel,Christos Coutifaris,Ravi Amaravadi,Marcia Brose,Andrew R Haas, MD, PhD,Jay Kostman,Courtney A Schreiber, MD,Francis E Marchlinski, MD,David C Metz, MD,Richard S Legro, MD,Peter J Snyder, MD,David A Wolk, MD,Susan T Herman, MD,Lorraine Dugoff,Kathryn A Saulsgiver, PhD,Katherine Milkman,Michael Kochman,David J Goldberg, MD,Elizabeth Hexner,Garret A Fitzgerald, MB CHB,John R Pollard, MD,Robert Schnoll,Dina Jacobs,Joseph F Quinn, MD,Howard C Herrmann, MD,Rajender Reddy,Henry R Kranzler, MD,Anne R Cappola, MD</t>
  </si>
  <si>
    <t>Hopital Erasme</t>
  </si>
  <si>
    <t>Route De Lennik 808, 1070 Brussel</t>
  </si>
  <si>
    <t>B-1070</t>
  </si>
  <si>
    <t>+32 (0)2 555 3685</t>
  </si>
  <si>
    <t>Philippe.Simon@Erasme.Ulb.Ac.Be</t>
  </si>
  <si>
    <t>Philippe Simon</t>
  </si>
  <si>
    <t>Christophe Moreno,Thierry Roumeguere,Philippe Simon,Marie Maerevoet,Christiane S Knoop, MD,Christian Tielemans</t>
  </si>
  <si>
    <t>Jupiter Medical Center</t>
  </si>
  <si>
    <t>1210 S Old Dixie Hwy, Jupiter, Fl 33458</t>
  </si>
  <si>
    <t>Jupiter</t>
  </si>
  <si>
    <t>305-535-3310</t>
  </si>
  <si>
    <t>Info@Msccop.Com</t>
  </si>
  <si>
    <t>Michael Schwartz</t>
  </si>
  <si>
    <t>Michael A Schwartz, MD,Michael J Schwartz, MD,Michael K Schwartz, DDS,Michael E Schwartz, DO,Michael L Schwartz, MD,Myron E Schwartz, MD</t>
  </si>
  <si>
    <t>Wycombe Hospital</t>
  </si>
  <si>
    <t>High Wycombe</t>
  </si>
  <si>
    <t>HP11 2TT</t>
  </si>
  <si>
    <t>University Massachusetts Medical School</t>
  </si>
  <si>
    <t>55 Lake Avenue North, Worcester, Massachusetts 01655</t>
  </si>
  <si>
    <t>Worcester</t>
  </si>
  <si>
    <t>(508) 856-8989</t>
  </si>
  <si>
    <t>Katherine.Luzuriaga@Umassmed.Edu</t>
  </si>
  <si>
    <t>Katherine Luzuriaga, M.D.</t>
  </si>
  <si>
    <t>Gyongyi Szabo,Judson A Brewer, MD,Susan Zweizig,Christopher P Keuker, M.D.,Andres Schanzer,Jonathan Kay,James E Liebmann, MD,Sherry L Pagoto, PH.D,Lori Pbert,Jean A Frazier, MD,Venu Bathini,Jan Cerny</t>
  </si>
  <si>
    <t>University Hospital Basel</t>
  </si>
  <si>
    <t>Spitalstrasse 21, 4056 Basel, Switzerland</t>
  </si>
  <si>
    <t>Basel</t>
  </si>
  <si>
    <t>+41 61 556 5228</t>
  </si>
  <si>
    <t>Nicolai.Goettel@Usb.Ch</t>
  </si>
  <si>
    <t>Nicolai Goettel</t>
  </si>
  <si>
    <t>Ludwig Kappos,Urs Zingg,Mirjam Christ-Crain,Christoph Stippich,Tobias Breidthardt,Gunther Meinlschmidt,Jakob Passweg,Matthias Liechti,Mira Katan,Daniel Kalbermatten,Reto Kressig,Damian Wild,Roland Bingisser,Philippe Lyrer,Luzius Steiner,Dominik Heim,Manuel Haschke,Martin H Brutsche, MD,Daniel Staub,Gian De Marchis,Christian Mueller,Christian Nebiker,Nicolai Goettel,Alfred Zippelius,Andreas Wicki,Thomas Daikeler,Stefan Bilz</t>
  </si>
  <si>
    <t>Medical University Innsbruck</t>
  </si>
  <si>
    <t>Innrain 52, Christoph-Probst-Platz, 6020 Innsbruck, Austria</t>
  </si>
  <si>
    <t>Innsbruck</t>
  </si>
  <si>
    <t>+43 (0) 512 504 22821</t>
  </si>
  <si>
    <t>Michael.Blauth@I-Med.Ac.At</t>
  </si>
  <si>
    <t>Michael Blauth</t>
  </si>
  <si>
    <t>Christian Marth,Wolfgang Eisterer,Matthias Schmuth,Werner Poewe,Klaus Seppi,Guy Friedrich,Markus Stühlinger,Christoph F Ebenbichler, MD,Georg Pall,Dietmar Fries,Michael Hubalek,Dominik Wolf,Michael Blauth</t>
  </si>
  <si>
    <t>Chu Sart Tilman</t>
  </si>
  <si>
    <t>Domaine Universitaire Du Sart Tilman  Building B 35  4000 Liège 1</t>
  </si>
  <si>
    <t>Liege</t>
  </si>
  <si>
    <t>Yves.Beguin@Chu.Ulg.Ac.Be</t>
  </si>
  <si>
    <t>Yves Beguin, Md/Phd</t>
  </si>
  <si>
    <t>Yves Beguin,Christophe Bonnet,Patrizio Lancellotti,Andre Scheen,Jean Delwaide,Guy Jerusalem,André Scheen</t>
  </si>
  <si>
    <t>Gknm Hospital</t>
  </si>
  <si>
    <t>Coimbatore</t>
  </si>
  <si>
    <t>Rajtrials@Yahoo.Com</t>
  </si>
  <si>
    <t>Rajpal Abhaichand, Dr</t>
  </si>
  <si>
    <t>Rajpal Abhaichand</t>
  </si>
  <si>
    <t>Irccs Multimedica</t>
  </si>
  <si>
    <t>Clinique Des Maladies Lipidiques De Quebec</t>
  </si>
  <si>
    <t>2600 Boulevard Laurier, Québec, Qc G1v 4m6, Canada</t>
  </si>
  <si>
    <t>Quebec</t>
  </si>
  <si>
    <t>G1V 4M6</t>
  </si>
  <si>
    <t>418 525-4444</t>
  </si>
  <si>
    <t>Nathalie.Laflamme@Crchudequebec.Ulaval.Ca</t>
  </si>
  <si>
    <t>Nathalie Laflamme, Ph. D.</t>
  </si>
  <si>
    <t>Jean Bergeron</t>
  </si>
  <si>
    <t>Ospedale Magati</t>
  </si>
  <si>
    <t>Scandiano</t>
  </si>
  <si>
    <t>Miselliv@Ausl.Re.It</t>
  </si>
  <si>
    <t>Valerio Miselli, Md</t>
  </si>
  <si>
    <t>Hospital Clinic</t>
  </si>
  <si>
    <t>Valencia</t>
  </si>
  <si>
    <t>Luisreal85@Gmail.Com</t>
  </si>
  <si>
    <t>Luis Real Pena</t>
  </si>
  <si>
    <t>Cristina Arbona,Andres Cervantes,Andres Cervantes Ruiperez,Juan Sanchis</t>
  </si>
  <si>
    <t>Laurie A Kane Md</t>
  </si>
  <si>
    <t>Petoskey</t>
  </si>
  <si>
    <t>231-487-3153</t>
  </si>
  <si>
    <t>Laurie Kane, Site 0024</t>
  </si>
  <si>
    <t>Isala Clinics</t>
  </si>
  <si>
    <t>Po Box 10400  8000 Gk Zwolle</t>
  </si>
  <si>
    <t>Zwolle</t>
  </si>
  <si>
    <t>8000GK</t>
  </si>
  <si>
    <t>P.R.Van.Dijk@Isala.Nl</t>
  </si>
  <si>
    <t>Peter R Van Dijk, Msc. M.D.</t>
  </si>
  <si>
    <t>Uo Di Diabetologia Dip Di Malattie Digestive And Metaboliche</t>
  </si>
  <si>
    <t>Ravenna</t>
  </si>
  <si>
    <t>P.Dibartolo@Ausl.Ra.It</t>
  </si>
  <si>
    <t>Paolo Di Bartolo, Md</t>
  </si>
  <si>
    <t>Duke University Medical Center</t>
  </si>
  <si>
    <t>2301 Erwin Rd</t>
  </si>
  <si>
    <t>Durham</t>
  </si>
  <si>
    <t>919-668-5640</t>
  </si>
  <si>
    <t>W.Robert.Lee@Duke.Edu</t>
  </si>
  <si>
    <t>William R Lee</t>
  </si>
  <si>
    <t>Murali Doraiswamy,David Walmer,April K.S. Salama, MD,Susan G Kreissman,George Ofori-Amanfo,Andrew Muir,Richard F Riedel, MD,Laura J Havrilesky, MD,Scott H Kollins, PHD,Joseph Mcclernon,Marc Levesque,Kimberly E Hanson, MD,Mitchell Horwitz,Hayden Bosworth,Herbert I Hurwitz, MD,David L Katz, MD,Larry A Allen, MD,Sanjay Asrani,William J Steinbach, MD,Tracy Y Wang, MD,Andrew Wang,Chetan Patel,Salvador Borges Neto, M.D.,Terry Fortin,Rhonda Merwin,Kevin D Hill, MD,Michael Cohen-Wolkowiez,Lee G Wilke, M.D.,Mark N Feinglos, MD,Ricki F Goldstein, MD,Jeffrey M Greeson, PH.D.,Andrew J Armstrong, MD,Christopher M O'Connor, MD,John K Harrison, MD,Alexander Limkakeng,Megan E B Clowse, MD,Keyur Patel,P M Doraiswamy,Erika Hamilton,Frank Dunphy,Stacy P Ardoin, MD,Natalie A Afshari, M.D.,Cameron R Wolfe, MD,Charles Kim,Kuo Kuo,Cathy Williams,Phillip B Smith, MD,Peter N Smith, MD,Peter K Smith, MD,Jeffrey Lawson,Emmanuel B Walter, MD,Neal Ready,William R Berry, MD,Hope E Uronis, MD,John J Freiberger, MD,A W Burks, MD,Paul Martin,Michael Felker,Nelson J Chao, MD,Amy P Murtha, MD,John Hollingsworth,Harvey J Cohen, MD,Ming Xu,Jane E Onken, MD,Tom Weber,Amina Ahmed,Nirmish Shah,Julie A Thompson, PhD,Steven A Olson, M.D.,Vinod Prasad,Manesh R Patel, MD,Priya Sunil Kishnani,Annick Desjardins,Michael Harrison,James T Lane, MD,Stacy R Smith, MD,Andrew D Krystal, MD,Andrew Sherwood,James A Blumenthal, PHD,Scott R Schulman, MD,Gary Felker,John Curry,Rae Proeschold-Bell,Erika P Hamilton, MD,Anne L Peters, MD,Deanna M Green, MD,John H Strickler, MD,Arati V Rao, MD,Katherine B Peters, MD,Brian A Smith, MD,Janet Horton,Jennifer M Jones, MD,Jennifer Jones,Ashwin A Patkar, MD,Stacy Smith,Chad Hughes,Carmelo A Milano, MD,Angeles Alvarez Secord, MD,Laura E Schanberg,Andrew Z Wang, MD,Mark W Dewhirst, PHD,Sridharan Gururangan,William B White, MD,Geeta K Swamy,Ashraf S Habib, MD,Vern C Juel, MD,Gordana Vlahovic,Lake D Morrison, MD,David A Rizzieri, MD,Lee Jones,Paul K Marcom, MD,Paul G Martin, MD,Joanne Kurtzberg,Loretta G Que, MD,Mehri Mckellar,Daivd K Walmer, MD,Debra Sudan,Joshua Broder,Mark C Lanasa, MD,Michael P Bolognesi, M.D.,Robert J Noveck, MD,Alex R Kemper, MD,Glenn J Jaffe, MD,Allan D Kirk,James J Vredenburgh, MD,Kimberly Blackwell,Victor F Tapson, MD,David Hsu,Allen Song,James P Daubert, MD,Kevin M Watt, MD,Adrian Hernandez,Brian E Brigman, MD,John P Middleton, MD,Kevin Hill,Jeffrey Crawford,Scott Shofer,Donald Bailey,Brian Smith,Jean C Beckham, PH.D.,Rowena J Dolor, MD,Brian Czito,Daniel Benjamin,Julie Ann Sosa, MD,Michael Cotten,Coleen K Cunningham, MD,Jennifer S Li, MD,David Edelman,Thomas L Ortel, MD, PhD,Francis J Keefe, PHD</t>
  </si>
  <si>
    <t>Nizhny Novgorod Regional Clinical Hospital</t>
  </si>
  <si>
    <t>Nizhny Novgorod, Nizhny Novgorod District St. Rodionova, 190</t>
  </si>
  <si>
    <t>Nizhniy Novgorod</t>
  </si>
  <si>
    <t>Marina P Matrosova, MD,Olga S Samoilova, MD</t>
  </si>
  <si>
    <t>Hospital Das Clinicas De Porto Alegre</t>
  </si>
  <si>
    <t>Rua Ramiro Barcelos, 2350 - Santa Cecília, Porto Alegre - Rs, 90035-903, Brazil</t>
  </si>
  <si>
    <t>Porto Alegre</t>
  </si>
  <si>
    <t>Brazil</t>
  </si>
  <si>
    <t>90035-903</t>
  </si>
  <si>
    <t>Andreluis1979@Gmail.Com</t>
  </si>
  <si>
    <t>Andre Lf Azeredo-Da-Silva</t>
  </si>
  <si>
    <t>Wolnei Caumo,Eduardo Raupp,Eduardo Sprinz,Carlos Galia,Ricardo Savaris,Sheila Co Martins, Pi,Mariana Silva,Paulo Passos</t>
  </si>
  <si>
    <t>Michelle Zaniewski Mdpa</t>
  </si>
  <si>
    <t>281-580-7401</t>
  </si>
  <si>
    <t>Michelle Zaniewski Singh, Site 0030</t>
  </si>
  <si>
    <t>University Hospital Leuven</t>
  </si>
  <si>
    <t>Oude Markt 13, 3000 Leuven, Belgium</t>
  </si>
  <si>
    <t>Bjorn.Meijers@Uzleuven.Be</t>
  </si>
  <si>
    <t>Björn Meijers</t>
  </si>
  <si>
    <t>Eric Cutsem,Chantal Mathieu,Dirk R J Kuypers, MD,I Vergote,Marc Sabbe,Ingeborg Stalmans,Rik Willems,Patrick Neven,Gregor Verhoef,Vincent Thijs,Schalk Van Der Merwe, MD, PhD,Steffen Rex,Frederik Nevens,Johan A Maertens, MD,Marc Gewillig,Bart J Morlion,Baki Topal,Ann Janssens,Sandra Nuyts,Katrien Lagrou,Geert Verleden,Björn Meijers,Pieter Evenepoel,Geert Maleux,Werner Budts,Eric Legius,Karin Haustermans,Hans Wildiers,Alice Nieuwboer,Raf Bisschops,Jonas Yserbyt,Karel Allegaert,Wim Janssens,Ignace Vergote,Eric Van Cutsem</t>
  </si>
  <si>
    <t>Blk Super Speciality Hospital</t>
  </si>
  <si>
    <t>Drneerajbhalla@Blkhosptal.Com</t>
  </si>
  <si>
    <t>Dr Neeraj Bhalla</t>
  </si>
  <si>
    <t>Bc Womens Hospital</t>
  </si>
  <si>
    <t>Bc Women?S Hospital &amp; Health Centre  4500 Oak Street  Vancouver, Bc  V6h 3n1</t>
  </si>
  <si>
    <t>V6H 3N1</t>
  </si>
  <si>
    <t>Danielle.Murray@Cw.Bc.Ca</t>
  </si>
  <si>
    <t>Danielle Murray</t>
  </si>
  <si>
    <t>Simon Massey</t>
  </si>
  <si>
    <t>Poznan University Medical Sciences</t>
  </si>
  <si>
    <t>Collegium Maius, Fredry 10, 61-701 Pozna?, Poland</t>
  </si>
  <si>
    <t>61-701</t>
  </si>
  <si>
    <t>Janco@Pol-Med.Com.Pl</t>
  </si>
  <si>
    <t>Jan Mazela</t>
  </si>
  <si>
    <t>Daniel Zielonka,Tomasz Siminiak</t>
  </si>
  <si>
    <t>St Vincents Hospital</t>
  </si>
  <si>
    <t>Fitzroy</t>
  </si>
  <si>
    <t>Australia</t>
  </si>
  <si>
    <t>61 3 9288 3580</t>
  </si>
  <si>
    <t>Sweelin.Chenyimei@Svhm.Org.Au</t>
  </si>
  <si>
    <t>Swee Lin G Chen Yi Mei, Mbbs</t>
  </si>
  <si>
    <t>David O'Neal,Alexander J Thompson,Constantine S Tam, MD</t>
  </si>
  <si>
    <t>Saint Louis Hospital</t>
  </si>
  <si>
    <t>Benoir.Schlemmer@Sls.Aphp.Fr</t>
  </si>
  <si>
    <t>Benoit Bs Schlemmer, Pu-Ph</t>
  </si>
  <si>
    <t>Jean-Marc Zini,Philippe M Debourdeau, MD,Catherine Thieblemont,Pierre Fenaux,Philippe Rousselot,Emmanuel Canet,Manuelle Viguier,Herve Dombret,Denis Glotz,Stéphane Culine,Pauline Brice,Christophe Hennequin,Bénédicte Deau-Fischer,Stephane Culine,Celeste Lebbe,Damien Pouessel,Matthieu Allez,Bertrand Arnulf,M Espie,Regis Peffault De Latour,Jean-Michel Molina,Nathalie De Castro, MD,Marc Espie,Emmanuelle Bourrat</t>
  </si>
  <si>
    <t>Uddevalla Hospital</t>
  </si>
  <si>
    <t>Ledningskansliet Nu-Healthcare  461 85 Trollhättan</t>
  </si>
  <si>
    <t>Uddevalla</t>
  </si>
  <si>
    <t>SE-451 80</t>
  </si>
  <si>
    <t>010-435 00 00</t>
  </si>
  <si>
    <t>Chu Dijon</t>
  </si>
  <si>
    <t>14, Rue Gaffarel 21079 Dijon Cedex</t>
  </si>
  <si>
    <t>Dijon</t>
  </si>
  <si>
    <t>03 80 29 30 31</t>
  </si>
  <si>
    <t>Olivier.Casasnovas@Chu-Dijon.Fr</t>
  </si>
  <si>
    <t>Olivier Casasnovas</t>
  </si>
  <si>
    <t>Catherine Creuzot-Garcher,Pierre Vabres,Bernard Bonnotte,Laurent Bedenne,Denis Caillot,Patrick Hillon,Jean-Pierre Quenot,Gérard Couillault,Côme Lepage,Laurent Martin,Thibault Moreau,Bernard Lorcerie,Boris Guiu,Charles Benaim,Maurice Giroud,Paul Sagot,Olivier Rouaud</t>
  </si>
  <si>
    <t>Ruby Hall Clinic</t>
  </si>
  <si>
    <t>411001, Maharashtra, India</t>
  </si>
  <si>
    <t>Pune</t>
  </si>
  <si>
    <t>Minishjain009@Gmail.Com</t>
  </si>
  <si>
    <t>Dr Minish Jain</t>
  </si>
  <si>
    <t>Minish Jain,Shirish Hiremath</t>
  </si>
  <si>
    <t>Imelda Ziekenhuis Dep Vascular Surgery</t>
  </si>
  <si>
    <t>Imeldalaan, 9</t>
  </si>
  <si>
    <t>Bonheiden</t>
  </si>
  <si>
    <t>(+32) 15 50 61 97</t>
  </si>
  <si>
    <t>Patrick.Peeters@Imelda.Be</t>
  </si>
  <si>
    <t>Dr. Patrick Peeters</t>
  </si>
  <si>
    <t>Peter Bossuyt,Geert Dhaens,Luc Janssens,Veerle Moons,Geert D'Haens,Geert R D'Haens, MD,Chris Vercammen</t>
  </si>
  <si>
    <t>Foresearchungszentrum Ruhr</t>
  </si>
  <si>
    <t>Witten</t>
  </si>
  <si>
    <t>Iwk Health Center</t>
  </si>
  <si>
    <t>5850/5980 University Ave</t>
  </si>
  <si>
    <t>Halifax</t>
  </si>
  <si>
    <t>B3K6R8</t>
  </si>
  <si>
    <t>(902)470-6560</t>
  </si>
  <si>
    <t>Eleanor.Fitzpatrick@Iwk.Nshealth.Ca</t>
  </si>
  <si>
    <t>Eleanor Fitzpatrick, Rn, Mn</t>
  </si>
  <si>
    <t>Ronald L George, MD,Jason N Berman, MD,Scott Halperin,Conrad Fernandez,Anthnoy R Otley, MD,Patrick J Mcgrath, MD,Anthony Otley</t>
  </si>
  <si>
    <t>Lanka Hospital</t>
  </si>
  <si>
    <t>Mithrakumar, Dr.</t>
  </si>
  <si>
    <t>Jaeb Center For Health Research</t>
  </si>
  <si>
    <t>15310 Amberly Drive, Suite 350 Tampa, Fl 33647</t>
  </si>
  <si>
    <t>Tampa</t>
  </si>
  <si>
    <t>(813) 975-8690</t>
  </si>
  <si>
    <t>Irb@Jaeb.Org</t>
  </si>
  <si>
    <t>Tiffany Piquet</t>
  </si>
  <si>
    <t>Hcl Sud</t>
  </si>
  <si>
    <t>Lyon</t>
  </si>
  <si>
    <t>Emmanuel Morelon</t>
  </si>
  <si>
    <t>Kingston General Hospital</t>
  </si>
  <si>
    <t>76 Stuart St</t>
  </si>
  <si>
    <t>Kingston</t>
  </si>
  <si>
    <t>K7L 2V7</t>
  </si>
  <si>
    <t>(613) 549-6666 x3653</t>
  </si>
  <si>
    <t>Harrismv@Kgh.Kari.Net</t>
  </si>
  <si>
    <t>Veronica Harris-Mcallister, Msc</t>
  </si>
  <si>
    <t>John Muscedere,Daren K Heyland, MD,Mariana Silva,Denis E O'Donnell, MD,Lawrence Hookey,Gerald A Evans, MD,Damian Redfearn,Elaine Petrof,Anne K Ellis, MD</t>
  </si>
  <si>
    <t>Strasbourg University Hospital</t>
  </si>
  <si>
    <t>Strasbourg</t>
  </si>
  <si>
    <t>Pierre.Kehrli@Chru-Strasbourg.Fr</t>
  </si>
  <si>
    <t>Pierre Kehrli, Md-Phd</t>
  </si>
  <si>
    <t>Ferhat Fm Meziani, Dr,Pierre Diemunsch,Julien Pottecher</t>
  </si>
  <si>
    <t>Queen Elizabeth Hospital</t>
  </si>
  <si>
    <t>Medical Centre Edgbaston, Birmingham B15 2th</t>
  </si>
  <si>
    <t>B152TH</t>
  </si>
  <si>
    <t>0121 371 4205</t>
  </si>
  <si>
    <t>Saloni.Mittal@Uhb.Nhs.Uk</t>
  </si>
  <si>
    <t>Saloni Mittal</t>
  </si>
  <si>
    <t>Paul Moss,James C Cunningham, MD,Yuk T Ma, MD,Nicholas D James,Jonathan D Ross, MD,James R Cunningham, MD,Philip Newsome,Ruth Plummer,Lorraine Harper,Thomas Clutton-Brock</t>
  </si>
  <si>
    <t>Sanford Cancer Center At Sanford Usd Medical Center</t>
  </si>
  <si>
    <t>1309 W 17th Street  Sioux Falls, Sd 57104</t>
  </si>
  <si>
    <t>Sioux Falls</t>
  </si>
  <si>
    <t>South Dakota</t>
  </si>
  <si>
    <t>57117-5134</t>
  </si>
  <si>
    <t>701-234-6161</t>
  </si>
  <si>
    <t>Preston D. Steen</t>
  </si>
  <si>
    <t>Preston D Steen, MD,Kurt J Griffin, MD,Kayelyn Wagner,Miroslaw A Mazurczak, MD,John P Berdahl, M.D.,Steven B Powell, MD,Maria C Bell, MD,Akram Khan</t>
  </si>
  <si>
    <t>Fortis Flt Lt Rejan Dhall Hospital</t>
  </si>
  <si>
    <t>Ripen Gupta, Dr.</t>
  </si>
  <si>
    <t>Kmc Manjpal</t>
  </si>
  <si>
    <t>Manipal Karnataka</t>
  </si>
  <si>
    <t>Ranjan Shetty, Dr.</t>
  </si>
  <si>
    <t>Solutions Through Advanced Research</t>
  </si>
  <si>
    <t>Jacksonville</t>
  </si>
  <si>
    <t>Medeniyet University Goztepe Training And Research Hospital</t>
  </si>
  <si>
    <t>Istanbul</t>
  </si>
  <si>
    <t>Hgtamer@Yahoo.Com</t>
  </si>
  <si>
    <t>Gonca Incemehmet Tamer, Assoc. Prof</t>
  </si>
  <si>
    <t>Sechenov Moscow Medical Academy</t>
  </si>
  <si>
    <t>119991, Moscow, Ul. Trubetskaya, D. 8, P. 2</t>
  </si>
  <si>
    <t>Trubetskaya9@Yandex.Ru</t>
  </si>
  <si>
    <t>Burbage Surgery</t>
  </si>
  <si>
    <t>Hinckley</t>
  </si>
  <si>
    <t>LE10 2SE</t>
  </si>
  <si>
    <t>First Affiliated Hospital College Medicine Zhejiang University</t>
  </si>
  <si>
    <t>Hangzhou</t>
  </si>
  <si>
    <t>Warrington@126.Com</t>
  </si>
  <si>
    <t>Jianwen Wang</t>
  </si>
  <si>
    <t>Lanjuan Lj Li, Docter,Qiong Zhao,Jianying Zhou,Min Yan,Jianan Wang,Weijia Fang,Nong Xu,Ke-Feng Ding</t>
  </si>
  <si>
    <t>Jacobi Medical Center</t>
  </si>
  <si>
    <t>1400 Pelham Pkwy S, Bronx, Ny 10461</t>
  </si>
  <si>
    <t>South Bronx</t>
  </si>
  <si>
    <t>718-918-6039</t>
  </si>
  <si>
    <t>Jeanne.Russo@Nbhn.Net</t>
  </si>
  <si>
    <t>Jeanne Russo</t>
  </si>
  <si>
    <t>Seth Sokol,Andrew A Wiznia, MD</t>
  </si>
  <si>
    <t>National Hospital Sri Lanka</t>
  </si>
  <si>
    <t>COLOMBO10</t>
  </si>
  <si>
    <t>Tianjin Medical University Cancer Institute And Hospital</t>
  </si>
  <si>
    <t>Huan-Hu-Xi Road Ti-Yuam-Bei He Xi District 300060 Tianjin China</t>
  </si>
  <si>
    <t>Tianjin</t>
  </si>
  <si>
    <t>713-745-9815</t>
  </si>
  <si>
    <t>Tjlianghan@126.Com</t>
  </si>
  <si>
    <t>Han Liang</t>
  </si>
  <si>
    <t>Zhongsheng Tong,Qiang Wu,Ning Zhang,Tao Wang</t>
  </si>
  <si>
    <t>San Francisco Clinical Research Center</t>
  </si>
  <si>
    <t>909 Hyde St., Suite #322, San Francisco, Ca 94109</t>
  </si>
  <si>
    <t>(415) 673-4600</t>
  </si>
  <si>
    <t>Jerome Goldstein</t>
  </si>
  <si>
    <t>Baylor College Medicine</t>
  </si>
  <si>
    <t>1 Baylor Plz</t>
  </si>
  <si>
    <t>832-822-1038</t>
  </si>
  <si>
    <t>Ncalles@Bcm.Edu</t>
  </si>
  <si>
    <t>Nancy Calles</t>
  </si>
  <si>
    <t>Saul J Karpen,Jodi A Muscal, MD,Peter E Zage, M.D.,Christopher P Smith, MD,Sanjay J Mathew, MD,Silvia Orengo-Nania,John M Vierling, MD,Jose A Suarez, MD,Anita Deswal,Helen E Heslop, MD,George Carrum,Thomas R Kosten, MD,Alireza Shamshirsaz,George J Hutton, MD,Rodrigo Ruano,Timothy B Boone, MD,Sheldon L Kaplan, MD,Angel A Rodriguez, MD,Peter Chang,Michael A Belfort, MD,Brendan Lee,Faisal G Bakaeen, MD,Teresa G Hayes, MD,Nicola A Hanania,Guru Sonpavde,Zeenat Safdar,Melinda A Stanley, PHD,Mothaffar Rimawi,Karen L Fink, MD,Shital M Patel, M.D.,Rajeev Raghavan,Stephen C Pflugfelder, MD,Anna C Pavlick, DO,Claudia S Robertson, MD,Joseph Jankovic,Kalpalatha K Guntupalli, MD,R V Sekhar, MD,David Y Graham, MD,David L Graham, MD,Larry I Lipshultz, MD,Angus A Wilfong, MD,Uday Popat,Rammurti T Kamble, MD,Adaani E Frost, MD,Mothaffer Rimawi,Rubina A Heptulla, MB CHB,Karen R Rabin, MD,Jun Zhang,Petros Carvounis,Christie M Ballantyne, MD,Murali M Chintagumpala, MD,Sarvari Yellapragada,Rachelle S Doody, MD,Richard Simpson,David J Hyman, MD,Russell Ware,Alex George,Benjamin L Musher, MD,Flor M Munoz, MD,Susan L Samson, MD,Brion V Randolph, MD,Mohit Khera,Jose M Garcia, MD, PhD,Goran B Klintmalm, MD</t>
  </si>
  <si>
    <t>Montefiore Medical Center</t>
  </si>
  <si>
    <t>111 East 210th Street</t>
  </si>
  <si>
    <t>Bronx</t>
  </si>
  <si>
    <t>10467-2490</t>
  </si>
  <si>
    <t>718-920-6494</t>
  </si>
  <si>
    <t>Priska@Montefiore.Org</t>
  </si>
  <si>
    <t>Paul Riska</t>
  </si>
  <si>
    <t>Ulrich P Jorde, MD,Lakshmi Rajdev,Eleni Andreopoulou,Sanjay Goel,Todd D Miller, MD,Amy Tiersten,Missak Haigentz,Roman Perez-Solar,Robert Grossberg,Scott Chudnoff,Amit K Verma, MD,Daniel Goldstein,Howard Hochster,Deborah E Campbell, MD,Rasim Gucalp,Stephanie V Blank, MD,Peter Cole,Daphne T Hsu, MD,Dawn M Wahezi, M.D.,Lawrence J Brandt, MD,Stefan K Barta, MD,Paul J Gaglio,Adam S Levy, MD,Ronald Zolty,Simon Maybaum,Scott Tagawa,Linda T Vahdat,Richard H Smith, MD,Richard R Furman, MD,Robert P Woroniecki, M.D.,Nicole s Nevadunsky, MD,Arnold W Berlin, MD,Jerome Graber,Kevin Kalinsky,Robert E Michler, MD,Mark H Einstein, MD,Benjamin W Friedman, MD,Eric Hollander,Corey A Mcgraw, MD,Ramakrishna Battini,Peer Dar,Steven M Keller, MD,Enver Akalin,Steven K Libutti, MD,Frederick Kaskel,Mamta Fuloria,Sun Jin Kim, MD,Rubina A Heptulla, MB CHB,Noah Kornblum,Roni Tamari,Della Makower,June Y Hou, MD,Paul F Riska, MD,Liise K Kayler, MD,Reza Ghavamian,Robert J Ostfeld, MD,Abby B Siegel, MD,Anna C Pavlick, DO</t>
  </si>
  <si>
    <t>Nantes University Hospital</t>
  </si>
  <si>
    <t>44093 Nantes Cedex 1</t>
  </si>
  <si>
    <t>Nantes</t>
  </si>
  <si>
    <t>33 2 53 48 27 01</t>
  </si>
  <si>
    <t>Michel.Krempf@Univ-Nantes.Fr</t>
  </si>
  <si>
    <t>Michel Krempf</t>
  </si>
  <si>
    <t>Patrice Chevallier,Nadege Corradini,Viviane Dubruille,Jean-Jacques Labat,Jean Rozé,Antoine Magnan,Eric Letessier,Michel Weber,Olivier Couturier,Assem Soueidan,Francois Raffi,Vincent Probst,Vincent L M Esnault, MD,Benoit Le Goff,Aurélie Meurette,Xavier Rialland,François Raffi,Thomas Gastinne,Yann Touchefeu,Yann Pereon,Martine Vercelletto,Beatrice Mahe,Philippe Moreau,Karim Asehnoune,Gilles Blancho,Gilles Berrut,Bertrand Cariou,Michel Krempf,Brigitte Dreno,Yves Maugars,Mohamed Hamidou,Pierre Pottier,Patrice Guerin</t>
  </si>
  <si>
    <t>University South Florida</t>
  </si>
  <si>
    <t>4202 E Fowler Ave</t>
  </si>
  <si>
    <t>(813) 974-6329</t>
  </si>
  <si>
    <t>Kanderson@Usf.Edu</t>
  </si>
  <si>
    <t>Keith Anderson</t>
  </si>
  <si>
    <t>Tanya K Murphy, MD,Robert C Schlauch, MD,Juan Sanchez-Ramos,Jorge Lujan-Zilbermann,Thomas B Casale, MD,Judette Louis,Tuan H Vu, MD,Kevin Sneed,Stanley Krolczyk,Geoffrey T Gibney, MD,Adam B Lewin, PHD,Rosario B Hidalgo, MD,Amanda G Smith, MD,Charles E Cox, MD,Henry Rodriguez,Carina A Rodriguez, MD,Jorge E Marcet, MD,Robert Frisina,Kevin Kip,Selim R Benbadis, MD,Arthur J Labovitz, MD,Robert A Hauser, MD,John M Carter, MD,Eric A Storch, PH.D.,Richard F Lockey, MD,Derrick Robertson,Christopher G Nelson, MD,Jonathan S Zager, MD,Theresa A Zesiewicz, MD</t>
  </si>
  <si>
    <t>Suny Upstate Medical University</t>
  </si>
  <si>
    <t>Weiskotten Hall Rm. 1111, 766 Irving Ave. Syracuse, Ny 13210</t>
  </si>
  <si>
    <t>Syracuse</t>
  </si>
  <si>
    <t>315 464-8727</t>
  </si>
  <si>
    <t>Ambergd@Upstate.Edu</t>
  </si>
  <si>
    <t>David Amberg</t>
  </si>
  <si>
    <t>Thomas E Coyle, MD,Ajeet Gajra,Jeffrey A Bogart, M.D.,Stephen L Graziano, MD,Leonard B Weiner, MD,Robert L Beach, MD,Mark E Polhemus, MD,Joseph B Domachowske, MD,Andras Perl,Julius Gs Latorre, MD,Bernard J Poiesz, MD,Teresa C Gentile, MD,Karol H Kerr, MD,Jeremy M Shefner, MD,Anuradha Duleep</t>
  </si>
  <si>
    <t>Northern General Hospital</t>
  </si>
  <si>
    <t>Herries Rd</t>
  </si>
  <si>
    <t>Sheffield</t>
  </si>
  <si>
    <t>S5 7AU</t>
  </si>
  <si>
    <t>0114 226 5944</t>
  </si>
  <si>
    <t>Peter.Sneddon@Sth.Nhs.Uk</t>
  </si>
  <si>
    <t>Dr Peter Sneddon</t>
  </si>
  <si>
    <t>Mark G Davies, MD,Martin Wilkie,Simon Heller</t>
  </si>
  <si>
    <t>St Mary Medical Center</t>
  </si>
  <si>
    <t>1201 Langhorne-Newtown Rd</t>
  </si>
  <si>
    <t>Langhorne</t>
  </si>
  <si>
    <t>215-750-5050</t>
  </si>
  <si>
    <t>Alan Schorr, Site 0020</t>
  </si>
  <si>
    <t>Caritas Hospital</t>
  </si>
  <si>
    <t>Kochi</t>
  </si>
  <si>
    <t>Deepakdavidson@Yahoo.Com</t>
  </si>
  <si>
    <t>Deepak Davidson, Dr</t>
  </si>
  <si>
    <t>Karlstad Central Hospital</t>
  </si>
  <si>
    <t>Karlstad</t>
  </si>
  <si>
    <t>Annika Fernqvist</t>
  </si>
  <si>
    <t>Johan Jendle</t>
  </si>
  <si>
    <t>Independent Health Care Institution Voronezh Region Voronezh Regional Clinical Consultative Diagnostic Center</t>
  </si>
  <si>
    <t>Voronezh</t>
  </si>
  <si>
    <t>Elena Zhdanova, Md, Phd</t>
  </si>
  <si>
    <t>Dallas Diabetes And Endocrine Center</t>
  </si>
  <si>
    <t>10260 North Central Expressway, Suite 100 N</t>
  </si>
  <si>
    <t>972-661-7799</t>
  </si>
  <si>
    <t>Julio Rosenstock</t>
  </si>
  <si>
    <t>Heidi C Shea, MD,Julio Rosenstock,Stephen L Aronoff, MD</t>
  </si>
  <si>
    <t>Borgess Diabetes And Endocrine Center</t>
  </si>
  <si>
    <t>Kalamazoo</t>
  </si>
  <si>
    <t>269-226-8444</t>
  </si>
  <si>
    <t>Craig Greenberg, Site 0019</t>
  </si>
  <si>
    <t>Yaroslavl Regional Clinical Hospital</t>
  </si>
  <si>
    <t>Ulitsa Uglich, 40., Yaroslavl, Yaroslavl Oblast 150047</t>
  </si>
  <si>
    <t>Yaroslavl</t>
  </si>
  <si>
    <t>4852 44 54 04 EXT +7</t>
  </si>
  <si>
    <t>Kpvb@Pochta.Ru</t>
  </si>
  <si>
    <t>Natalia Petrovna Shilkina</t>
  </si>
  <si>
    <t>Olga Ershova,Sergey Cheporov,Vera V Yablokova,Viacheslav V Marasaev, MD</t>
  </si>
  <si>
    <t>Iowa Diabetes And Endocrinology Center</t>
  </si>
  <si>
    <t>Des Moines</t>
  </si>
  <si>
    <t>Iowa</t>
  </si>
  <si>
    <t>515-643-4872</t>
  </si>
  <si>
    <t>Acarver@Mercydesmoines.Org</t>
  </si>
  <si>
    <t>Andrea Carver</t>
  </si>
  <si>
    <t>Anuj Bhargava</t>
  </si>
  <si>
    <t>Deenanath Mangeshkar Hospital And Research Center</t>
  </si>
  <si>
    <t>Near Mhatre Bridge, Erandawne, Pune 411004</t>
  </si>
  <si>
    <t>Drchetandeshmukh@Gmail.Com</t>
  </si>
  <si>
    <t>Chetan Dilip Deshmukh</t>
  </si>
  <si>
    <t>Sachin S Hingmire, MD</t>
  </si>
  <si>
    <t>Ite Lasaretti</t>
  </si>
  <si>
    <t>Kuopio</t>
  </si>
  <si>
    <t>Sahlgrenska University Hospital</t>
  </si>
  <si>
    <t>Per Dubbsgatan 16</t>
  </si>
  <si>
    <t>Gothenburg</t>
  </si>
  <si>
    <t>413 45</t>
  </si>
  <si>
    <t>Ulrika.Bergsten@Vgregion.Se</t>
  </si>
  <si>
    <t>Ulrika Bergsten</t>
  </si>
  <si>
    <t>Jan-Erik Damber,Bengt Rundqvist,Eva Angenete,Sven-Erik Ricksten,Hanns-Ulrich Marschall,Joakim Nordanstig,Bjorn Eliasson,Bengt Bergman,Elmir Omerovic</t>
  </si>
  <si>
    <t>Szpital Uniwersytecki</t>
  </si>
  <si>
    <t>Ul. Nicolaus Copernicus 36  31-501 Krakow</t>
  </si>
  <si>
    <t>Krakow</t>
  </si>
  <si>
    <t>31-501</t>
  </si>
  <si>
    <t>12 424 70 00</t>
  </si>
  <si>
    <t>Www.Su.Krakow.Pl</t>
  </si>
  <si>
    <t>Paulina Jastrzebska</t>
  </si>
  <si>
    <t>Krzysztof Krzemieniecki,Aleksander Skotnicki,Wojciech Jurczak</t>
  </si>
  <si>
    <t>Diabetes And Endocrinology Treatment Center</t>
  </si>
  <si>
    <t>8851 Ctr Dr Ste 404</t>
  </si>
  <si>
    <t>La Mesa</t>
  </si>
  <si>
    <t>Raymond I Fink, MD</t>
  </si>
  <si>
    <t>Haukeland University Hospital</t>
  </si>
  <si>
    <t>Jonas Lies Vei 65</t>
  </si>
  <si>
    <t>Bergen</t>
  </si>
  <si>
    <t>Norway</t>
  </si>
  <si>
    <t>+47 55 97 64 44</t>
  </si>
  <si>
    <t>Hans.Petter.Eikesdal@Helse-Bergen.No</t>
  </si>
  <si>
    <t>Hans Petter Eikesdal</t>
  </si>
  <si>
    <t>Olav Mella,Bjørn Gjertesen,Ingrid Torsvik,Tor Hervig,Oystein Fluge</t>
  </si>
  <si>
    <t>University California San Diego</t>
  </si>
  <si>
    <t>9500 Gilman Dr., La Jolla, Ca 92093</t>
  </si>
  <si>
    <t>858-657-6827</t>
  </si>
  <si>
    <t>Jcolumbo@Ucsd.Edu</t>
  </si>
  <si>
    <t>Joann Columbo</t>
  </si>
  <si>
    <t>Paul S Aisen, MD,Rohit Loomba,Teresa Helsten,Robert R Henry, MD,Paul J Mills, M.D.,Jane C Burns, MD,Jody Corey-Bloom,Sonia L Ramamoorthy, MD,Kate Murray,Andrew M Lowy, MD,Sheila Mody,Felipe A Medeiros,Raul Coimbra,Louise Laurent,Atul Malhotra,Tissa Hata,Scott Letendre,Kristin S Cadenhead, MD,Lyudmila Bazhenova,Lawrence F Eichenfield, MD,Gregory Daniels,Brent Mausbach,Elisabeth C Mclemore, M.D.,Fatta Nahab,Adriana H Tremoulet,Santosh Kesari,Randy A Taplitz,Jeffrey R Chang, MD,Jae H Kim, MD,Thomas J Kipps, MD,John R Kelsoe, MD,William J Sandborn,Arthur Kavanaugh,Douglas Galasko,Januario Castro,Roger Sur,Kang Zhang,Elizabeth Barrett-Connor,Steven C Plaxe,Antonino Catanzaro,Matthew A Allison,Mario Chojkier,Jay H Kim, MD,Dennis F Bandyk, MD,Michael E Gottschalk, MD,Gordon L Yung, MD,Robert M Anthenelli, MD,Bess Marcus,Stephen Spector,Michael Choi,Tobias Moeller-Bertram,Ehtisham Mahmud,Kim M Kerr, MD,Catriona H Jamieson, MD,Constance A Benson, MD,Irene Litvan,Kenneth C Kalunian, MD,Christopher Comstock,Marc Riedl,James B Lohr, MD,Susan Little,David S Poch, M.D.,Denise Barnard,Ulrika Birgersdotter-Green,Erin G Reid, M.D.,Barry H Greenberg, MD,Richard Gallo,Jeffrey L Harris, DO,Robert Schooley,Sarah L Blair, M.D.,Michael S Rafii, MD,Brett C Meyer, MD,Tony R Reid, MD,Joe W Ramsdell, MD,Robert L Owens, MD,Wynnis L Tom, MD,Jacqueline Kerr,Peter T Curtin, MD,Sanjiv M Narayan, M.D.,Evelyn S Tecoma, MD,Richard H Haubrich, MD,Anthony N Demaria, MD,Edward Ball</t>
  </si>
  <si>
    <t>Lmc Diabetes And Endocrinology</t>
  </si>
  <si>
    <t>M4G 3E8</t>
  </si>
  <si>
    <t>416-645-2928</t>
  </si>
  <si>
    <t>Ronnie Aronson, Site 0044</t>
  </si>
  <si>
    <t>Ronnie Aronson</t>
  </si>
  <si>
    <t>Hadassah Medical Organization</t>
  </si>
  <si>
    <t>P.O.B 12000</t>
  </si>
  <si>
    <t>Jerusalem</t>
  </si>
  <si>
    <t>Aye.Shauer@Gmail.Com</t>
  </si>
  <si>
    <t>Ayelet Shauer, Md</t>
  </si>
  <si>
    <t>Itamar Raz,Ronen Beeri,Reuven Or,Dana Ekstein,Michael Wilschanski,Raphael Breuer,Dina Ben-Yehuda,Allon E Moses, MD,David M Luria,Yoseph Caraco,Yuval Lavy,Dorit Adler,Elyad M Davidson, MD,Galia Spectre,Itay Chowers,Eran Israeli,Arthur Pollak,Dan Engelhard,Dina B Yehuda, MD,Eyal Banin,Michal Lotem,Eitan Kerem,Ram Weiss,Eran Goldin,Uriel Elchalal,Avraham Avital,David Landau,Shoshana Revel-Vilk,Ayala Hubert,Neville Berkman</t>
  </si>
  <si>
    <t>Ospedale Sandro Pertini</t>
  </si>
  <si>
    <t>Rome</t>
  </si>
  <si>
    <t>Ferraiuolog@Tiscali.It</t>
  </si>
  <si>
    <t>Giuseppe Ferraiuolo, Md</t>
  </si>
  <si>
    <t>Beverly Hills Medical Group</t>
  </si>
  <si>
    <t>Makati City</t>
  </si>
  <si>
    <t>Dr-Flucero@Pldtdsl.Net</t>
  </si>
  <si>
    <t>Florencio Q Lucero, Md</t>
  </si>
  <si>
    <t>Ipswich Hospital</t>
  </si>
  <si>
    <t>Heath Road</t>
  </si>
  <si>
    <t>Ipswich</t>
  </si>
  <si>
    <t>IP4 5PD</t>
  </si>
  <si>
    <t>44-1473-712-233</t>
  </si>
  <si>
    <t>Gerry Rayman, Md, Frcp</t>
  </si>
  <si>
    <t>Liz Sherwin</t>
  </si>
  <si>
    <t>Ospedale Gb Morgagni L Pierantoni</t>
  </si>
  <si>
    <t>Forli</t>
  </si>
  <si>
    <t>S.Acquati@Ausl.Fo.It</t>
  </si>
  <si>
    <t>Silvia Acquati, Md</t>
  </si>
  <si>
    <t>Liverpool Hospital</t>
  </si>
  <si>
    <t>Prescot Street, Liverpool, Merseyside L7 8xp</t>
  </si>
  <si>
    <t>Liverpool</t>
  </si>
  <si>
    <t>L7 8XP</t>
  </si>
  <si>
    <t>0151 706 3754</t>
  </si>
  <si>
    <t>Clinicalresearchfacilitydg@Rlbuht.Nhs.Uk</t>
  </si>
  <si>
    <t>Professor Robert Sutton</t>
  </si>
  <si>
    <t>Richard Clark,Paul Gerard G Richardson, MD,Daniel Cuthbertson,Martin Walshaw,David D Wright, MD,Paul G Richardson, MD,Joanne A Harrold, PhD,Mark Turner,Heinrich Heimann,Andrew R Pettitt, PHD,Mark W Hall, MD,Mark A Turner, MD,Jason Halford</t>
  </si>
  <si>
    <t>Nancy University Hospital</t>
  </si>
  <si>
    <t>Nancy</t>
  </si>
  <si>
    <t>Luc Frimat,Bruno Guerci</t>
  </si>
  <si>
    <t>Sir Ganga Ram Hospital</t>
  </si>
  <si>
    <t>Rajinder Nagar New Delhi 110060 India</t>
  </si>
  <si>
    <t>011-25861002</t>
  </si>
  <si>
    <t>Drshyam_Aggarwal@Yahoo.Com</t>
  </si>
  <si>
    <t>Shyam Aggarwal</t>
  </si>
  <si>
    <t>Fuzhou General Hospital</t>
  </si>
  <si>
    <t>156 West Second Ring Road In Fuzhou</t>
  </si>
  <si>
    <t>Fuzhou</t>
  </si>
  <si>
    <t>(86) 591-22859750</t>
  </si>
  <si>
    <t>Xiaoyi307@126</t>
  </si>
  <si>
    <t>Shuyi Chen</t>
  </si>
  <si>
    <t>Jianming Tan,Xuenong Ouyang</t>
  </si>
  <si>
    <t>Walter And Eliza Hall Institute</t>
  </si>
  <si>
    <t>Parkville</t>
  </si>
  <si>
    <t>Fiona.Williams@Mh.Org.Au</t>
  </si>
  <si>
    <t>Fiona Williams, Mph</t>
  </si>
  <si>
    <t>Peter Colman</t>
  </si>
  <si>
    <t>London Health Sciences Center</t>
  </si>
  <si>
    <t>339 Windermere Road N6a 5a5</t>
  </si>
  <si>
    <t>N6G 2V4</t>
  </si>
  <si>
    <t>519-646-6005</t>
  </si>
  <si>
    <t>Info@Lawsonresearch.Com</t>
  </si>
  <si>
    <t>Claudio M Martin, MD,Sumit Dave,Douglas Naudie,John M Murkin, MD,Shalini Dhir,Marko Mrkobrada,James Howard,Allan C Skanes, MD,Mel Boulton,James B Mcauley, MD,Michael J Rieder, MD,Andrew D Krahn, MD,Ronit Lavi,R J White, MD,Bob Kiaii,Michael J Kovacs, MD,Claudio Martin,Akshya Vasudev,Kevin J Shoemaker, Ph.D.,James F Howard, MD,David W Sanders, MD,James White,Jonathan Izawa,Stephen A Welch, MD,Jennifer S Li, MD,Naveen Poonai,Craig Campbell,David Palma,Dwight Moulin,Timothy Turkstra,Glenn Bauman,Michael D Sharpe, MD,Marcelo Kremenchutzky,Daniel Bainbridge,Sanjay Mehta,Raymond Yee,Gary Joubert,Michael B Livingston, MD,Amit Shah,Sugantha Ganapathy,Joseph Chin,Barbra Vrijer</t>
  </si>
  <si>
    <t>Riley Hospital For Children</t>
  </si>
  <si>
    <t>705 Riley Hospital Dr</t>
  </si>
  <si>
    <t>317.278.3035</t>
  </si>
  <si>
    <t>Scott Denne, Md</t>
  </si>
  <si>
    <t>Robert E Tepper, MD,Marian D Pfefferkorn, MD,Samir K Gupta, MD,Christopher J Mcdougle, MD,Shawn Ahlfeld,Girish Subbarao,Brenda B Poindexter, MD,Naga Chalasani,Robert Fallon,Chie-Schin Shih,Sandeep Gupta,Bruce H Matt, MD,Jean P Molleston, MD,Rob Fallon,Nadia Krupp,James M Croop, MD,Michelle S Howenstine, MD,Gregory S Montgomery, MD,Sandeep K Gupta, MD</t>
  </si>
  <si>
    <t>Diabetes Endocrinology Center Wny</t>
  </si>
  <si>
    <t>Williamsville</t>
  </si>
  <si>
    <t>716-626-7998</t>
  </si>
  <si>
    <t>Sonja Williams</t>
  </si>
  <si>
    <t>Medical University Graz</t>
  </si>
  <si>
    <t>Auenbruggerplatz 2</t>
  </si>
  <si>
    <t>Graz</t>
  </si>
  <si>
    <t>0316/385-73001</t>
  </si>
  <si>
    <t>Christian.Guelly@Medunigraz.At</t>
  </si>
  <si>
    <t>Dr. Christian Gülly</t>
  </si>
  <si>
    <t>Thomas R Pieber, MD,Hellmut Samonigg,Alexander Rosenkranz,Hermann Toplak,Werner Linkesch,Vesna Bjelic-Radisic,Andreas Sandner-Kiesling,Horst Olschewski,Peter Wolf,Karin Amrein</t>
  </si>
  <si>
    <t>Saint Venerable Martyr Elizaveta Municipal Hospital</t>
  </si>
  <si>
    <t>Saint Petersburg</t>
  </si>
  <si>
    <t>Elena Arefieva, Md, Phd</t>
  </si>
  <si>
    <t>Elena Arefieva</t>
  </si>
  <si>
    <t>Medical Group Encino</t>
  </si>
  <si>
    <t>Encino</t>
  </si>
  <si>
    <t>Norfolk And Norwich University Hospital</t>
  </si>
  <si>
    <t>Colney Ln</t>
  </si>
  <si>
    <t>Norwich</t>
  </si>
  <si>
    <t>NR4 7UY</t>
  </si>
  <si>
    <t>01603 597294.</t>
  </si>
  <si>
    <t>Marcus.Flather@Nnuh.Nhs.Uk</t>
  </si>
  <si>
    <t>Professor Marcus Flather</t>
  </si>
  <si>
    <t>Marc D Moncrieff, MD Frcs(Plast.),Andrew P Wilson, MD,Ian G Williams, MB CHB</t>
  </si>
  <si>
    <t>Qilu Hospital Shandong University</t>
  </si>
  <si>
    <t>107 Wenhua W Rd</t>
  </si>
  <si>
    <t>Jinan</t>
  </si>
  <si>
    <t>+86-531-82169114 x9879</t>
  </si>
  <si>
    <t>Houming@Medmail.Com.Cn</t>
  </si>
  <si>
    <t>Dr. Ming Hou</t>
  </si>
  <si>
    <t>Ming Hou,Ming Zhong,Jie Jiang</t>
  </si>
  <si>
    <t>San Raffaele Hospital</t>
  </si>
  <si>
    <t>Dellabella.Paolo@Hsr.It</t>
  </si>
  <si>
    <t>Paolo Della Bella</t>
  </si>
  <si>
    <t>Giancarlo Comi,Adriano Lazzarin,Antonio Colombo,Enrico Papaleo,Umberto Leone Roberti Maggiore</t>
  </si>
  <si>
    <t>King George Medical University</t>
  </si>
  <si>
    <t>Lucknow</t>
  </si>
  <si>
    <t>Zentrum Klinische Studien Neuwied</t>
  </si>
  <si>
    <t>Neuwied</t>
  </si>
  <si>
    <t>D-56564</t>
  </si>
  <si>
    <t>Diacon Hospital</t>
  </si>
  <si>
    <t>Aravindsosale@Gmail.Com</t>
  </si>
  <si>
    <t>Dr.  Aravind R Sosale, Dnb</t>
  </si>
  <si>
    <t>Barnes Jewish Hospital</t>
  </si>
  <si>
    <t>1 Barnes Jewish Hospital Plaza, St Louis, Mo 63110</t>
  </si>
  <si>
    <t>314-454-8566</t>
  </si>
  <si>
    <t>Griffina@Wudosis.Wustl.Edu</t>
  </si>
  <si>
    <t>Angela Griffin</t>
  </si>
  <si>
    <t>Gerald P Linette, MD,Clifford G Robinson, MD,Theresa Human-Murphy,Troy S Wildes, MD,Robert L Grubb, MD,Douglas Adkins,Garry S Tobin, MD,Hersh Maniar,Rajat Dhar,Methodius G Tuuli, MD,Jeffrey D Bradley, MD,Gregory A Ewald, MD,Daniel Morgensztern,Michael Avidan,William C Chapman, MD,Saiama Waqar,Peter Nagele,Imran Zoberi,Ron Bose,Robert J Hayashi, MD,Ramaswamy Govindan,James W Fleshman, MD,Nader Moazami,Julie A Margenthaler, M.D.,Ravi Vij,Steven A Edmundowicz, MD,Alan Zajarias,Delphine L Chen, MD,Jeff Michalski,Lee Ratner,Nina D Wagner Johnston, MD,Daniel C Brennan,Joel Picus,Patrick Geraghty,Robert H Hayashi, MD,Robert Poirier,Wade Thorstad,Farrokh Dehdashti,Nina Wagner-Johnston</t>
  </si>
  <si>
    <t>Medstar Health Research Institute</t>
  </si>
  <si>
    <t>6525 Belcrest Road, Suite 700  Hyattsville, Maryland 20782</t>
  </si>
  <si>
    <t>Hyattsville</t>
  </si>
  <si>
    <t>443-444-1365</t>
  </si>
  <si>
    <t>Andrea Bowling</t>
  </si>
  <si>
    <t>Michael B Atkins, MD,Vanita R Aroda, MD</t>
  </si>
  <si>
    <t>Umass Memorial Medical School</t>
  </si>
  <si>
    <t>55 N Lake Ave Worcester, Ma 01655</t>
  </si>
  <si>
    <t>Andres Schanzer,Romolo Gaspari,Mary R Lee, M.D.,Jean King,Anthony J Rothschild, MD,Mary M Lee, MD</t>
  </si>
  <si>
    <t>Intermed</t>
  </si>
  <si>
    <t>Maine</t>
  </si>
  <si>
    <t>Russian State Medical University</t>
  </si>
  <si>
    <t>Sergey V Orlov, MD,Sergei V Orlov, MD</t>
  </si>
  <si>
    <t>Manitoba Institute Child Health</t>
  </si>
  <si>
    <t>Winnipeg</t>
  </si>
  <si>
    <t>R3E 3P4</t>
  </si>
  <si>
    <t>Ksparrow@Mich.Ca</t>
  </si>
  <si>
    <t>Karen Sparrow</t>
  </si>
  <si>
    <t>Hope Weiler</t>
  </si>
  <si>
    <t>Po Di Grosseto Stabilimento Misericordia</t>
  </si>
  <si>
    <t>Grosseto</t>
  </si>
  <si>
    <t>Alberta Health Services Calgary Zone</t>
  </si>
  <si>
    <t>T2T 5C7</t>
  </si>
  <si>
    <t>Uz Brussel</t>
  </si>
  <si>
    <t>Avenue Du Laerbeek 101</t>
  </si>
  <si>
    <t>+32 (0)2 477 55 50</t>
  </si>
  <si>
    <t>Aude.Bonehill@Vub.Ac.Be</t>
  </si>
  <si>
    <t>Aude Bonehill, Phd</t>
  </si>
  <si>
    <t>Bart Neyns,Maarten Moens,Bart Keymeulen,Danny Schoors,Rik Schots</t>
  </si>
  <si>
    <t>Albany Medical Center</t>
  </si>
  <si>
    <t>43 New Scotland Ave, Albany, Ny 12208</t>
  </si>
  <si>
    <t>Albany</t>
  </si>
  <si>
    <t>(518) 262-6082</t>
  </si>
  <si>
    <t>Bioethics@Mail.Amc.Edu</t>
  </si>
  <si>
    <t>Marc Judson,Eric S Molho, MD,Marc A Judson, MD,Edward C Lee, MD,Donald S Higgins, MD,Vikramjit S Kanwar, MB CHB,Gary Siskin,Mark D White, MD,Edward F Philbin, MD,Barbara Smith,Earl Zimmerman,David Clark,Adolfo Ramirez-Zamora,Boris I Medarov,Regina Resta,Steven A Fein</t>
  </si>
  <si>
    <t>Yale School Medicine</t>
  </si>
  <si>
    <t>333 Cedar St</t>
  </si>
  <si>
    <t>203-737-2096</t>
  </si>
  <si>
    <t>Ketan.Bulsara@Yale.Edu</t>
  </si>
  <si>
    <t>Ketan R Bulsara</t>
  </si>
  <si>
    <t>Maysa Abu-Khalaf,Robert S Sherwin,Mehmet Sofuoglu,Michael J Kozal, MD,Steven D Gore,Richard S Schottenfeld, M.D.,Harriet M Kluger, MD,Katherine M Grilo, PHD,Maysa Abu-Kalaf,Declan Barry</t>
  </si>
  <si>
    <t>Mcgill University</t>
  </si>
  <si>
    <t>845 Sherbrooke Street</t>
  </si>
  <si>
    <t>H3A 0G4</t>
  </si>
  <si>
    <t>514-398-2995</t>
  </si>
  <si>
    <t>Rose.Goldstein@Mcgill.Ca</t>
  </si>
  <si>
    <t>Dr. Rosie Goldstein</t>
  </si>
  <si>
    <t>Peter T Chan, MD,Vera Hirsh,Lawrence C Panasci, MD,Mark Ware,Richard Kremer,Robyn Tamblyn,Jason Agulnik,Alan Barkun,Lucy Gilbert,Steven Grover,Jean Ouellet,Franco Carli,Linda Wykes,Sharon Abish,Liane Feldman,Thierry Alcindor,John Storring,Jacques Genest,Sameena Iqbal,Marina Klein,Prosanto K Chaudhury, MD, Msc,Victor Cohen,Murray Baron,Jean-Francois Yale,Navdeep Tangri,Christian Pineau,Catalin Mihalcioiu,Chaim Shustik,Nancy Mayo,Wilson Miller,Pierre Laneuville,Michael Sebag,Kaberi Dasgupta,Mark Basik,Martin Chasen,Vidal Essebag,Sarit Assouline,Petr Kavan</t>
  </si>
  <si>
    <t>Hopital Robert Debre</t>
  </si>
  <si>
    <t>48 Boulevard Sérurier</t>
  </si>
  <si>
    <t>Valerie.Biran@Rdb.Aphp.Fr</t>
  </si>
  <si>
    <t>Valérie Biran</t>
  </si>
  <si>
    <t>Georges Deschênes,Michel Lecendreux,Stéphane Dauger</t>
  </si>
  <si>
    <t>Texas Diabetes</t>
  </si>
  <si>
    <t>Austin</t>
  </si>
  <si>
    <t>Luis Casaubon</t>
  </si>
  <si>
    <t>Sentral Clinical Research Services</t>
  </si>
  <si>
    <t>Cincinnati</t>
  </si>
  <si>
    <t>Ohio</t>
  </si>
  <si>
    <t>513-488-1295</t>
  </si>
  <si>
    <t>Rdelong@Sentraicrs.Com</t>
  </si>
  <si>
    <t>Rebecca Delong, Ccrc</t>
  </si>
  <si>
    <t>Magna Center For Family Medicine</t>
  </si>
  <si>
    <t>Magna</t>
  </si>
  <si>
    <t>Utah</t>
  </si>
  <si>
    <t>Carrer Villarroel, 170, 08036 Barcelona, Spain</t>
  </si>
  <si>
    <t>+34 (93) 227 9356</t>
  </si>
  <si>
    <t>Tpenya@Clinic.Ub.Es</t>
  </si>
  <si>
    <t>Teresa Penya</t>
  </si>
  <si>
    <t>Eduard Vieta,Maria Cid,Jordy Asuncion,Lluis Girbau,Joan A Barbera, MD,Miquel Ferrer,Antoni Torres,Estela Pineda,Julio Delgado,Joan Blade,Victoria Yuste,Eva Polverino,Montserrat M Mateu, MD,Emilio Ros,Angels Escorsell,Salvatore Brugaletta,Montserrat Rovira Tarrats,Josep M Campistol, MD,Laura Vidal,Pere Gascon,Laura Rosinol,Jacobo Sellares,Begoña Mellado,Francisco Cervantes,Violeta Moize,Alberto Sanchez-Fueyo</t>
  </si>
  <si>
    <t>Arizona Research Associates</t>
  </si>
  <si>
    <t>Tucson</t>
  </si>
  <si>
    <t>520-795-7724</t>
  </si>
  <si>
    <t>Carl Diener, M.D.</t>
  </si>
  <si>
    <t>Robert Hunter,Carl F Diener, MD</t>
  </si>
  <si>
    <t>Barn Och Ungdomskliniken Uddevalla Sjukhus</t>
  </si>
  <si>
    <t>Raams</t>
  </si>
  <si>
    <t>Chu De Grenoble</t>
  </si>
  <si>
    <t>Jean-Philippe Baguet,Caroline Maindet Dominici, MD,Jean-Paul Romanet,Gilles Pernod,Isabelle Pin,Dominic Perennou,Jean Claude Béani, Pr,Marie Muller,Philippe Zaoui,Patrick Levy,Jean-Luc Bosson,Christophe Pison,Vincent Leroy,Thomas Decaens,Bernard Wuyam,Mireille Mousseau,Pascal Defaye,Lysiane Molina,Olivier Ormezzano,Renaud Tamisier,Jean-Marc Phelip,Jean-Francois Payen,Brigitte Pegourie,Chritophe Pison,Florent Aptel,Pierre Bouzat,Christophe Chiquet</t>
  </si>
  <si>
    <t>Turun Yliopistollinen Keskussairaala Lastentautien Klinikka</t>
  </si>
  <si>
    <t>FI-20521</t>
  </si>
  <si>
    <t>Complejo Hospitalario Universitario De Santiago</t>
  </si>
  <si>
    <t>Rúa De Ramón Baltar, S/N, Santiago De Compostela, A Coruña, Spain</t>
  </si>
  <si>
    <t>Santiago De Compostela</t>
  </si>
  <si>
    <t>34 981 95 14 53</t>
  </si>
  <si>
    <t>Manuel.Mateo.Perez.Encinas@Sergas.Es</t>
  </si>
  <si>
    <t>Mateo Manuel</t>
  </si>
  <si>
    <t>Carmen Vidal,Juan F Cueva</t>
  </si>
  <si>
    <t>University Frankfurt Am Main</t>
  </si>
  <si>
    <t>Frankfurt</t>
  </si>
  <si>
    <t>Montana Health Research Institute</t>
  </si>
  <si>
    <t>2101 Broadwater Ave  Billings, Mt 59102</t>
  </si>
  <si>
    <t>Billings</t>
  </si>
  <si>
    <t>Montana</t>
  </si>
  <si>
    <t>406-652-6630</t>
  </si>
  <si>
    <t>Michael C Hagan, MD,Janet L Dietrich, MD</t>
  </si>
  <si>
    <t>Medstar Research Institute</t>
  </si>
  <si>
    <t>District Of Columbia</t>
  </si>
  <si>
    <t>Jason Yaffe</t>
  </si>
  <si>
    <t>Vanita R Aroda, MD</t>
  </si>
  <si>
    <t>Christus Santa Rosa Childrens Hospital</t>
  </si>
  <si>
    <t>San Antonio</t>
  </si>
  <si>
    <t>78207-3198</t>
  </si>
  <si>
    <t>210-567-7461</t>
  </si>
  <si>
    <t>Lewism1@Utscsa.Edu</t>
  </si>
  <si>
    <t>Anne-Marie Langevin, Md</t>
  </si>
  <si>
    <t>Anne-Marie Langevin</t>
  </si>
  <si>
    <t>Praxis Dr Heinz Georg Ley</t>
  </si>
  <si>
    <t>Marl</t>
  </si>
  <si>
    <t>Aibili</t>
  </si>
  <si>
    <t>Coimbra</t>
  </si>
  <si>
    <t>Portugal</t>
  </si>
  <si>
    <t>3000-548</t>
  </si>
  <si>
    <t>4c@Aibili.Pt</t>
  </si>
  <si>
    <t>Ana I Pedroso, Bsc</t>
  </si>
  <si>
    <t>Rufino M Silva, MD</t>
  </si>
  <si>
    <t>Medical College Wisconsin</t>
  </si>
  <si>
    <t>8701 Watertown Plank Road Milwaukee, Wi 53226</t>
  </si>
  <si>
    <t>Milwaukee</t>
  </si>
  <si>
    <t>414-955-8495</t>
  </si>
  <si>
    <t>Officeofresearch@Mcw.Edu</t>
  </si>
  <si>
    <t>David A Margolis, MD,William R Drobyski, MD,Harry T Whelan, MD,Michael J Kelly, MD,Dennis P Han, MD,James W Findling,John A Charlson, MD,Parag Patel,Mary E Cronin, MD,Karen Carlson,Randolph Lipchik,Robert A Hieb, MD,Mike Burke,Michael J Guralnick, MD,Parag J Patel, MD,Julie A Panepinto, MD,Viktor Szeder,Matthew Goldblatt,Shekar Kurpad,Ehab Atallah,Manu Sood,Kenneth Desantes,Osama O Zaidat, MD,Michel Torbey,Karen Blindauer,Carlos Arce-Lara,Judy E Kim, MD,Jeanne Palmer,Paul S Ritch, MD,Parameswaran Hari,John M Routes, MD,Yee C Cheng, MD,Liang Wang,Candice A Johnstone, MD, MPH,Tom P Aufderheide, MD,Shailendra B Patel, MD,Andrew E Petroll, MD,Rahul Nanchal,Laura C Michaelis, MD,Michael E Kelly, MD,Stuart J Wong, MD,Kulwinder S Dua, MD,Beth Erickson,William Bradley,Michael C Stephens, MD,Kenneth B De Santes, MD,Michael P Kelly, MD,Michael E Kelly, MD, PhD,Beth A Drolet, MD</t>
  </si>
  <si>
    <t>Legacy Health System</t>
  </si>
  <si>
    <t>1015 Nw 22nd Ave.  Portland Or 97210</t>
  </si>
  <si>
    <t>N/A</t>
  </si>
  <si>
    <t>Christus Santa Rosa Transplant Institute</t>
  </si>
  <si>
    <t>Ultranova Skincare</t>
  </si>
  <si>
    <t>125 Bell Farm Road, Suite 104,</t>
  </si>
  <si>
    <t>Barrie</t>
  </si>
  <si>
    <t>L4M 6L2</t>
  </si>
  <si>
    <t>705-722-4930</t>
  </si>
  <si>
    <t>Jan@Ultranovatrials.Ca</t>
  </si>
  <si>
    <t>Jan Thompson</t>
  </si>
  <si>
    <t>Rodion A Kunynetz, MD</t>
  </si>
  <si>
    <t>Nzoz Specjalistyczny Osrodek Internistyczno Diabetologiczny</t>
  </si>
  <si>
    <t>Bialystok</t>
  </si>
  <si>
    <t>15-435</t>
  </si>
  <si>
    <t>Kmed Research</t>
  </si>
  <si>
    <t>St. Claire Shores</t>
  </si>
  <si>
    <t>586-552-8239</t>
  </si>
  <si>
    <t>Clarita S. Ketels, Site 288</t>
  </si>
  <si>
    <t>Endocrine Research Solutions</t>
  </si>
  <si>
    <t>Endocrine Research Solutions, Inc. Roswell, Georgia 30076</t>
  </si>
  <si>
    <t>Roswell</t>
  </si>
  <si>
    <t>678-904-5259</t>
  </si>
  <si>
    <t>Jessica Tapia</t>
  </si>
  <si>
    <t>Chip Reed</t>
  </si>
  <si>
    <t>Chu De Reims</t>
  </si>
  <si>
    <t>45 Rue Cognacq Jay, 51092 Reims Cedex, France</t>
  </si>
  <si>
    <t>Reims</t>
  </si>
  <si>
    <t>+33 3 26 78 43 68</t>
  </si>
  <si>
    <t>Pbernard@Chu-Reims.Fr</t>
  </si>
  <si>
    <t>Philippe Bernard</t>
  </si>
  <si>
    <t>Alain Delmer,Helene Hanaire,Philippe Rieu,Serge Bakchine,Laurent Pierot</t>
  </si>
  <si>
    <t>Azienda Ospedaliera Padova</t>
  </si>
  <si>
    <t>Via Giustiniani 2</t>
  </si>
  <si>
    <t>Nucleoricercaclinica@Sanita.Padova.It</t>
  </si>
  <si>
    <t>Carlo Giaquinto</t>
  </si>
  <si>
    <t>Giuseppe Tarantini,Gian Fadini,Alba A Brandes, MD,Erich Cosmi</t>
  </si>
  <si>
    <t>Midamerica Diabetes Associates</t>
  </si>
  <si>
    <t>Wichita</t>
  </si>
  <si>
    <t>Kansas</t>
  </si>
  <si>
    <t>316-687-1322</t>
  </si>
  <si>
    <t>Jdvorak@Madiabetesa.Com</t>
  </si>
  <si>
    <t>Julie Dvorak, Bsn</t>
  </si>
  <si>
    <t>Los Angeles Biomedical Research Institute</t>
  </si>
  <si>
    <t>1124 West Carson St. Torrance, Ca 90502</t>
  </si>
  <si>
    <t>Torrance</t>
  </si>
  <si>
    <t>310-222-2489</t>
  </si>
  <si>
    <t>Ncressey@Labiomed.Org</t>
  </si>
  <si>
    <t>Nathalia Cressey</t>
  </si>
  <si>
    <t>Richard Casaburi,Anita L Nelson, MD,Rajnish Mehrotra,Ronald S Swerdloff, MD,Matthew J Buddoff, MD,Peter Y Liu, MD,Peter P Liu, MD,Stephanie T Page, MD,Margaret A Keller, MD,Christina C Wang, MD</t>
  </si>
  <si>
    <t>Health Institution Mogilev Diagnostic Center</t>
  </si>
  <si>
    <t>Mogilev</t>
  </si>
  <si>
    <t>Belarus</t>
  </si>
  <si>
    <t>Metabolic Research Institute</t>
  </si>
  <si>
    <t>1515 N Flagler Dr</t>
  </si>
  <si>
    <t>West Palm Beach</t>
  </si>
  <si>
    <t>801-802-3060</t>
  </si>
  <si>
    <t>Wkaye@Metabolic-Institute.Com</t>
  </si>
  <si>
    <t>William A Kaye, M.D.</t>
  </si>
  <si>
    <t>William A Kaye, MD,Barry S Horowitz, MD</t>
  </si>
  <si>
    <t>Hospital Nuestra Senora De La Candelaria</t>
  </si>
  <si>
    <t>Tenerife</t>
  </si>
  <si>
    <t>University Iowa</t>
  </si>
  <si>
    <t>Stead Family Department Of Pediatrics 200 Hawkins Drive Iowa City, Ia 52242</t>
  </si>
  <si>
    <t>Iowa City</t>
  </si>
  <si>
    <t>Edward-Bell@Uiowa.Edu</t>
  </si>
  <si>
    <t>Edward F. Bell</t>
  </si>
  <si>
    <t>James Carroll,George J Weiner, MD,Steven Polyak,Jody Jones,Dana Dailey,Raymond J Hohl, MD,Phillip Horwitz,Daniel J Berg, MD,Mark W Karwal, MD,Edward F Bell, MD,Ronald Weigel,Kellyann Light-Mcgroary,Kathleen Sluka,Richard C Ahrens, MD,John M Buatti, MD,Ayman El-Sheikh,Carla Nester,Carol M Johnson, MD,David Bender,Ergun Y Uc, MD,Thomas H Carter, MD,Mohammed Milhem,Katherine D Mathews, MD,Joseph Dillon,David Hasan,Ron Schey,Richard J Smith, MD,Tarah T Colaizy, MD,William Coryell,Ferhaan Ahmad,Bryan Allen,Sudershan K Bhatia, MD, Mph, PhD,Patrick Brophy,Daniel Vaena,Bradley S Dixon, MD,Brian Link,Alejandro Comellas,Alexandra Thomas,Ahmad Wehbe,Brian A Smith, MD,Neil H Segal, MD,Mark Vander Weg, PhD,Barry Cabuay,Timothy D Starner, MD,Alan J Christensen, PHD,Ian H Law, MD,Sif Hansdottir,Carolyn Turvey,Barry L Carter, O.D.,Guido Tricot,Eric Epping,Jeffery L Meier, MD,Lucy A Wibbenmeyer, MD</t>
  </si>
  <si>
    <t>Aberdeen Royal Infirmary</t>
  </si>
  <si>
    <t>Forresterhill Rd  Aberdeen Ab25 2zn</t>
  </si>
  <si>
    <t>Aberdeen</t>
  </si>
  <si>
    <t>AB2 2ZN</t>
  </si>
  <si>
    <t>01224 (5)51121 51118</t>
  </si>
  <si>
    <t>J.Brittenden@Abdn.Ac.Uk</t>
  </si>
  <si>
    <t>Julie Brittenden</t>
  </si>
  <si>
    <t>Marianne C Nicolson,M C Nicolson, MD,Leslie Samuel,Helen Galley,Jane E Tighe, MB CHB</t>
  </si>
  <si>
    <t>Thomas A Wilson Md</t>
  </si>
  <si>
    <t>Stony Brook</t>
  </si>
  <si>
    <t>11794-8111</t>
  </si>
  <si>
    <t>Endocrine Group</t>
  </si>
  <si>
    <t>Royal Victoria Hospital</t>
  </si>
  <si>
    <t>Newcastle On Tyne</t>
  </si>
  <si>
    <t>South Florida Medical Research</t>
  </si>
  <si>
    <t>21150 Biscayne Blvd</t>
  </si>
  <si>
    <t>Aventura</t>
  </si>
  <si>
    <t>786-202-0998</t>
  </si>
  <si>
    <t>Gbmdresearch@Live.Com</t>
  </si>
  <si>
    <t>Gabriel Babba</t>
  </si>
  <si>
    <t>Marc A Saltzman, MD,Marc Gittelman</t>
  </si>
  <si>
    <t>Medicinsk</t>
  </si>
  <si>
    <t>Aarhus C</t>
  </si>
  <si>
    <t>Galenos Research</t>
  </si>
  <si>
    <t>12200 Park Central Dr</t>
  </si>
  <si>
    <t>Central Contact</t>
  </si>
  <si>
    <t>Rafael Canadas</t>
  </si>
  <si>
    <t>Childrens Admin Center</t>
  </si>
  <si>
    <t>Leicester</t>
  </si>
  <si>
    <t>LE1 5WW</t>
  </si>
  <si>
    <t>Am Diabetes And Endocrinology Center</t>
  </si>
  <si>
    <t>3025 Kate Bond Road, Bartlett, Tn 38133</t>
  </si>
  <si>
    <t>Barrtlett</t>
  </si>
  <si>
    <t>(901) 384-0065</t>
  </si>
  <si>
    <t>Kashif Latif</t>
  </si>
  <si>
    <t>Kashif A Latif, MD</t>
  </si>
  <si>
    <t>Parklands Medical Center</t>
  </si>
  <si>
    <t>Mews 4 Parklands Medical Centre, 75 Hopelands Road, Overport, Durban, 4091, South Africa</t>
  </si>
  <si>
    <t>Durban</t>
  </si>
  <si>
    <t>South Africa</t>
  </si>
  <si>
    <t>+27 31 208 9503</t>
  </si>
  <si>
    <t>Park Nicollet Institute</t>
  </si>
  <si>
    <t>3525 Monterey Dr</t>
  </si>
  <si>
    <t>952-993-5710</t>
  </si>
  <si>
    <t>John.Schousboe@Parknicollet.Com</t>
  </si>
  <si>
    <t>John T Schousboe, Md, Phd</t>
  </si>
  <si>
    <t>Joseph Leach,Kendra Kubiak,Michaela L Tsai, MD</t>
  </si>
  <si>
    <t>De Pintelaan 185, 9000 Gent, Belgium</t>
  </si>
  <si>
    <t>Gent</t>
  </si>
  <si>
    <t>+32.9.332.27.42</t>
  </si>
  <si>
    <t>Patrick.Peeters@Ugent.Be</t>
  </si>
  <si>
    <t>Patrick Peeters</t>
  </si>
  <si>
    <t>Karel Everaert,Nicolas Deconinck,Jo Lambert,Veerle Surmont,Jean-Luc Canon,Martine Vos,Leon Bosquee,Guy Brusselle,Karen P Geboes, MD,Lucien Noens,Hans Van Vlierberghe,Johan G J Vande Walle, MD,Paul Germonpre,Hans Vlierberghe</t>
  </si>
  <si>
    <t>Ranier Clinical Research</t>
  </si>
  <si>
    <t>Samckenney@Rainier-Research.Com</t>
  </si>
  <si>
    <t>Sarah Mckenney</t>
  </si>
  <si>
    <t>Ronald L Brazg, MD</t>
  </si>
  <si>
    <t>Center Hospitalier Du Sud Francillien</t>
  </si>
  <si>
    <t>Evry</t>
  </si>
  <si>
    <t>Instituto Mexicano De Investigacion Clinica</t>
  </si>
  <si>
    <t>Mexico City</t>
  </si>
  <si>
    <t>Mexico</t>
  </si>
  <si>
    <t>Karolinska University Hospital</t>
  </si>
  <si>
    <t>Karolinska Vagen, 171 76 Solna</t>
  </si>
  <si>
    <t>Stockholm</t>
  </si>
  <si>
    <t>171 76</t>
  </si>
  <si>
    <t>+46 (0) 8-585 838 25</t>
  </si>
  <si>
    <t>Manuchehr.Abedi-Valugerdi@Ki.Se</t>
  </si>
  <si>
    <t>Manuchehr Abedi-Valugerdi</t>
  </si>
  <si>
    <t>Lars Wennberg,Claes Karlsson,Per Svenningsson,Lotta Hansson,Peter Bergman,Danielle Friberg,Malin Jonsson Fagerlund, MD, PhD,Gunnar Hillerdal,Angelica LindÃ©n Hirschberg, MD,Garret A Fitzgerald, MB CHB,Lars Lundell,Anders Osterborg,Per Tornvall,Helena Kopp Kallner,Leif Stenke,Mikael Rydén,Stefan Norin,Olof Heimburger,Lena Hjelte,Eva Kimby,Hareth Nahi,Boubou Hallberg,Lars Lund</t>
  </si>
  <si>
    <t>Diakonissen Krankenhaus Salzburg</t>
  </si>
  <si>
    <t>Salzburg</t>
  </si>
  <si>
    <t>Raimund Weitgasser</t>
  </si>
  <si>
    <t>Legacy Emanuel Hospital And Health Center</t>
  </si>
  <si>
    <t>2801 N Gantenbein Ave, Portland, Or 97227</t>
  </si>
  <si>
    <t>503-413-5436</t>
  </si>
  <si>
    <t>Jocioffi@Lhs.Org</t>
  </si>
  <si>
    <t>Joseph A. Cioffi, Ph.D.</t>
  </si>
  <si>
    <t>Janice F Olson, MD,Jacqueline Vuky</t>
  </si>
  <si>
    <t>University Texas Galveston</t>
  </si>
  <si>
    <t>301 University Boulevard, Galveston, Tx 77555</t>
  </si>
  <si>
    <t>Galveston</t>
  </si>
  <si>
    <t>(409) 266-9431</t>
  </si>
  <si>
    <t>Cjtaylor@Utmb.Edu</t>
  </si>
  <si>
    <t>Christy Taylor</t>
  </si>
  <si>
    <t>William J Calhoun, MD,Alexander G Duarte, MD,Elizabeth Lyons,Randall J Urban, MD,George Saade,David N Herndon, MD,Elisabet Borsheim</t>
  </si>
  <si>
    <t>Spuhler Medical Associates</t>
  </si>
  <si>
    <t>Friendswood</t>
  </si>
  <si>
    <t>Covance Cru</t>
  </si>
  <si>
    <t>Unc Diabetes Endocrinology Metabolism Clinic</t>
  </si>
  <si>
    <t>Command Hospital</t>
  </si>
  <si>
    <t>Family Medical Center</t>
  </si>
  <si>
    <t>26740 Towne Centre Dr Foothill Ranch, Ca 92610</t>
  </si>
  <si>
    <t>Foothill Rance</t>
  </si>
  <si>
    <t>(949) 588-9293</t>
  </si>
  <si>
    <t>Kathryn Eckert</t>
  </si>
  <si>
    <t>Reno</t>
  </si>
  <si>
    <t>Gemeinschaftskrankenhaus Havelhohe</t>
  </si>
  <si>
    <t>Berlin</t>
  </si>
  <si>
    <t>D-14089</t>
  </si>
  <si>
    <t>Christian Grah, Md</t>
  </si>
  <si>
    <t>Sensenbrenner Primary Care</t>
  </si>
  <si>
    <t>Charlotte</t>
  </si>
  <si>
    <t>John W Sensenbrenner, MD</t>
  </si>
  <si>
    <t>Groote Schuur Hospital</t>
  </si>
  <si>
    <t>9 Wale St, Cape Town City Centre, Cape Town, 8000, South Africa</t>
  </si>
  <si>
    <t>Cape Town</t>
  </si>
  <si>
    <t>Jonny.Peter@Uct.Ac.Za</t>
  </si>
  <si>
    <t>Jonathan Peter</t>
  </si>
  <si>
    <t>Jonathan Peter,Peter J Raubenheimer, MB CHB,John M Shaw, MD,Bongani Mayosi,Keertan Dheda</t>
  </si>
  <si>
    <t>Rush University Medical Center</t>
  </si>
  <si>
    <t>1653 W. Congress Parkway Chicago, Il 60612</t>
  </si>
  <si>
    <t>Rtsc_Rush@Rush.Edu</t>
  </si>
  <si>
    <t>Thomas E. Wilson</t>
  </si>
  <si>
    <t>Philip B Gorelick, MD,Howard L Kaufman, MD,David Baldwin,Corey N Goldstein, MD,Stephan Munich,Nikunj N Shah, MD,Steven B Powell, MD,Edward H Kaplan, MD,Raj C Shah, MD,Melissa L Larson, MD,Deborah A Hall, MD,Alfred Guirguis,Joel A Block, MD,Mark A Yoder, MD,Barbara A Soltes, MD,Michael C Chen, MD,Joshua Melson,Robert D Aiken, MD,Howard S An, MD,Scott Sporer,James B Mcauley, MD,Lisa N Boggio, MD,Latha V Soorya, PhD,Robert A Balk, MD,Melody A Cobleigh, MD,Steven N Taylor, MD,Pauline T Merrill, MD,Mariam Aziz,Kimberly M Smith, MD,Stephanie N Taylor, MD,Kendrith M Rowland, MD,Marta Batus,Giselle S Mosnaim, MD,Ali Keshavarzian,David S Baldwin, MD,Peter T Heydemann, MD,Andrew J Johnson, MD,Jennifer G Goldman, MD,Kimberly Y Smith, MD,Michael A Brown, MBBS,Ece A Mutlu, MD,Shyam Prabhakaran,Maria T Grosse-Perdekamp, MD,John Losurdo,Neelum T Aggarwal,Michael D Brown, MD,Sohrab Mobarhan,Jamile M Shammo, MD,Amir K Jaffer, MD,Cynthia L Comella, MD,Stephen C Jensik, MD,Rami Doukky,Meenakshi Jolly,Asokumar Buvanendran,Beverly E Sha, MD</t>
  </si>
  <si>
    <t>Praxis Dr Friedhelm Schmitten</t>
  </si>
  <si>
    <t>Bestwig Ramsbeck</t>
  </si>
  <si>
    <t>Coastal Biomedical Research</t>
  </si>
  <si>
    <t>Santa Monica</t>
  </si>
  <si>
    <t>Suny Institute For Human Performance</t>
  </si>
  <si>
    <t>Nicola.Leech@Nuth.Nhs.Uk</t>
  </si>
  <si>
    <t>Nicola Leech, Mbchb Mrcp Md Frcp</t>
  </si>
  <si>
    <t>International Research Associates</t>
  </si>
  <si>
    <t>8200 Sw 117th Avenue, Suite 210, Miami, Fl 33183</t>
  </si>
  <si>
    <t>305-670-8830</t>
  </si>
  <si>
    <t>Luis Carlos Quintero, Site 0011</t>
  </si>
  <si>
    <t>Cristian F Breton, MD</t>
  </si>
  <si>
    <t>Rose Medical Center</t>
  </si>
  <si>
    <t>Cnr. Castor And St. Josephs Streets Symhurst Primrose</t>
  </si>
  <si>
    <t>Johannesburg</t>
  </si>
  <si>
    <t>+27 11 842 7500</t>
  </si>
  <si>
    <t>Bernardo L Rapoport</t>
  </si>
  <si>
    <t>John Muir Physician Network Clinical Research Center</t>
  </si>
  <si>
    <t>2700 Grant St., Concord, Ca 94520</t>
  </si>
  <si>
    <t>Concord</t>
  </si>
  <si>
    <t>925-687-8860</t>
  </si>
  <si>
    <t>Sophia.Stalters@Johnmuirhealth.Com</t>
  </si>
  <si>
    <t>Sophia Stalters, Rn, Cde</t>
  </si>
  <si>
    <t>Anna R Chang, MD</t>
  </si>
  <si>
    <t>James A Dicke Mdpa</t>
  </si>
  <si>
    <t>Towson</t>
  </si>
  <si>
    <t>Cpclin Centro De Pesquisas Clinicas</t>
  </si>
  <si>
    <t>Sao Paulo</t>
  </si>
  <si>
    <t>01244-030</t>
  </si>
  <si>
    <t>Freddy G Eliaschewitz, Dr</t>
  </si>
  <si>
    <t>Institute Endocrinology And Metabolism</t>
  </si>
  <si>
    <t>Kiev</t>
  </si>
  <si>
    <t>Ukraine</t>
  </si>
  <si>
    <t>Pinnacle Health</t>
  </si>
  <si>
    <t>Anniston, Al 36207 U.S.A.</t>
  </si>
  <si>
    <t>Anniston</t>
  </si>
  <si>
    <t>EMT, CCRC</t>
  </si>
  <si>
    <t>Tsims@Pinnacletrials.Com</t>
  </si>
  <si>
    <t>Tracy M. Sims</t>
  </si>
  <si>
    <t>Almena L Free, MD,Pankaj K Kashyap, MD,Vishala L Chindalore, MD</t>
  </si>
  <si>
    <t>Group Health Research Institute</t>
  </si>
  <si>
    <t>1730 Minor Ave #1600</t>
  </si>
  <si>
    <t>206-287-4252</t>
  </si>
  <si>
    <t>Vaccine@Ghc.Org</t>
  </si>
  <si>
    <t>Maya Dunstan, Rn, Bsn</t>
  </si>
  <si>
    <t>Evette Ludman,David E Arterburn, MD,Jennifer Mcclure,Sheryl L Catz, PhD</t>
  </si>
  <si>
    <t>Klinik Fuer Innere Medizin Iii Medizinische Universitaet Wien</t>
  </si>
  <si>
    <t>Anton Luger</t>
  </si>
  <si>
    <t>Royal Bournemouth Hospital</t>
  </si>
  <si>
    <t>Castle Ln E, Bournemouth Bh7 7dw, United Kingdom</t>
  </si>
  <si>
    <t>Bournemouth</t>
  </si>
  <si>
    <t>BH7 7DW</t>
  </si>
  <si>
    <t>01202 303626</t>
  </si>
  <si>
    <t>Tony Spotswood</t>
  </si>
  <si>
    <t>Tamas Hickish</t>
  </si>
  <si>
    <t>Medical College Georgia</t>
  </si>
  <si>
    <t>1411 Laney Walker Blvd  Augusta, Ga 30912</t>
  </si>
  <si>
    <t>Augusta</t>
  </si>
  <si>
    <t>706-721-1663</t>
  </si>
  <si>
    <t>Rkolhe@Gru.Edu</t>
  </si>
  <si>
    <t>Anand P. Jillella</t>
  </si>
  <si>
    <t>Zhonglin Hao,John C Morgan, MD,Kapil Sethi,Farrukh Awan,James R Gossage, MD,Sharad A Ghamande, MB CHB,Colleen H Mcdonough, MD,Anand Jillella</t>
  </si>
  <si>
    <t>Ctru Located In Blake Wilbur</t>
  </si>
  <si>
    <t>National Institute Diabetes And Endocrinology</t>
  </si>
  <si>
    <t>Cairo</t>
  </si>
  <si>
    <t>Egypt</t>
  </si>
  <si>
    <t>Springfield Diabetes And Endocrine Center</t>
  </si>
  <si>
    <t>2501 Chatham Rd</t>
  </si>
  <si>
    <t>Springfield</t>
  </si>
  <si>
    <t>217-787-8870</t>
  </si>
  <si>
    <t>Norman Soler, Site 299</t>
  </si>
  <si>
    <t>Christ Hospital</t>
  </si>
  <si>
    <t>2139 Auburn Ave  Cincinnati, Oh 45219</t>
  </si>
  <si>
    <t>513-585-1777</t>
  </si>
  <si>
    <t>Roxanne.Robertson@Thechristhospital.Com</t>
  </si>
  <si>
    <t>Roxanne Robertson</t>
  </si>
  <si>
    <t>Eugene S Chung, MD,Manish Bhandari,Janice F Rafferty, MD,Dean J Kereiakes, MD,Mickey M Karram,Gregory B Clarke, MD,Philip D Leming, MD,Peter Engel,Edward J Schloss, MD,Dean J Kareiakes, MD,Ian J Sarembock, MB CHB,E S Woodle, MD</t>
  </si>
  <si>
    <t>Leiden University Medical Center</t>
  </si>
  <si>
    <t>Albinusdreef 2</t>
  </si>
  <si>
    <t>Leiden</t>
  </si>
  <si>
    <t>2333 ZA</t>
  </si>
  <si>
    <t>J.N.Bouwes_Bavinck@Lumc.Nl</t>
  </si>
  <si>
    <t>Jan Nico Bouwes Bavinck, Md</t>
  </si>
  <si>
    <t>Rosemarijn Jansen,Judith R Kroep, MD,Marlies (Mej) Reinders, MD, PhD,Michel D Ferrari, MD,Johanna Van Der Bom,Albert Dahan,Lioe-Fee De Geus-Oei,Leo Visser,Rob Nelissen,Andre J Gelderblom, MD</t>
  </si>
  <si>
    <t>Belarusian Medical Academy Postgraduate Education</t>
  </si>
  <si>
    <t>Minsk</t>
  </si>
  <si>
    <t>Salford Royal Nhs Foundation Trust</t>
  </si>
  <si>
    <t>Stott Lane, Salford M6 8hd, United Kingdom</t>
  </si>
  <si>
    <t>Salford</t>
  </si>
  <si>
    <t>M6 8HD</t>
  </si>
  <si>
    <t>0161 206 4734</t>
  </si>
  <si>
    <t>William.Ollier@Manchester.Ac.Uk</t>
  </si>
  <si>
    <t>Bill Ollier</t>
  </si>
  <si>
    <t>David Rog,Reena Sharma,Mark Roberts,David J Rog</t>
  </si>
  <si>
    <t>University Dundee</t>
  </si>
  <si>
    <t>University Of Dundee, Nethergate, Dundee, Dd1 4hn, Scotland, Uk</t>
  </si>
  <si>
    <t>A.P.B.Tasker@Dundee.Ac.Uk</t>
  </si>
  <si>
    <t>Anthony P B Tasker</t>
  </si>
  <si>
    <t>Chim Lang,David Coghill,Chim C Lang, MD,Allan Struthers</t>
  </si>
  <si>
    <t>Affiliated Hospital Medical College Qingdao University</t>
  </si>
  <si>
    <t>Qingdao</t>
  </si>
  <si>
    <t>Qdshenyi@163.Com</t>
  </si>
  <si>
    <t>Yi Shen</t>
  </si>
  <si>
    <t>Hopital Debrousse</t>
  </si>
  <si>
    <t>Lyons</t>
  </si>
  <si>
    <t>General Clinical Research Center And Charity Hospital</t>
  </si>
  <si>
    <t>70112-2822</t>
  </si>
  <si>
    <t>504-568-4630</t>
  </si>
  <si>
    <t>Hmcgra@Lsuhsc.Edu</t>
  </si>
  <si>
    <t>Hugh Mcgrath, Jr.</t>
  </si>
  <si>
    <t>Vivit Institut Am Akad Lehrkrankenhaus Feldkirch Innere Medizin Und Kardiologie</t>
  </si>
  <si>
    <t>Feldkirch</t>
  </si>
  <si>
    <t>Heinz Drexel</t>
  </si>
  <si>
    <t>Hellman And Rosen Endocrine Associates</t>
  </si>
  <si>
    <t>North Kansas City</t>
  </si>
  <si>
    <t>Mid America Diabetes Associates</t>
  </si>
  <si>
    <t>200 S Hillside St</t>
  </si>
  <si>
    <t>Belinda Childs</t>
  </si>
  <si>
    <t>Radiant Research</t>
  </si>
  <si>
    <t>7700 France Ave. South, Suite 100</t>
  </si>
  <si>
    <t>Edina</t>
  </si>
  <si>
    <t>Michellehintz@Radiantresearch.Com</t>
  </si>
  <si>
    <t>Michelle Hintz</t>
  </si>
  <si>
    <t>Larry W Kotek, MD</t>
  </si>
  <si>
    <t>Coordinated Clinical Research</t>
  </si>
  <si>
    <t>9500 Gilman Drive, Mc 0990 La Jolla, Ca 92093-0990</t>
  </si>
  <si>
    <t>619-297-3023</t>
  </si>
  <si>
    <t>Lbarbie@Sandiegotrials.Com</t>
  </si>
  <si>
    <t>Luci Barbie</t>
  </si>
  <si>
    <t>Chous Eye Care Associates</t>
  </si>
  <si>
    <t>Tacoma</t>
  </si>
  <si>
    <t>425-736-6251</t>
  </si>
  <si>
    <t>Dr.Chous@Diabeticeyes.Com</t>
  </si>
  <si>
    <t>Alan P. Chous, O.D.</t>
  </si>
  <si>
    <t>Veterans Affairs Medical Center Ann Arbor</t>
  </si>
  <si>
    <t>2215 Fuller Rd Ann Arbor, Mi</t>
  </si>
  <si>
    <t>734-615-3137</t>
  </si>
  <si>
    <t>Jhossler@Med.Umich.Edu</t>
  </si>
  <si>
    <t>Nahid Hemati-Schroat</t>
  </si>
  <si>
    <t>Caroline R Richardson, MD,John Piette,Susan Murphy,Sarah Krein,Marcia Valenstein,Philip Schoenfeld,Julie Lowery,Pearl Lee,Benjamin M Hampstead, PH.D.,Angela Fagerlin,Suzanne F Bradley, MD,Michele Heisler,Steven J Bernstein, MD Mph</t>
  </si>
  <si>
    <t>Physicians Research Associates</t>
  </si>
  <si>
    <t>Lawrenceville</t>
  </si>
  <si>
    <t>Diabetes Center For Children And Adolescents</t>
  </si>
  <si>
    <t>Laporte County Institute For Clinical Research</t>
  </si>
  <si>
    <t>Michigan City</t>
  </si>
  <si>
    <t>219-879-0333</t>
  </si>
  <si>
    <t>Linda.Jackson173@Gmail.Com</t>
  </si>
  <si>
    <t>Linda Jackson</t>
  </si>
  <si>
    <t>Clayton Medical Research</t>
  </si>
  <si>
    <t>Mohammed Abudalu, Md</t>
  </si>
  <si>
    <t>Kaunas University Hospital</t>
  </si>
  <si>
    <t>Kaunas</t>
  </si>
  <si>
    <t>Lithuania</t>
  </si>
  <si>
    <t>Clinica Diabetologica</t>
  </si>
  <si>
    <t>Gijon</t>
  </si>
  <si>
    <t>Cook Childrens Medical Center</t>
  </si>
  <si>
    <t>801 Seventh Ave. Fort Worth, Tx 76104 682-885-4000</t>
  </si>
  <si>
    <t>Fort Worth</t>
  </si>
  <si>
    <t>682-885-4007</t>
  </si>
  <si>
    <t>Mgranger@Cookchildrens.Org</t>
  </si>
  <si>
    <t>Mary Meaghan P. Granger</t>
  </si>
  <si>
    <t>Timothy C Griffin, MD,Karen Albritton,James R Cunningham, MD,Donald S Beam, MD,David J Riley, MD,Meaghan Granger,James C Cunningham, MD</t>
  </si>
  <si>
    <t>Meir Medical Center</t>
  </si>
  <si>
    <t>Tchernichovsky 59, Kfar Saba, 4,428,164, Israel</t>
  </si>
  <si>
    <t>Kfar Saba</t>
  </si>
  <si>
    <t>Mvainrib@Gmail.Com</t>
  </si>
  <si>
    <t>Michael Vainrib</t>
  </si>
  <si>
    <t>Adi Michaeli,Morris Mosseri,Shay Ofir,Yair Levy,Ilan Leibovitch,Yael Garty,Dan Nemet,Tal Biron-Shental,David Shitrit,Maya Gottfried,Timna Naftali,Pnina Rotman-Pikielny,Ezequiel Palmanovich,Alon Eliakim,Fred Konikoff,Michal Chowers,Meir Nyska,Moti Haim,Aviv Segev,Sydney Benchetrit</t>
  </si>
  <si>
    <t>University Wisconsin</t>
  </si>
  <si>
    <t>P.O. Box 7365 Madison, Wi 53707-7365</t>
  </si>
  <si>
    <t>Madison</t>
  </si>
  <si>
    <t>53792-4108</t>
  </si>
  <si>
    <t>(608) 263-6184</t>
  </si>
  <si>
    <t>Rfl@Medicine.Wisc.Edu</t>
  </si>
  <si>
    <t>Robert F. Lemanske</t>
  </si>
  <si>
    <t>David P Rabago, MD,Ticiana Leal,Ruth M Benca, MD,Julie E Chang, MD,Noelle K Loconte, MD,Theresa Guilbert,Karen E Hansen,Robert F Lemanske, MD,William W Busse, MD,Justin Sattin,Andrew M Hendrick, MD,Thomas Mcfarland,Michael S Ip, MD,Jeremy Cetnar,Sumona Saha,Clifford S Cho, MD,David P Foley, MD,James Cleary,Amye Tevaarwerk,Glenn Liu,Richard Davidson,Michael M Altaweel, MD,Barbara A Blodi, MD,Mark R Albertini,Mark Reichelderfer,Casey Gallimore,Keith C Meyer, MD,Jason Gee,Herbert Chen,Stuart Knechtle,Megan E Piper, PH.D.,Tanya Schlam,Jessica Cook,Louis Sanner,David P Foley, MB CHB,Susan L Thibeault, PHD,Brad S Kahl, MD,Sanjay Asthana,Robert Jeraj,Natalie Callander,Michael Harrison,Paul M Harari, MD,Michael R Lucey,David M Kushner, MD,Rachel J Cook, MD,Mark H Moss, MD,Hyun W Lee, MD,Anne M Traynor, MD,Robert Sanders,Sam J Lubner, MD,Michael C Fiore, MD,Michael J Rock, MD,Kenneth Desantes,Minesh Mehta,Perry J Pickhardt, MD,Ellen R Wald, MD,Howard H Bailey, MD,Stuart J Wong, MD,Nancy K Sweitzer, PHD,Justine Yang Bruce, MD,Nasia Safdar,Kenneth B De Santes, MD,David L Hahn, MD,Orly Vardeny,Neil Binkley</t>
  </si>
  <si>
    <t>Neurology Clinical Research</t>
  </si>
  <si>
    <t>3540 North Pine Island Rd.  Sunrise, Fl 33351</t>
  </si>
  <si>
    <t>Sunrise</t>
  </si>
  <si>
    <t>855-338-2106</t>
  </si>
  <si>
    <t>Richard P Singer, MD</t>
  </si>
  <si>
    <t>Saint Johns Mercy Medical Center</t>
  </si>
  <si>
    <t>300 Winding Woods Dr. | O'Fallon, Missouri 63366</t>
  </si>
  <si>
    <t>913-948-5588</t>
  </si>
  <si>
    <t>Bethany.Sleckman@Mercy.Net</t>
  </si>
  <si>
    <t>Bethany G. Sleckman</t>
  </si>
  <si>
    <t>Jay W Carlson, DO,Robert L Carolla, MD,Bethany G Sleckman, MD</t>
  </si>
  <si>
    <t>Klinikum Innenstadt</t>
  </si>
  <si>
    <t>Munich</t>
  </si>
  <si>
    <t>University Texas Health Science Center</t>
  </si>
  <si>
    <t>7000 Fannin, Suite 1200 Houston, Texas 77030</t>
  </si>
  <si>
    <t>713-500-3622</t>
  </si>
  <si>
    <t>Sujatha.Sridhar@Uth.Tmc.Edu</t>
  </si>
  <si>
    <t>Sujatha Sridhar, Mbbs, Mce</t>
  </si>
  <si>
    <t>Scott W Shurmur, MD,Jose A Suarez, MD,Fred Poordad,Charles A Szabo, MD,Erik B Wilson, M.D.,Luis Ostrosky-Zeichner,Kenneth M Hargreaves, DDS,Fred L Hardwicke, MD,Peter Thompson,Mya C Schiess, MD,Daina Dreimane,Anand B Karnad, MD,Igor Gregoric,Ralph A Defronzo, MD,Davalingam Mahalingam,Eugenio Cersosimo,Anne-Marie Langevin,Anibal Diogenes,Gloria P Heresi, MD</t>
  </si>
  <si>
    <t>Tel Aviv Medical Center</t>
  </si>
  <si>
    <t>Weizman 6, Tel Aviv, 64239, Israel</t>
  </si>
  <si>
    <t>Dr.Levinger@Gmail.Com</t>
  </si>
  <si>
    <t>Elia Levinger</t>
  </si>
  <si>
    <t>Nir Giladi,Idit Matot,Sigal Fishman,Michaella Goldstein,Shai Efrati,Talma Hendler,David Zeltser,Erwin Santo,Ori Elkayam,Silviu Brill,Jeffrey Hausdorff,Adi Michaeli,Iris Dotan,Hagit Tulchinsky,Nitsan Maharshak,Oren Shibolet,Ravit Geva,Nachum Vaisman,Revital Kariv,Tanya Gurevich,Ofer Merimsky,Eli Sprecher,Anat Mirelman,Moshe Inbar,Miki Bloch</t>
  </si>
  <si>
    <t>Diabetes And Glandular Disease Research Associates</t>
  </si>
  <si>
    <t>5107 Medical Drive  San Antonio, Texas 78229</t>
  </si>
  <si>
    <t>(210) 614-8612</t>
  </si>
  <si>
    <t>Sherwyn L. Schwartz</t>
  </si>
  <si>
    <t>Jolene Berg,Mark S Kipnes, MD,Mark Kipnes,Douglas S Denham, DO</t>
  </si>
  <si>
    <t>Baptist Diabetes Associates</t>
  </si>
  <si>
    <t>7867 N. Kendall Drive (Sw 88th St.) Suite 80</t>
  </si>
  <si>
    <t>305-595-8252</t>
  </si>
  <si>
    <t>Giselle Estrada</t>
  </si>
  <si>
    <t>Peter N Weissman, MD</t>
  </si>
  <si>
    <t>Saad Hijazi Md</t>
  </si>
  <si>
    <t>Fresno</t>
  </si>
  <si>
    <t>University Kansas Medical Center</t>
  </si>
  <si>
    <t>3901 Rainbow Blvd</t>
  </si>
  <si>
    <t>Kansas City</t>
  </si>
  <si>
    <t>913-588-7650</t>
  </si>
  <si>
    <t>Jhamilton-Reeves@Kumc.Edu</t>
  </si>
  <si>
    <t>Jill Hamilton-Reeves, Phd, Rd, Ld</t>
  </si>
  <si>
    <t>Shawn St Peter,Sun Y Kim,Richard K Gilroy, MD,Dhanunjaya Lakkireddy,Timothy Williamson,Rajesh Pahwa,Elyse E Lower, MD,Sheldon H Preskorn, MD,Chan H Park, MD,Bruce F Kimler, PHD,Joel Mermis,Christina M Gomez, MD,Raymond P Perez, MD,Siddhartha Ganguly,Merlin G Butler, PHD,Joseph P Mcguirk, MD,Kelly Pendergrass,Tara Lin,Ruben Reyes,Abdulraheem Yacoub,Leslie Spikes,Jason R Stubbs, MD,Omar Aljitawi,Patrick M Moriarty, MD,Chad Cannon,Suman Kambhampati,James F Howard, MD,James Howard,Joaquina C Baranda, MD,Jeffrey Burns,Richard J Barohn, MD,Chao Hui Huang, M.D.,Ahmad M Tuffaha, M.D.,Won S Choi, MD,Priyanka Sharma,Sharon G Lynch, MD,Kevin Ault,Peter N Tadros, MD,Qamar J Khan, MD,Dennis L Ross, MD</t>
  </si>
  <si>
    <t>Southwest Health Limited Research Division</t>
  </si>
  <si>
    <t>Good Samaritan Hospital</t>
  </si>
  <si>
    <t>1015 N.W. 22nd Ave</t>
  </si>
  <si>
    <t>503-413-7036</t>
  </si>
  <si>
    <t>Imres@Lhs.Org</t>
  </si>
  <si>
    <t>Marcia Kurtz</t>
  </si>
  <si>
    <t>Brian P Young, MD,Kimberly Mcgregor,Jacqueline Vuky,Ian D Schnadig, MD</t>
  </si>
  <si>
    <t>East Bay Clinical Trial Center</t>
  </si>
  <si>
    <t>Sih Moscow City Clinical Hopsital #81 Endocrinology And Diabetology</t>
  </si>
  <si>
    <t>University Diabetes And Endocrine Association</t>
  </si>
  <si>
    <t>Chattanooga</t>
  </si>
  <si>
    <t>David Huffman, Md</t>
  </si>
  <si>
    <t>David M Huffman, MD</t>
  </si>
  <si>
    <t>North Atlanta Endocrinology And Diabetes</t>
  </si>
  <si>
    <t>Advanced Metabolic Care + Research</t>
  </si>
  <si>
    <t>Kentucky Diabetes Center</t>
  </si>
  <si>
    <t>Lexington</t>
  </si>
  <si>
    <t>Lyle C Myers,Wendell R Miers, MD</t>
  </si>
  <si>
    <t>Royal Victoria Infirmary</t>
  </si>
  <si>
    <t>Queen Victoria Rd, Newcastle Upon Tyne, Tyne And Wear Ne1 4lp</t>
  </si>
  <si>
    <t>NE1 4LP</t>
  </si>
  <si>
    <t>0191 213 7462</t>
  </si>
  <si>
    <t>J.Simpson@Newcastle.Ac.Uk</t>
  </si>
  <si>
    <t>John Simpson</t>
  </si>
  <si>
    <t>Patrick Chinnery,Martin Duddy</t>
  </si>
  <si>
    <t>Childrens Hospital Medical Center Akron</t>
  </si>
  <si>
    <t>One Perkins Square, Akron, Ohio 44308-1062</t>
  </si>
  <si>
    <t>Akron</t>
  </si>
  <si>
    <t>330-543-3089</t>
  </si>
  <si>
    <t>Douellette@Chmca.Org</t>
  </si>
  <si>
    <t>Deborah Ouellette</t>
  </si>
  <si>
    <t>Kimberly A Spoonhower, MD,Michael L Forbes, MD,Steven Kuerbitz</t>
  </si>
  <si>
    <t>Sodersjukhuset</t>
  </si>
  <si>
    <t>Sjukhusbacken 10, 118 83 Stockholm, Sweden</t>
  </si>
  <si>
    <t>Leif.Svensson@Sodersjukhuset.Se</t>
  </si>
  <si>
    <t>Leif Svensson</t>
  </si>
  <si>
    <t>Leif Svensson,Nils O Witt,Per Tornvall</t>
  </si>
  <si>
    <t>Lovelace Scientific Resources</t>
  </si>
  <si>
    <t>2441 Ridgecrest Dr Se Albuquerque, Nm 87108</t>
  </si>
  <si>
    <t>Albuquerque</t>
  </si>
  <si>
    <t>New Mexico</t>
  </si>
  <si>
    <t>505-348-9500</t>
  </si>
  <si>
    <t>Lbyatt@Lrri.Org</t>
  </si>
  <si>
    <t>Leslie Byatt</t>
  </si>
  <si>
    <t>Michael R Mcguire, MD,Michael K Mcguire, DDS,Paula J Lane, MD,Karen J Vigil, MD</t>
  </si>
  <si>
    <t>Wilhelminenspital</t>
  </si>
  <si>
    <t>City Of Vienna, Rathaus, A-1082 Vienna</t>
  </si>
  <si>
    <t>Rene.Fortelny@Wienkav.At</t>
  </si>
  <si>
    <t>Rene Fortelny</t>
  </si>
  <si>
    <t>Kurt Huber,Burkhard Gustorff,Heinz Ludwig</t>
  </si>
  <si>
    <t>Enric Esmatjes</t>
  </si>
  <si>
    <t>Diabetes And Hormonal Disease Center</t>
  </si>
  <si>
    <t>813-977-2020</t>
  </si>
  <si>
    <t>Brookrdhdcresearch@Yahoo.Com</t>
  </si>
  <si>
    <t>Brooke Reale</t>
  </si>
  <si>
    <t>Royal Melbourne Hospital</t>
  </si>
  <si>
    <t>300 Grattan St, Parkville Vic 3050, Australia</t>
  </si>
  <si>
    <t>Lara.Lipton@Mh.Org.Au</t>
  </si>
  <si>
    <t>Lara Lipton</t>
  </si>
  <si>
    <t>Lara Lipton,Kathy M Nicholls, MD,Stephen M Davis, MD,Peter Colman,David Smallwood,Bruce Campbell,Jeff Szer</t>
  </si>
  <si>
    <t>Klinika Endocrinologii Diabetologii I</t>
  </si>
  <si>
    <t>15-276</t>
  </si>
  <si>
    <t>Beth Israel Deaconess Medical Center</t>
  </si>
  <si>
    <t>330 Brookline Ave</t>
  </si>
  <si>
    <t>617-632-9241</t>
  </si>
  <si>
    <t>Dmcdermo@Bidmc.Harvard.Edu</t>
  </si>
  <si>
    <t>David Mcdermott, Md</t>
  </si>
  <si>
    <t>Benjamin L Shneider, MD,Susan Herman,Alan Moss,Magdy Selim,David H Mcdermott, MD,Steven E Come, MD,Deborah J Levine, MD,Nezam H Afdhal, MD,David E Avigan, MD,Deirdre O'Reilly,Jody Dushay,Kenneth J Mukamal, M.D.,Jeffrey Zwicker,Peter Chang,Stephen F Hodi, MD,Daniel J Deangelo, MD,Malgorzata Mcmasters,James W Mier, MD,Theodore I Steinman, MD,Katarina Luptakova,Sara M Tolaney, MD,Andrew J Wagner, MD,Christina Wee,Jacalyn Rosenblatt,Andrea Bullock,Jacob Sloane,Michael N Cocchi, MD,Joseph D Zibrak,James Cleary,James D Levine, MD,Francine K Welty, MD,Andrew Wagner,Gerburg M Wulf, MD,Dror Michaelson,Christos S Mantzoros, MD,Andrew G Herzog, MD,Jason Luke,Samuel Herman,Mark Wyers,Daniel B Costa, M.D.,Ivan Pedrosa,Michael W Donnino, MD,Glenn J Bubley, MD,Lisa Iezzoni,Geoffrey Shapiro,Susan T Herman, MD,Stewart Lecker,Michael P Curry, MD,Nadine Tung,Corrine Zarwan,David F Mcdermott, MD,Leena Gandhi,Gustavo Kinrys,Margarita García,Daniel A Leffler, MD,Michael B Atkins, MD,Ellis Neufeld,Alice U Lee, MB CHB,Alice Lee,Eric Jacobsen,Benjamin Levy,Sidhu Gangadharan,John K Chan, MD,Stephen E Pratt, MD,F S Hodi, MD</t>
  </si>
  <si>
    <t>Center Hospitalier Strasbourg</t>
  </si>
  <si>
    <t>Nathalie Jeandidier, Md Phd</t>
  </si>
  <si>
    <t>Rambam Medical Center</t>
  </si>
  <si>
    <t>Second Aliyah 8, Haifa, 3,525,408, Israel</t>
  </si>
  <si>
    <t>Haifa</t>
  </si>
  <si>
    <t>Y_Ullmann@Rambam.Health.Gov.Il</t>
  </si>
  <si>
    <t>Yehuda Ullmann</t>
  </si>
  <si>
    <t>Ehud Klein,Jacob Horwitz,Amnon Amit,Elon Eisenberg,Georgeta Fried,Noam Benyamini,Ilana Schlesinger,Giora Pillar,Gil Bar-Sela,Mordechai Yigla,Michal Ramon,Itai Shavit,Mical Paul,Moshe Herskovitz,Lea Bentur,Dan Hershko,David Yarnitsky,Simon Duek,Alex Beny,Yehuda Chowers,Yehuda Ullmann,Mahmoud Suleiman,Yehudit Aharon,Ido Solt,Shahar Kol</t>
  </si>
  <si>
    <t>Center For Clinical Research</t>
  </si>
  <si>
    <t>Jacksonville Center For Clinical Research Suite 1 4085 University Blvd S Jacksonville Fl, 32216</t>
  </si>
  <si>
    <t>(904) 730-0101</t>
  </si>
  <si>
    <t>Amy Autry-Bush</t>
  </si>
  <si>
    <t>2820 Canal Street New Orleans, La 70119</t>
  </si>
  <si>
    <t>504-821-8158</t>
  </si>
  <si>
    <t>Study Coordinator</t>
  </si>
  <si>
    <t>Cetero Research</t>
  </si>
  <si>
    <t>Gilbert Saiz Cetero Research 5109 Medical Drive San Antonio, Tx 78229</t>
  </si>
  <si>
    <t>210-433-6222</t>
  </si>
  <si>
    <t>Tim Theisen</t>
  </si>
  <si>
    <t>Mark S Kipnes, MD,Jolene Berg,Mark Kipnes,Douglas S Denham, DO</t>
  </si>
  <si>
    <t>Fresh Meadows Diabetes And Endocrinology Care</t>
  </si>
  <si>
    <t>Flushing</t>
  </si>
  <si>
    <t>University Bern</t>
  </si>
  <si>
    <t>Hochschulstrasse 4, 3012 Bern, Switzerland</t>
  </si>
  <si>
    <t>Bern</t>
  </si>
  <si>
    <t>+41 31 632 83 47</t>
  </si>
  <si>
    <t>Hansjakob.Furrer@Insel.Ch</t>
  </si>
  <si>
    <t>Hansjakob Furrer</t>
  </si>
  <si>
    <t>Stephan Windecker,Michael Stoller,Thomas Pabst,Christian Seiler,Fiona Burkhard,Hansjakob Furrer,Dominik E Uehlinger,Jean-Paul Schmid,Philippe E Schucht, MD,Jukka Takala,Stephan M Jakob, MD,Juerg Schliessbach,Lorenz Räber,Leila Soravia,Hj Furrer,Pascal Vuilleumier,Urs Fischer,Balthasar Eberle,Tobias Merz,Emanuel Christ,Marcel Arnold</t>
  </si>
  <si>
    <t>Hospital Carlos Haya</t>
  </si>
  <si>
    <t>Avenida Carlos Haya, S/N, 29010 Málaga</t>
  </si>
  <si>
    <t>Malaga</t>
  </si>
  <si>
    <t>Coxybum@Hotmail.Com</t>
  </si>
  <si>
    <t>Carlos Sánchez González</t>
  </si>
  <si>
    <t>Manuel C Dols, MD</t>
  </si>
  <si>
    <t>Royal Infirmary Edinburgh</t>
  </si>
  <si>
    <t>51 Little France Crescent, Edinburgh Eh16 4sa</t>
  </si>
  <si>
    <t>Edinburgh</t>
  </si>
  <si>
    <t>EH16 4SA</t>
  </si>
  <si>
    <t>(+44) 0131-242-1340</t>
  </si>
  <si>
    <t>Alasdair.Gray@Luht.Scot.Nhs.Uk</t>
  </si>
  <si>
    <t>Dr Alasdair Gray</t>
  </si>
  <si>
    <t>Alasdair Gray,Alastair Thomson,David E Newby, PHD,Nick Cruden,Ninian Lang,James Spratt,Siddharthan Chandran,Timothy Walsh,Jane Norman,Michael Eddleston</t>
  </si>
  <si>
    <t>Sonterra Clinical Research</t>
  </si>
  <si>
    <t>525 Oak Centre</t>
  </si>
  <si>
    <t>210-229-0200</t>
  </si>
  <si>
    <t>Tryan@Sonterraresearch.Com</t>
  </si>
  <si>
    <t>Terri Ryan, Rn Cde Ccrc</t>
  </si>
  <si>
    <t>Michelle D Welch, MD</t>
  </si>
  <si>
    <t>Stobhill Hospital Diabetes Clinic</t>
  </si>
  <si>
    <t>Glasgow</t>
  </si>
  <si>
    <t>John.Petrie@Glasgow.Ac.Uk</t>
  </si>
  <si>
    <t>John Petrie</t>
  </si>
  <si>
    <t>Federal University Rio De Janeiro</t>
  </si>
  <si>
    <t>Av. Pedro Calmon, No. 550 - Rectory Building, 2nd Floor University City -  Rio De Janeiro, Rj - Cep 21941-90</t>
  </si>
  <si>
    <t>Rio De Janeiro</t>
  </si>
  <si>
    <t>21941-901</t>
  </si>
  <si>
    <t>Mnucci@Hucff.Ufrj.Br</t>
  </si>
  <si>
    <t>Marcio Nucci</t>
  </si>
  <si>
    <t>Mhi Clinical Hospital For Emergency Care Na Nv Soloviev</t>
  </si>
  <si>
    <t>Montreal Children Hospital</t>
  </si>
  <si>
    <t>Orlando Diabetes And Endocrine Specialists</t>
  </si>
  <si>
    <t>Orlando</t>
  </si>
  <si>
    <t>International Clinical Research Us</t>
  </si>
  <si>
    <t>Sanford</t>
  </si>
  <si>
    <t>407-878-5830</t>
  </si>
  <si>
    <t>David Casteel</t>
  </si>
  <si>
    <t>Rion J Forconi, MD,Sukhinder K Joshi, MD</t>
  </si>
  <si>
    <t>Interlink Research Institute</t>
  </si>
  <si>
    <t>Los Alamitos</t>
  </si>
  <si>
    <t>Faculty Hospital</t>
  </si>
  <si>
    <t>Ip Pavlova 6, Olomouc</t>
  </si>
  <si>
    <t>Olomouc</t>
  </si>
  <si>
    <t>775 20</t>
  </si>
  <si>
    <t>588 443 579</t>
  </si>
  <si>
    <t>Milan.Adamus@Fnol.Cz</t>
  </si>
  <si>
    <t>Milan Adamus</t>
  </si>
  <si>
    <t>University Callifornia San Francisco</t>
  </si>
  <si>
    <t>Debbie Ramos, Rn, Bsn</t>
  </si>
  <si>
    <t>Andrew M Posselt, MD</t>
  </si>
  <si>
    <t>Vilnius University Hospital</t>
  </si>
  <si>
    <t>Santari?k?s G. 2, 08661 Vilnius</t>
  </si>
  <si>
    <t>Vilnius</t>
  </si>
  <si>
    <t>Laimonas.Griskevicius@Santa.Lt</t>
  </si>
  <si>
    <t>Laimonas Griskevicius, Md</t>
  </si>
  <si>
    <t>Tuv Medico Military Academy</t>
  </si>
  <si>
    <t>Southwest Endocrinology Associates</t>
  </si>
  <si>
    <t>Medstar Clinical Research Center</t>
  </si>
  <si>
    <t>Vince And Associates Clinical Research</t>
  </si>
  <si>
    <t>10103 Metcalf Ave. Overland Park, Ks 66212</t>
  </si>
  <si>
    <t>Overland Park</t>
  </si>
  <si>
    <t>913-696-1601</t>
  </si>
  <si>
    <t>Bvince@Vinceandassociates.Com</t>
  </si>
  <si>
    <t>Bradley Vince, Do</t>
  </si>
  <si>
    <t>David P Wood, MD,Debra Kelsh,Martin K Kankam, MD</t>
  </si>
  <si>
    <t>Lifestyle Metabolism Center</t>
  </si>
  <si>
    <t>Thornhill</t>
  </si>
  <si>
    <t>L4J 8L7</t>
  </si>
  <si>
    <t>Providence Clinical Research</t>
  </si>
  <si>
    <t>6400 Laurel Canyon Blvd. Suite 300a North Hollywood, Ca 91606</t>
  </si>
  <si>
    <t>North Hollywood</t>
  </si>
  <si>
    <t>828-322-3222</t>
  </si>
  <si>
    <t>Mdelgado@Providenceclinical.Com</t>
  </si>
  <si>
    <t>Michael Delgado</t>
  </si>
  <si>
    <t>Teresa S Sligh, MD</t>
  </si>
  <si>
    <t>John H Stroger Jr Hospital Cook County</t>
  </si>
  <si>
    <t>1969 W Ogden Ave</t>
  </si>
  <si>
    <t>60612-3785</t>
  </si>
  <si>
    <t>773-834-0165</t>
  </si>
  <si>
    <t>Jcm124@Cchil.Org</t>
  </si>
  <si>
    <t>Jadwiga Miernik</t>
  </si>
  <si>
    <t>Jacob Samuel,Howard A Zaren, MD,Leon A Fogelfeld, MD,Thomas Lad</t>
  </si>
  <si>
    <t>Barn Och Ungdomskliniken Centralsjukhuset</t>
  </si>
  <si>
    <t>SE-651 85</t>
  </si>
  <si>
    <t>Canyon Clinical Research</t>
  </si>
  <si>
    <t>Trial Management Group</t>
  </si>
  <si>
    <t>M4T 1N5</t>
  </si>
  <si>
    <t>Sansum Diabetes Research Institutute</t>
  </si>
  <si>
    <t>East Lancashire Hospitals Nhs Trust</t>
  </si>
  <si>
    <t>Lancashire</t>
  </si>
  <si>
    <t>Mountain Diabetes And Endrocrine Center</t>
  </si>
  <si>
    <t>Spitfirehoyle@Msn.Com</t>
  </si>
  <si>
    <t>Jennifer Hoyle, Rn</t>
  </si>
  <si>
    <t>Health Trends Research</t>
  </si>
  <si>
    <t>2700 Quarry Lake Dr Ste 240</t>
  </si>
  <si>
    <t>Baltimore</t>
  </si>
  <si>
    <t>Alta Pharmaceutical Research Center</t>
  </si>
  <si>
    <t>Dunwoody</t>
  </si>
  <si>
    <t>Alan Miller, Site 1014</t>
  </si>
  <si>
    <t>Alan B Miller, MD,Alan Keith Miller, MD,Alan Brad Miller, MD</t>
  </si>
  <si>
    <t>Cumberland Valley Endocrinology</t>
  </si>
  <si>
    <t>Carlisle</t>
  </si>
  <si>
    <t>Healthcare Partners Medical Group</t>
  </si>
  <si>
    <t>2160 W. 190th St. Torrance, Ca 90504</t>
  </si>
  <si>
    <t>Long Beach</t>
  </si>
  <si>
    <t>213-861-5964</t>
  </si>
  <si>
    <t>Gsutter@Healthcarepartners.Com</t>
  </si>
  <si>
    <t>Gary Lee Sutter</t>
  </si>
  <si>
    <t>Minesh Mehta,Andrew Muller,Gary L Sutter, MD</t>
  </si>
  <si>
    <t>Montreal General Hospital</t>
  </si>
  <si>
    <t>1650 Avenue Cedar</t>
  </si>
  <si>
    <t>H3G 1A4</t>
  </si>
  <si>
    <t>514-934-1934  x44580</t>
  </si>
  <si>
    <t>Vassilios.Papadopoulos@Mcgill.Ca</t>
  </si>
  <si>
    <t>Dr. Vassilios Papadopoulos</t>
  </si>
  <si>
    <t>Mingkwan Wongyingsinn,Francesco Donatelli,Vidal Essebag,Sameena Iqbal,Franco Carli,Christian Pineau,Michael P Thirlwell, MD,Melina Vassiliou,Thierry Alcindor,Linda Wykes,John Storring,Peter Jarzem,Liane Feldman</t>
  </si>
  <si>
    <t>University Clinical Research</t>
  </si>
  <si>
    <t>601 N. Flamingo Rd., Suite #104 Pembroke Pines, Fl 33028</t>
  </si>
  <si>
    <t>Pembroke Pines</t>
  </si>
  <si>
    <t>(954) 435-5828</t>
  </si>
  <si>
    <t>Teresa Mason</t>
  </si>
  <si>
    <t>Carolinas Research Associates</t>
  </si>
  <si>
    <t>Harrisbug</t>
  </si>
  <si>
    <t>704-366-3001</t>
  </si>
  <si>
    <t>Bschneider@Carolinasresearch.Com</t>
  </si>
  <si>
    <t>Ronnie Cyzner</t>
  </si>
  <si>
    <t>Barry R Schneider, MD,Fred C Fowler, MD</t>
  </si>
  <si>
    <t>Johns Hopkins Hospital</t>
  </si>
  <si>
    <t>1800 Orleans St. Baltimore, Md 21287</t>
  </si>
  <si>
    <t>410-955-1566</t>
  </si>
  <si>
    <t>Mamey@Jhmi.Edu</t>
  </si>
  <si>
    <t>Michael B. Amey</t>
  </si>
  <si>
    <t>Pamela L Zeitlin, MD,Channing Paller,Trinity Bivalacqua,Saman Nazarian,Kenneth J Pienta,Ronald D Berger, MD,Christian Meyer,Gregory B Diette, M.D.,Mary E Mccaul, PHD,David A Bluemke, MD,Michael P Boyle, MD,Sara Pai,Mark Levis,Michael T Levy, MD,Michael J Levy, MD,Alison P Klein, DMD,Mario A Eisenberger, MD,Micheal J Polydefkis, MD,Elizabeth C Matsui, MD,Ronald G Berger, MD,David Cosgrove,Pamela A Lipsett, MD,Thomas Crawford,Chiadi Onyike,Estelle B Gauda, MD,Christian F Meyer, MD,Robert G Weiss, MD,Gregory Hale,Jennifer E Thorne, MD,Theodore P Abraham, M.D.,Mohamad E Allaf, M.D.,Andrea Dugas,Michelle Kho,Alessandro Olivi,Jaishri O Blakeley, MD,Gary Gerstenblith,Michael A Choti, MD,Mark S Sulkowski, MD,Aaron P Milstone, MD,Daniel M Sciubba, M.D.,Esen Karamursel Akpek, MD,Samuel R Denmeade,Arthur L Burnett, MD,Deborah K Armstrong, MD,Elizabeth Ratchford,William Ravekes,Gary L Gallia, MD,Emmanuel Stylianos Antonarakis, MD,William F Anderson, M.D.,Neeraj S Naval, M.D.,Dariush Elahi,John J Strouse, M.D.,Mark A Riddle, MD,Peter Mogayzel,Michelle Petri,Stuart D Russell, MD,William D Anderson, MD,Michael Levy,Paul Thuluvath,Robert A Wood, MD</t>
  </si>
  <si>
    <t>Tallahassee Endocrine Associates</t>
  </si>
  <si>
    <t>Tallahassee</t>
  </si>
  <si>
    <t>850-877-7387</t>
  </si>
  <si>
    <t>Tlhendocrine@Yahoo.Com</t>
  </si>
  <si>
    <t>Charlotte Sanborn, Lpn</t>
  </si>
  <si>
    <t>Umdnj Som</t>
  </si>
  <si>
    <t>Voorhees</t>
  </si>
  <si>
    <t>New Jersey</t>
  </si>
  <si>
    <t>Chu Toulouse</t>
  </si>
  <si>
    <t>2 Rue Viguerie - Tsa 80035 31059 Toulouse Cedex 9</t>
  </si>
  <si>
    <t>05 67 77 10 55</t>
  </si>
  <si>
    <t>Bellon.B@Chu-Toulouse.Fr</t>
  </si>
  <si>
    <t>Dr. Brigitte Bellon</t>
  </si>
  <si>
    <t>Sandrine Charpentier,Xavier Game,Pierre Boulot,Dominique Chauveau,Bruno Vellas,Olivier Rascol,Ph Caron,Loic Ysebaert,Lionel Rostaing,Olivier Fourcade,Rosine Guimbaud,Christian Recher,Yves Rolland,Christophe Vayssière,Christophe Bureau,Helene Hanaire,Murielle Roussel,Michel Attal,Patrick Ritz,Vincent Melki,Odile Beyne-Rauzy,Anne-Isabelle Bertozzi-Salamon,Jacques Moreau,Bernard Malavaud</t>
  </si>
  <si>
    <t>Deaconess Clinic</t>
  </si>
  <si>
    <t>2800 Tenth Avenue North / Billings</t>
  </si>
  <si>
    <t>Nemours Childrens Clinic</t>
  </si>
  <si>
    <t>14785 Old St. Augustine Road, Suite 200 Jacksonville, Fl 32258</t>
  </si>
  <si>
    <t>(302) 651-6811</t>
  </si>
  <si>
    <t>Robert.Akins@Nemours.Org</t>
  </si>
  <si>
    <t>Robert E. Akins</t>
  </si>
  <si>
    <t>Richard S Finkel, MD,Scott M Bradfield, MD,Cynthia A Gauger, MD,Jonathan S Evans, MD,David A Schaeffer, MD,Larry A Fox, MD,Ramamoorthy Nagasubramanian,Scott Bradfield,Nelly Mauras</t>
  </si>
  <si>
    <t>Flevo Ziekenhuis</t>
  </si>
  <si>
    <t>Almere</t>
  </si>
  <si>
    <t>1315 RA</t>
  </si>
  <si>
    <t>Gkleiverda@Flevoziekenhuis.Nl</t>
  </si>
  <si>
    <t>Gunilla Kleiverda, Dr.</t>
  </si>
  <si>
    <t>Rijnstate Hospital</t>
  </si>
  <si>
    <t>Po Box 9555</t>
  </si>
  <si>
    <t>Arnhem</t>
  </si>
  <si>
    <t>0031(0)880058888</t>
  </si>
  <si>
    <t>Mreijnen@Rijnstate.Nl</t>
  </si>
  <si>
    <t>Michel Reijnen, Md, Phd</t>
  </si>
  <si>
    <t>Fj Berends,Hans De</t>
  </si>
  <si>
    <t>Ikfe Gmbh Mainz</t>
  </si>
  <si>
    <t>Mainz</t>
  </si>
  <si>
    <t>Senaitf@Ikfe.De</t>
  </si>
  <si>
    <t>Senait Forst</t>
  </si>
  <si>
    <t>Amcr Institue</t>
  </si>
  <si>
    <t>Jane Joaquin</t>
  </si>
  <si>
    <t>Irl B Hirsch</t>
  </si>
  <si>
    <t>Irl B Hirsch, MD</t>
  </si>
  <si>
    <t>Saint Petersburg Nhi City Polytclinic #77 City Diabetological Center #4</t>
  </si>
  <si>
    <t>Haddasah Medical Organization</t>
  </si>
  <si>
    <t>Itamar Raz, Md</t>
  </si>
  <si>
    <t>Itamar Raz</t>
  </si>
  <si>
    <t>Rudolfstiftung Hospital</t>
  </si>
  <si>
    <t>Johanna.Brix@Chello.At</t>
  </si>
  <si>
    <t>Johanna Brix</t>
  </si>
  <si>
    <t>Ikfe Gmbh Potsdam</t>
  </si>
  <si>
    <t>Potsdam</t>
  </si>
  <si>
    <t>Funke@Ikfe-Potsdam.De</t>
  </si>
  <si>
    <t>Klaus Funke, Md</t>
  </si>
  <si>
    <t>Klaus Funke</t>
  </si>
  <si>
    <t>Dumfries And Galloway Royal Infirmary Diabetes Center Cluden West Crichton Hall</t>
  </si>
  <si>
    <t>Dumfries</t>
  </si>
  <si>
    <t>DG1 4TG</t>
  </si>
  <si>
    <t>Pamelayoung@Nhs.Net</t>
  </si>
  <si>
    <t>Pamela Young</t>
  </si>
  <si>
    <t>Ryazan State Medical University</t>
  </si>
  <si>
    <t>390026, Ryazan, Vysokovoltnaya Str., 9, Ground Floor, Office 11</t>
  </si>
  <si>
    <t>Ryazan</t>
  </si>
  <si>
    <t>Docib@Yandex.Ru</t>
  </si>
  <si>
    <t>Irina Ponomareva</t>
  </si>
  <si>
    <t>Vladimir Abrosimov,Marina V Shomova, MD</t>
  </si>
  <si>
    <t>Covenant Clinical Research</t>
  </si>
  <si>
    <t>2829 Babcock Rd, Suite 540 San Antonio Tx 78229</t>
  </si>
  <si>
    <t>210-614-3030</t>
  </si>
  <si>
    <t>Ronald K. Garcia</t>
  </si>
  <si>
    <t>Azienda Ospedaliera Luigi Sacco</t>
  </si>
  <si>
    <t>20157 Milano Via Gb Grassi, 74</t>
  </si>
  <si>
    <t>Colombo.Riccardo@Hsacco.It</t>
  </si>
  <si>
    <t>Riccardo Colombo</t>
  </si>
  <si>
    <t>Giovanni Staurenghi,Giuliano Rizzardini,Stefano Rusconi,Massimo Galli</t>
  </si>
  <si>
    <t>Topcare Sro</t>
  </si>
  <si>
    <t>Kosice</t>
  </si>
  <si>
    <t>Slovakia</t>
  </si>
  <si>
    <t>Texas Familicare Clinical Research</t>
  </si>
  <si>
    <t>Hurst</t>
  </si>
  <si>
    <t>Weiping Jia</t>
  </si>
  <si>
    <t>Wpjia@Sjtu.Edu.Cn</t>
  </si>
  <si>
    <t>Weiping Jia, Md,Phd</t>
  </si>
  <si>
    <t>Cambridge University</t>
  </si>
  <si>
    <t>The Old Schools, Trinity Lane, Cambridge Cb2 1tn, United Kingdom</t>
  </si>
  <si>
    <t>CB2 1TN</t>
  </si>
  <si>
    <t>Rdb39@Medschl.Cam.Ac.Uk</t>
  </si>
  <si>
    <t>Richard D Baird</t>
  </si>
  <si>
    <t>Mark Evans,Roger Barker</t>
  </si>
  <si>
    <t>Hopital Pitie Salpêtriere</t>
  </si>
  <si>
    <t>47-83 Boulevard De L'Hôpital</t>
  </si>
  <si>
    <t>Mo.Bitker@Psl.Aphp.Fr</t>
  </si>
  <si>
    <t>Marc Olivier Bitker, Pr</t>
  </si>
  <si>
    <t>Gilles Montalescot,Samy Louafi,Pascal Laforet,Emmanuel Flamand-Roze,Carole Philippe,Philippe Touraine,Vlad Ratziu,Veronique Leblond,Laurent Servais,Alexandre Demoule,Pierre Hausfater,Mathieu Raux,Emmanuel Chartier-Kastler,Alain Combes,Gael Deplanque,Christine Katlama,Zahir Amoura,Richard Isnard,Olivier Scatton,Jean Gabarre,Bruno Fautrel,Julien Taieb,Anne Simon,Pierre Mozer,Pierre Coriat,Jean-Christophe Corvol,Yonathan Freund,Olivier Dubreuil,Xavier Girerd,Marc-Antoine Valantin,Bruno Riou,Marie-Laure Welter,Marie Vidailhet,Bruno Dubois,Khe Hoang-Xuan,Matthieu Schmidt,Sylvain Choquet,Marc Sanson,Thomas Similowski,Pascal Leprince</t>
  </si>
  <si>
    <t>Armed Police General Hospital P R China</t>
  </si>
  <si>
    <t>Beijing</t>
  </si>
  <si>
    <t>Chu Rennes</t>
  </si>
  <si>
    <t>2 Rue Henri Le Guilloux, 35000 Rennes, France</t>
  </si>
  <si>
    <t>Rennes</t>
  </si>
  <si>
    <t>02 99 28 43 96</t>
  </si>
  <si>
    <t>Cecile.Vigneau@Chu-Rennes.Fr</t>
  </si>
  <si>
    <t>Cécile Vigneau</t>
  </si>
  <si>
    <t>Serge Belliard,Laurent Siproudhis,Patrick Jego,Andrea Manunta,Bruno Laviolle,Christophe Leclercq,Henri Adamski,Fabrice Laine,Catherine Droitcourt,Erwan Donal,Aleth Perdriger,Thierry Lamy,Alain Cardon,Patrick Pladys,Alain Dupuy,Thierry De La Chapelle,Isabelle Bonan,Yannick Malledant,Gilles Edan,Philippe Mabo</t>
  </si>
  <si>
    <t>Universitatsklinikum Giessen</t>
  </si>
  <si>
    <t>Erwin Stein Building, Goethe Strasse 58, 35390 Giessen</t>
  </si>
  <si>
    <t>Giessen</t>
  </si>
  <si>
    <t>Andreas.Boening@Chiru.Med.Uni-Giessen.De</t>
  </si>
  <si>
    <t>Andreas Böning</t>
  </si>
  <si>
    <t>Florian M E Wagenlehner, MD,Rita Engenhart-Cabillic,Manfred Kaps,Hossein Ghofrani,Christian W Hamm,Ardeschir H Ghofrani, MD,Christian Tanislav,Andreas Hahn,Thomas Gress,Karla Eggert</t>
  </si>
  <si>
    <t>Private Practice Richard Cherlin Md</t>
  </si>
  <si>
    <t>Los Gatos</t>
  </si>
  <si>
    <t>408-358-2663</t>
  </si>
  <si>
    <t>Cherlinsoffice@Msn.Com</t>
  </si>
  <si>
    <t>Michelle Eves</t>
  </si>
  <si>
    <t>Upa Buffalo</t>
  </si>
  <si>
    <t>716-878-7609</t>
  </si>
  <si>
    <t>Mecker@Upa.Chob.Edu</t>
  </si>
  <si>
    <t>Michelle Ecker, Rd, Cdn, Cde</t>
  </si>
  <si>
    <t>Lucy D Mastrandrea, PHD</t>
  </si>
  <si>
    <t>Nuevo Sanatorio Durango</t>
  </si>
  <si>
    <t>Delegacion Cuauhtemoc</t>
  </si>
  <si>
    <t>Heidelberg University Hospital</t>
  </si>
  <si>
    <t>Im Neuenheimer Feld 400 69120 Heidelberg Germany</t>
  </si>
  <si>
    <t>Heidelberg</t>
  </si>
  <si>
    <t>06221 56-4811</t>
  </si>
  <si>
    <t>Laed@Med.Uni-Heidelberg.De</t>
  </si>
  <si>
    <t>Prof. Dr. Guido Adler</t>
  </si>
  <si>
    <t>Mike Holzer,Nuh Rahbari,Bernd Kasper,Wolfgang Wick,Erwin Blessing,Julian Bösel,Tadej Battelino,Christoph Stippich,Thorsten Steiner,Ekkehard Grunig,Derliz Mereles,Harald Rief,Frederik Wenz,Thomas Luft,Hugo Katus,Ricarda Diem,Falk Roeder</t>
  </si>
  <si>
    <t>Kuopio University Hospital</t>
  </si>
  <si>
    <t>Kuopio University Hospital P.O. Box 100, Fi  Kuopio, Finland</t>
  </si>
  <si>
    <t>358 17 2829242</t>
  </si>
  <si>
    <t>Jouni.Pesola@Kuh.Fi</t>
  </si>
  <si>
    <t>Jouni Pesola</t>
  </si>
  <si>
    <t>Hilkka Soininen,Kai Kaarniranta,Stepani Bendel,Esko Ruokonen</t>
  </si>
  <si>
    <t>Omaha</t>
  </si>
  <si>
    <t>Nebraska</t>
  </si>
  <si>
    <t>Timothy O Wahl,Claire H Baker, MD</t>
  </si>
  <si>
    <t>Russian Scientific Center Restoration Medicine And Balneology</t>
  </si>
  <si>
    <t>University Hospital Wales</t>
  </si>
  <si>
    <t>Heath Park, Cardiff Cf14 4xw</t>
  </si>
  <si>
    <t>Cardiff</t>
  </si>
  <si>
    <t>CF14 4XW</t>
  </si>
  <si>
    <t>Rileysg@Cardiff.Ac.Uk</t>
  </si>
  <si>
    <t>Stephen Riley, Dr</t>
  </si>
  <si>
    <t>Christopher Fegan,Colin M Dayan, MD</t>
  </si>
  <si>
    <t>410-574-1330</t>
  </si>
  <si>
    <t>Alysia Rosner</t>
  </si>
  <si>
    <t>Hospital De Cruces</t>
  </si>
  <si>
    <t>Plaza De Cruces, 12, 48903 San Vicente De Barakaldo, Biscay, Spain</t>
  </si>
  <si>
    <t>Barakaldo</t>
  </si>
  <si>
    <t>34 94 600 6000 ext 2358</t>
  </si>
  <si>
    <t>Blanca.Generquerol@Osakidetza.Net</t>
  </si>
  <si>
    <t>Blanca Gener</t>
  </si>
  <si>
    <t>Guillermo L Vivanco, MD,Guillermo López-Vivanco</t>
  </si>
  <si>
    <t>Radiant Research Dallas North</t>
  </si>
  <si>
    <t>7515 Greenville Ave, Suite 500</t>
  </si>
  <si>
    <t>214.987.1616</t>
  </si>
  <si>
    <t>Elizabethwhite@Radiantresearch.Com</t>
  </si>
  <si>
    <t>Elizabeth White</t>
  </si>
  <si>
    <t>Specjalistyczna Praktyka Lekarska</t>
  </si>
  <si>
    <t>Gliwice</t>
  </si>
  <si>
    <t>Goethe University</t>
  </si>
  <si>
    <t>Theodor-W.-Adorno-Platz 1</t>
  </si>
  <si>
    <t>069 / 6301-83860</t>
  </si>
  <si>
    <t>Barbara.Pardon@Kgu.De</t>
  </si>
  <si>
    <t>Dr. Barbara Pardon</t>
  </si>
  <si>
    <t>Oliver Ottmann,Guido Woeste,Florian Weck,Roland Kaufmann,Stefan Zeuzem,Olaf Eickmeier,Wolf Otto Bechstein, MD,Christoph Stephan,Kai Zacharowski,Patrick Meybohm,Hartmut Vatter,Christian Senft</t>
  </si>
  <si>
    <t>Valley Research</t>
  </si>
  <si>
    <t>550 E. Herndon Ave, Suite 101 Fresno, Ca 93720</t>
  </si>
  <si>
    <t>(559) 261-0992</t>
  </si>
  <si>
    <t>Paul C Norwood, MD</t>
  </si>
  <si>
    <t>Lmc Endocrinology Center (Barrie) Limited</t>
  </si>
  <si>
    <t>L4M 7G1</t>
  </si>
  <si>
    <t>Childrens Diabetes Center Nijmegen</t>
  </si>
  <si>
    <t>POSTBUS 9015; 6500 GS</t>
  </si>
  <si>
    <t>Germans Trias I Pujol Hospital</t>
  </si>
  <si>
    <t>Crta. Can Ruti-Camí Escoles</t>
  </si>
  <si>
    <t>0034 93 465 65 74</t>
  </si>
  <si>
    <t>Jcanet.Germanstrias@Gencat.Cat</t>
  </si>
  <si>
    <t>Jaume Canet, Md, Phd</t>
  </si>
  <si>
    <t>Bonaventura Clotet,Maria Pascual,Juan Sancho,Rafael Rosell,Jose Santos,Teresa Moran,Enric C Costa,Jaume Canet,Rosa M Morillas, MD,Roger Villuendas,Albert Oriol,Albert Font</t>
  </si>
  <si>
    <t>Northumbria Healthcare Nhs Foundation Trust</t>
  </si>
  <si>
    <t>Northumbria</t>
  </si>
  <si>
    <t>Universitatsklinikum Ulm</t>
  </si>
  <si>
    <t>Albert-Einstein-Allee 23, 89081 Ulm, Germany</t>
  </si>
  <si>
    <t>Ulm</t>
  </si>
  <si>
    <t>+49 73150045901</t>
  </si>
  <si>
    <t>Richard.Schlenk@Uniklinik-Ulm.De</t>
  </si>
  <si>
    <t>Richard F Schlenk</t>
  </si>
  <si>
    <t>Andreas Viardot,Thomas Ettrich,Andres J Schrader,Thomas Seufferlein,Christine Von Arnim,Richard F Schlenk, MD,Hartmut Doehner,Stephan Stilgenbauer,Christian Langer,Albert Ludolph,Hayrettin Tumani,Jens Huober,Wolfgang Janni</t>
  </si>
  <si>
    <t>Countess Chester Hospital</t>
  </si>
  <si>
    <t>The Countess Of Chester Health Park, Chester, Cheshire, Ch2 1hj</t>
  </si>
  <si>
    <t>Chester</t>
  </si>
  <si>
    <t>CH2 1UL</t>
  </si>
  <si>
    <t>Optimum Clinical Research</t>
  </si>
  <si>
    <t>24 S 1100 E</t>
  </si>
  <si>
    <t>Salt Lake City</t>
  </si>
  <si>
    <t>Ashley Hanson</t>
  </si>
  <si>
    <t>Jackson M Rhudy, MD</t>
  </si>
  <si>
    <t>Diabetologicka Outpatient Surgery Diabetology</t>
  </si>
  <si>
    <t>Slany</t>
  </si>
  <si>
    <t>274 01</t>
  </si>
  <si>
    <t>Dr Mala Dharmalingam</t>
  </si>
  <si>
    <t>Research Institute The Diabetes Academy Mergentheim</t>
  </si>
  <si>
    <t>Bad Mergentheim</t>
  </si>
  <si>
    <t>D-97980</t>
  </si>
  <si>
    <t>Saint James Diabetes Center</t>
  </si>
  <si>
    <t>Chicago Heights</t>
  </si>
  <si>
    <t>Ni Principal Military Clinical Hospital N A Academician Nn Burdenko The Ministry Defense</t>
  </si>
  <si>
    <t>Newtown</t>
  </si>
  <si>
    <t>New Zealand</t>
  </si>
  <si>
    <t>PRIVATE BAG 7902</t>
  </si>
  <si>
    <t>Linda Kent</t>
  </si>
  <si>
    <t>Jeremy D Krebs</t>
  </si>
  <si>
    <t>University Hospital North Durham</t>
  </si>
  <si>
    <t>University Hospital Of North Durham North Road Durham County Durham Dh1 5tw</t>
  </si>
  <si>
    <t>DH1 5TW</t>
  </si>
  <si>
    <t>Central Kentucky Research Associates</t>
  </si>
  <si>
    <t>3475 Richmond Rd, Lexington, Ky 40509</t>
  </si>
  <si>
    <t>859-977-7157</t>
  </si>
  <si>
    <t>Thudson@Ckrainc.Com</t>
  </si>
  <si>
    <t>Tracy Hudson</t>
  </si>
  <si>
    <t>James L Borders, MD</t>
  </si>
  <si>
    <t>Chu De Saint Etienne</t>
  </si>
  <si>
    <t>Saint Etienne</t>
  </si>
  <si>
    <t>Xavier.Roblin@Chu-St-Etienne.Fr</t>
  </si>
  <si>
    <t>Xavier Roblin</t>
  </si>
  <si>
    <t>Patrick Mismetti,Jean-Marc Phelip,Pascal Cathebras,Christophe Mariat,Xavier Roblin,Roger Oullion,Bernard Tardy,Hugues Patural,Bruno Estour,Gilles Thuret,Philippe Gain,Frederic Cambazard,Philippe Collet,Céline Chauleur,Catherine Massoubre,Jean-Claude Barthelemy,Sylvie Passot,Hervé Decousus,Bogdan Galusca,Cécile Bossu</t>
  </si>
  <si>
    <t>Onze Lieve Vrouwe Gasthuis</t>
  </si>
  <si>
    <t>Oosterpark 9</t>
  </si>
  <si>
    <t>1090 HM</t>
  </si>
  <si>
    <t>G.E.L.Vandenberk@Olvg.Nl</t>
  </si>
  <si>
    <t>Guido Berk Van Den, Md</t>
  </si>
  <si>
    <t>Anaheim Clinical Trials</t>
  </si>
  <si>
    <t>1085 N Harbor Blvd</t>
  </si>
  <si>
    <t>Ahaheim</t>
  </si>
  <si>
    <t>Pi@Act-Trials.Com</t>
  </si>
  <si>
    <t>Peter J Winkle</t>
  </si>
  <si>
    <t>Michael P De Micco, MD,Jesus N Hernandez, MD,Peter J Winkle, MD,Dennis A Ruff, MD,Amina Z Haggag, MD,Kevin D Kuettel, MD</t>
  </si>
  <si>
    <t>Center Hospitalier Universitaire</t>
  </si>
  <si>
    <t>580 South Bowen Street  Sherbrooke (Quebec) J1g 2e8</t>
  </si>
  <si>
    <t>Sherbrooke</t>
  </si>
  <si>
    <t>J1H5N4</t>
  </si>
  <si>
    <t>819 346-1110, ext. 22547</t>
  </si>
  <si>
    <t>Paul.Farand@Usherbrooke.Ca</t>
  </si>
  <si>
    <t>Paul Farand</t>
  </si>
  <si>
    <t>Eric Turcotte,Francois Lamontagne,Jean-François Roux,Paul Farand,Michel Nguyen,François Lamontagne,Le M Tu, MD,Abdenour Nabid,Jean-Luc Ardilouze,Le-Mai Tu,Serge Lepage,Jean-Francois Roux</t>
  </si>
  <si>
    <t>Mills Peninsula Health Services</t>
  </si>
  <si>
    <t>100 S. San Mateo Drive San Mateo, Ca 94401</t>
  </si>
  <si>
    <t>San Mateo</t>
  </si>
  <si>
    <t>650-696-4261</t>
  </si>
  <si>
    <t>Nayberi@Sutterhealth.Org</t>
  </si>
  <si>
    <t>Irina Nayberg</t>
  </si>
  <si>
    <t>David Klonoff</t>
  </si>
  <si>
    <t>Diaconessenhuis</t>
  </si>
  <si>
    <t>Houtlaan 55  2334 Ck Leiden</t>
  </si>
  <si>
    <t>2334 CK</t>
  </si>
  <si>
    <t>071 517 8178</t>
  </si>
  <si>
    <t>R. Vree, Phd</t>
  </si>
  <si>
    <t>Ccbr A S</t>
  </si>
  <si>
    <t>Ballerup Byvej 222 2750 Ballerup</t>
  </si>
  <si>
    <t>Ballerup</t>
  </si>
  <si>
    <t>Bettina S Nedergaard</t>
  </si>
  <si>
    <t>Bhandaris Clinic</t>
  </si>
  <si>
    <t>Jaipur</t>
  </si>
  <si>
    <t>Sudhir Bhandari, M.D., Dnb</t>
  </si>
  <si>
    <t>Falu Lasarett</t>
  </si>
  <si>
    <t>791 82 Falun</t>
  </si>
  <si>
    <t>Falun</t>
  </si>
  <si>
    <t>Kristina Carlsson</t>
  </si>
  <si>
    <t>Barn Och Ungdomsmedicinska Kliniken Centralsjukhuset</t>
  </si>
  <si>
    <t>Kristianstad</t>
  </si>
  <si>
    <t>SE-291 33</t>
  </si>
  <si>
    <t>675 Old Ballas Road, Suite 200</t>
  </si>
  <si>
    <t>314-692-2100</t>
  </si>
  <si>
    <t>Ellenbuckley@Radiantresearch.Com</t>
  </si>
  <si>
    <t>Ellen Buckley</t>
  </si>
  <si>
    <t>Leslie Tharenos</t>
  </si>
  <si>
    <t>Keck Usc School Medicine</t>
  </si>
  <si>
    <t>University Physicians Group Endocrine Division</t>
  </si>
  <si>
    <t>Staten Island</t>
  </si>
  <si>
    <t>National Guards Hospital</t>
  </si>
  <si>
    <t>Dammam</t>
  </si>
  <si>
    <t>Saudi Arabia</t>
  </si>
  <si>
    <t>Kaunas Medical University Hospital</t>
  </si>
  <si>
    <t>Kaunas, Eiveni? G. 2 Lt-50009 Kaunas.</t>
  </si>
  <si>
    <t>LT50009</t>
  </si>
  <si>
    <t>Ritasulc@Takas.Lt</t>
  </si>
  <si>
    <t>Rita Sulcaite, Md</t>
  </si>
  <si>
    <t>Limas Kupcinskas</t>
  </si>
  <si>
    <t>Dorothy L And James E Frank Diabetes Research Institute</t>
  </si>
  <si>
    <t>David Klonoff, Dr</t>
  </si>
  <si>
    <t>Childrens Hospital Orange County</t>
  </si>
  <si>
    <t>1201 W La Veta Ave</t>
  </si>
  <si>
    <t>Orange</t>
  </si>
  <si>
    <t>92868-3874</t>
  </si>
  <si>
    <t>714-997-3000</t>
  </si>
  <si>
    <t>Bdethlefs@Choc.Org</t>
  </si>
  <si>
    <t>Brent Dethlefs</t>
  </si>
  <si>
    <t>Antonio C Arrieta, MD,Amit Soni,Steven M Neudorf, MD,Mark H Ellis, MD,Ivan Kirov,Raymond Wang,Geetha Puthenveetil</t>
  </si>
  <si>
    <t>Saint Bartholomews Hospital</t>
  </si>
  <si>
    <t>9 Prescot St</t>
  </si>
  <si>
    <t>EC1A 7BE</t>
  </si>
  <si>
    <t>44-20-7882-8490</t>
  </si>
  <si>
    <t>Melanie.Powell@Bartsandthelondon.Nhs.Uk</t>
  </si>
  <si>
    <t>Matthew R Smith, MD,Richard Schilling,Thomas Powles,John G Gribben, MD,Jeremy Steele,Iain Mcneish,John Gribben</t>
  </si>
  <si>
    <t>Moscow State University Medicine And Dentistry</t>
  </si>
  <si>
    <t>Mchi Medical Sanitary Unit Novo Yaroslavsky Oil Refining Plant</t>
  </si>
  <si>
    <t>Childrens Hospital And Research Center</t>
  </si>
  <si>
    <t>5700 Martin Luther King Jr Way ? Oakland, California 94609</t>
  </si>
  <si>
    <t>Oakland</t>
  </si>
  <si>
    <t>510-428-3000</t>
  </si>
  <si>
    <t>Pjoe@Mail.Cho.Org</t>
  </si>
  <si>
    <t>Priscilla Joe,</t>
  </si>
  <si>
    <t>Paul Harmatz,Tariq Ahmad,Elliott Vichinsky,Mark C Walters, MD</t>
  </si>
  <si>
    <t>Tampereen Yliopistollinen Sairaala Lasten Klinikka</t>
  </si>
  <si>
    <t>FI-33521</t>
  </si>
  <si>
    <t>Endocrine And Metabolic Consultants</t>
  </si>
  <si>
    <t>Creighton University</t>
  </si>
  <si>
    <t>2500 California Plaza, Omaha, Ne 68102</t>
  </si>
  <si>
    <t>402-280-2983</t>
  </si>
  <si>
    <t>Tfmurray@Creighton.Edu</t>
  </si>
  <si>
    <t>Thomas Murray, Ph.D.</t>
  </si>
  <si>
    <t>Gamini S Soori, MD,Tammy L Burns, Pharmd, Bcps,Michael G Del Core, MD,Sriram Ramaswamy,Syed M Mohiuddin, MD,Michael D White, MD,Melissa S Lang, D.D.S., M.S.,Lee E Morrow, M.D.,Marc Rendell,Thomas B Casale, MD</t>
  </si>
  <si>
    <t>Centralhospital Kristianstad</t>
  </si>
  <si>
    <t>+46 (0)44-3092815</t>
  </si>
  <si>
    <t>Ann.A.Kjellgren@Skane.Se</t>
  </si>
  <si>
    <t>Ann Kjellgren</t>
  </si>
  <si>
    <t>Dartmouth Hitchcock Medical Center</t>
  </si>
  <si>
    <t>One Medical Center Drive Lebanon, Nh 03756</t>
  </si>
  <si>
    <t>Lebanon</t>
  </si>
  <si>
    <t>New Hampshire</t>
  </si>
  <si>
    <t>603-650-6181</t>
  </si>
  <si>
    <t>Mary.D.Chamberlin@Hitchcock.Org</t>
  </si>
  <si>
    <t>Mary D Chamberlin,</t>
  </si>
  <si>
    <t>Edward Catherwood,Corey A Siegel, MD,Mary Chamberlin,Todd D Miller, MD,Camilo E Fadul, MD,J Marc Pipas, MD,Barbara C Jobst, M.D.,Ian G Williams, MB CHB,Karen George,John D Seigne, MB CHB,Richard J Powell, MD,Gary K Schwartz, MD,Frederick Lansigan,Mary Brunette,Brian E Lacy, MD,James R Rigas, MD,Peter A Kaufman, MD,Stephen W Lee, MD,Lionel D Lewis, MD,Jon D Lurie, MD,Konstantin H Dragnev, MD,Gary Schwartz,Pamela M Hofley, MD,Sara Chaffee,Thomas A Davis, MD,Stephen Bartels,Richard I Enelow, MD,Marc Ernstoff,Marc Pipas,Leslie R Demars, MD</t>
  </si>
  <si>
    <t>Universitatsklinik</t>
  </si>
  <si>
    <t>Georg Pall,Wolfgang Eisterer</t>
  </si>
  <si>
    <t>Diabetes Thyroid Andendocrine Center</t>
  </si>
  <si>
    <t>Academisch Medisch Centrum At University Amsterdam</t>
  </si>
  <si>
    <t>Meibergdreef 9 1105 Az Amsterdam</t>
  </si>
  <si>
    <t>S.S.Gisbertz@Amc.Uva.Nl</t>
  </si>
  <si>
    <t>S. Gisbertz</t>
  </si>
  <si>
    <t>Frederike Bemelman,Yigal M Pinto, MD,Joost Daemen,M J Kersten, MD,Henk Verheul,Peter Siersema,Michiel Kerstens,Egbert F Smit,Marie Boermeester,Andre J Gelderblom, MD,F Eskens,Wessel Ganzevoort,Wa Bemelman,Anton Vonk-Noordegraaf,Madelon C Vonk, MD</t>
  </si>
  <si>
    <t>Shanghai Jiao Tong University School Medicine</t>
  </si>
  <si>
    <t>227 Chongqing South Rd</t>
  </si>
  <si>
    <t>86-21-64370045</t>
  </si>
  <si>
    <t>Zhangruiyan@263.Net</t>
  </si>
  <si>
    <t>Ruiyan Zhang, Md.</t>
  </si>
  <si>
    <t>Jun Yin,Weiping Jia,Qingfeng Li,Jian Zhou,Yan Wang,Ying Wang,Zhixiang Shen,Jiong Hu</t>
  </si>
  <si>
    <t>Limited Liability Company (Llc) Diabetes Center</t>
  </si>
  <si>
    <t>Mverbovaya@Rambler.Ru</t>
  </si>
  <si>
    <t>Maria Verbovaya, Md</t>
  </si>
  <si>
    <t>Dr Rakesh Sahay</t>
  </si>
  <si>
    <t>Endocrine Research</t>
  </si>
  <si>
    <t>Jtapia.Ers@Gmail.Com</t>
  </si>
  <si>
    <t>Activmed Practices And Research</t>
  </si>
  <si>
    <t>421 Merrimack Street, Suite 203 Methuen, Ma 01844</t>
  </si>
  <si>
    <t>Methuen</t>
  </si>
  <si>
    <t>1-978-655-7155</t>
  </si>
  <si>
    <t>Sara Twombly</t>
  </si>
  <si>
    <t>Michael J Mccartney,Marc Shay</t>
  </si>
  <si>
    <t>Peninsula Research Associates</t>
  </si>
  <si>
    <t>550 Deep Valley Drive, Suite 317 Rolling Hills Estates, Ca 90274</t>
  </si>
  <si>
    <t>Rolling Hills Estates</t>
  </si>
  <si>
    <t>310-265-1623</t>
  </si>
  <si>
    <t>Lawrence Sher, Md</t>
  </si>
  <si>
    <t>Lawrence D Sher, MD</t>
  </si>
  <si>
    <t>Donetsk State Medical University</t>
  </si>
  <si>
    <t>Donetsk</t>
  </si>
  <si>
    <t>Amphia Hospital</t>
  </si>
  <si>
    <t>Breda</t>
  </si>
  <si>
    <t>Jheijns@Amphia.Nl</t>
  </si>
  <si>
    <t>J B Heijns, Md</t>
  </si>
  <si>
    <t>Marco Alings,Joachim Aerts</t>
  </si>
  <si>
    <t>Helsingin Yliopistollinen Keskussairaala Lasten Ja Nuorten Sairaala</t>
  </si>
  <si>
    <t>Helsinki</t>
  </si>
  <si>
    <t>FI-00029</t>
  </si>
  <si>
    <t>Miami Childrens Hospital</t>
  </si>
  <si>
    <t>3100 Sw 62nd Avenue Miami, Florida 33155</t>
  </si>
  <si>
    <t>786-268-1765</t>
  </si>
  <si>
    <t>Yasameen.Kharazmi@Mch.Com</t>
  </si>
  <si>
    <t>Yasameen Kharazmi</t>
  </si>
  <si>
    <t>Michael Duchowny,Jose A Vargas, MD, MSc,Americo F Padilla, MD,Ana Paredes,Keith C Meyer, MD</t>
  </si>
  <si>
    <t>1001 Boulevard Décarie</t>
  </si>
  <si>
    <t>H3A 1A1</t>
  </si>
  <si>
    <t>514-843-1665</t>
  </si>
  <si>
    <t>Connie.Nardolillo@Muhc.Mcgill.Ca</t>
  </si>
  <si>
    <t>Connie Nardolillo</t>
  </si>
  <si>
    <t>Linda Wykes,Prosanto K Chaudhury, MD, Msc,Lucy Gilbert,Michael Sebag,Catalin Mihalcioiu,Jacques Genest,John Storring</t>
  </si>
  <si>
    <t>Ohio State University</t>
  </si>
  <si>
    <t>A054 Starling Loving Hall 320 W. 10th Ave. Columbus, Oh 43210</t>
  </si>
  <si>
    <t>Columbus</t>
  </si>
  <si>
    <t>614-688-6885</t>
  </si>
  <si>
    <t>Kelly.Rogers@Osumc.Edu.</t>
  </si>
  <si>
    <t>Kelly Rogers</t>
  </si>
  <si>
    <t>Ragavendra Baliga,Ronney Abaza,Alicia Terando,Chad E Miller, MD,Alan D Letson,James B Mcauley, MD,Sandra K Kostyk, MD,Tzu-Fei Wang,Ramiro Garzon,Maura Gillison,Subhdeep Virk,Susan L Koletar, MD,John P Cheatham, MD,David S Feldman, MD,Don M Benson,Mark Bloomston,Robert P Hoffman, MD,Donald O Mutti, OD,John M Mcgregor, MD,Kristie A Blum, MD,William Blum,Gregory A Otterson, MD,Erin R Macrae, MD,Terence Williams,Erin M Bertino, MD,Yvonne A Efebera, MD,Matthew Exline,David P Carbone, MD,Miriam L Freimer, MD,Chandan K Sen, PhD,Jeffrey J Walline, MD,Sherif Farag,Michael D Hill, MD,John D Mahan, MD,Viktor Szeder,Samantha Jaglowski,Henry K Wong, MD,Stephen J Kolb, MD, PhD,Douglas W Scharre, MD,Glen Apseloff,Ewa Mrozek,David O'Malley,Benjamin C Sun, MD,John C Byrd, MD,David E Cohn, MD,Miguel A Villalona-Calero, MD,Sameek Roychowdhury,Vimal K Narula, M.D.,Maura L Gillison, MD,Maryam B Lustberg,Richard Bruno,Leslie Andritsos,Brad H Rovin, MD,Elizabeth J Murphy, MD,Subha V Raman, M.D.,Pierluigi Porcu,Kari L Kendra, MD, PhD,Michel Torbey,Bassel F Shneker, MD,Bodo E Knudsen, MD,Katherine Deans,John Perentesis,Kami J Maddocks, MD,Raymond D Magorien, M.D.,Kelly K Nichols, DO,Kevin V Hackshaw,Aaron L Boster, MD,Eric Eisenhauer,Karen Wood,Sergio D Bergese, MD,Guido Marcucci,David S Feldman, M.D.,James C Thomas, MD,Craig Hofmeister,Jeffrey W Hazey, MD,J P Monk, MD,Vinay K Puduvalli, MD,David A Berntsen, O.D., PH.D.,Jill A Hollway, PHD,Jennifer Woyach,Sumithira Vasu,Daniel Prevedello,Katherine M Bell-Mcguinn, MD,Namita Sood,Charles L Shapiro, MD,Ghassan K Abou-Alfa, MD,Robert V Higgins, MD,Julia L White, MD,Arunark Kolipaka,Chad M Miller, MD,Beth Christian,Electra D Paskett, PHD,Thomas Terndrup,Charles J Love, MD,Steven M Steinberg, MD,Michael R Grever, MD,James S Thomas, MD,Jeffrey Caterino,Michael K Racke, MD</t>
  </si>
  <si>
    <t>Ss Annunziata Clinica Pediatrica</t>
  </si>
  <si>
    <t>Chieti</t>
  </si>
  <si>
    <t>Orange County Research Center</t>
  </si>
  <si>
    <t>14351 Myford Road Suite B</t>
  </si>
  <si>
    <t>Tustin</t>
  </si>
  <si>
    <t>714-263-7323</t>
  </si>
  <si>
    <t>Noli.Raz@Ocresearchcenter.Com</t>
  </si>
  <si>
    <t>Noli Raz</t>
  </si>
  <si>
    <t>Daniel Chueh,Jay M Lee, MD,Joel M Neutel,J J Lee, MD</t>
  </si>
  <si>
    <t>Executive Health And Research Associates</t>
  </si>
  <si>
    <t>James P Capo, Md</t>
  </si>
  <si>
    <t>Interni Oddeleni</t>
  </si>
  <si>
    <t>Westmead Hospital</t>
  </si>
  <si>
    <t>Cnr Darcy Rd &amp; Bridge St, Westmead Nsw 2145, Australia</t>
  </si>
  <si>
    <t>Westmead</t>
  </si>
  <si>
    <t>Bec2153@Gmail.Com</t>
  </si>
  <si>
    <t>Rebecca Sonson</t>
  </si>
  <si>
    <t>Verity Ahern,Paul H Harnett, MD,Rina Hui,David J Gottlieb,Amy Hayden,John R Wheatley, MD,Stephen Williams,Alan Moss,Michael Bourke,Howard Gurney</t>
  </si>
  <si>
    <t>University Maryland</t>
  </si>
  <si>
    <t>250 W Pratt St</t>
  </si>
  <si>
    <t>410-328-6219</t>
  </si>
  <si>
    <t>Estreete@Medicine.Umaryland.Edu</t>
  </si>
  <si>
    <t>Elizabeth A Streeten, Md</t>
  </si>
  <si>
    <t>Daniel A Laheru, MD,James F Borin, MD,James Gammie,Rao Gullapalli,Alice S Ryan, DC,Karen E Anderson, MD,Elbert D Glover,Charlene E Hafer-Macko, M.D.,Grant V Bochicchio, MD,Ashraf Badros,Lisa R Young, M.D.,Ashraf Fouad,Kashif Munir,Ting Bao,Anuj Gupta,Michael B Lilly, MD,Martin J Edelman, MD,Myung H Park, MD,Minesh Mehta,Lisa M Shulman, MD,Andrew K Pollack, MD,Carl B Shanholtz, MD,Karen L Kotloff, MD,Bizhan Aarabi,Deanna L Kelly, PHARMD,Steven M Scharf, MD,Bartley P Griffith, MD,Robert R Redfield, MD,Amber L Beitelshees, PHARM.D., M.P.H.,Jeffrey C Fink, M.D.,David Cosgrove,Ayse L Mindikoglu, MD,Josephine Feliciano,Jonathan Bromberg,Rose M Viscardi, MD,Amy Kimball,Stephen R Shorofsky, MD,James Polli,Raymond K Cross, MD,Erika D Feller, M.D.,Matthew Cooper,William Regine,Ashraf F Fouad, DDS,Terry J Watnick, MD,Robert V O'Toole, M.D.,Susan R Mendley, MD,James S Gammie, MD,Matthew R Weir, MD,Ross C Donehower, MD,Warren D'Souza,Deborah Stein,Yixing Jiang,Tricia Y Ting, MD,Vu Duong,Sarah Temkin,Michael J Quon, MD,Kevin N Sheth, MD,Andrew P Goldberg, MD,Nathan A Fox, Ph.D.,Samer S El-Kamary, MD,Neeraj Badjatia,Edward A Sausville, MD</t>
  </si>
  <si>
    <t>Loma Linda University Medical Center</t>
  </si>
  <si>
    <t>11234 Anderson St</t>
  </si>
  <si>
    <t>Loma Linda</t>
  </si>
  <si>
    <t>909-558-4000</t>
  </si>
  <si>
    <t>Mtorabinejad@Llu.Edu</t>
  </si>
  <si>
    <t>Mahmoud Torabinejad, Dmd, Msd, Phd</t>
  </si>
  <si>
    <t>Zeid Kayali,Gayathri Nagaraj,Yuan Yuan,Mahmoud Torabinejad,Michael E Rauser, MD,Thurman A Merritt, MD,Kristin Seiberling,Takkin Lo,Antranik A Bedros, MD,Joan Morris,Mudit Mathur,Chung-Tsen Hsueh,Hamid Mirshahidi,Jerrold Petrofsky,Chien-Shing Chen</t>
  </si>
  <si>
    <t>Worldwide Clinical Trials</t>
  </si>
  <si>
    <t>8605 Cross Park Drive Austin, Tx 78754</t>
  </si>
  <si>
    <t>512 834 7766</t>
  </si>
  <si>
    <t>Deborah Miksch</t>
  </si>
  <si>
    <t>Mark D Leibowitz, MD</t>
  </si>
  <si>
    <t>Iii Oddzial Chorob Wewnetrznych Szpital</t>
  </si>
  <si>
    <t>Montefiore</t>
  </si>
  <si>
    <t>718-405-8444</t>
  </si>
  <si>
    <t>Josshin@Montefiore.Org</t>
  </si>
  <si>
    <t>Joseph H Shin, Md</t>
  </si>
  <si>
    <t>Sanjay Goel,Roman Perez-Solar,Judith Wylie-Rosett,Mark H Einstein, MD,Noah Kornblum,June Y Hou, MD,Paul F Riska, MD,Amit K Verma, MD,Eleni Andreopoulou,Missak Haigentz,Jerome Graber,Rubina A Heptulla, MB CHB,Ramakrishna Battini,Stefan K Barta, MD</t>
  </si>
  <si>
    <t>Venture Research Institute</t>
  </si>
  <si>
    <t>16855 Ne 2nd Ave # 102north  Miami, Florida 33162</t>
  </si>
  <si>
    <t>(305) 690-9944</t>
  </si>
  <si>
    <t>Newcastle General Hospital</t>
  </si>
  <si>
    <t>Westgate Rd, Newcastle Upon Tyne, Tyne And Wear, Ne4 6be</t>
  </si>
  <si>
    <t>NE7 7DN</t>
  </si>
  <si>
    <t>+44 (0)191 208 3357</t>
  </si>
  <si>
    <t>David.Burn@Ncl.Ac.Uk</t>
  </si>
  <si>
    <t>Professor David Burn</t>
  </si>
  <si>
    <t>Praxis Dr Gerhard Willms</t>
  </si>
  <si>
    <t>Leverkusen</t>
  </si>
  <si>
    <t>Hospital Miguel Servet</t>
  </si>
  <si>
    <t>Paseo Isabel La Catolica, 1-3</t>
  </si>
  <si>
    <t>Zaragoza</t>
  </si>
  <si>
    <t>Ucalid.Hums@Salud.Aragon.Es</t>
  </si>
  <si>
    <t>Jose Manuel Larrosa Poves</t>
  </si>
  <si>
    <t>Antonio Torres,Javier Martínez Trufero, MD,Carmen Santander,Vicente Alonso Orduña, MD</t>
  </si>
  <si>
    <t>Barnkliniken Hudiksvalls Sjukhus</t>
  </si>
  <si>
    <t>Hudiksvall</t>
  </si>
  <si>
    <t>SE-824 81</t>
  </si>
  <si>
    <t>Richmond Aids Consortium</t>
  </si>
  <si>
    <t>600 East Main Street, Richmond, Virginia 23219</t>
  </si>
  <si>
    <t>Richmond</t>
  </si>
  <si>
    <t>(877) 698-0664</t>
  </si>
  <si>
    <t>6290 E. Grant Road</t>
  </si>
  <si>
    <t>520-885-6793</t>
  </si>
  <si>
    <t>Aimeebachelier@Radiantresearch.Com</t>
  </si>
  <si>
    <t>Aimee Bachelier</t>
  </si>
  <si>
    <t>Kent T Kamradt, MD,Michael J Noss, MD,Albert Tejada,Norman E Bystol, MD</t>
  </si>
  <si>
    <t>University Arizona</t>
  </si>
  <si>
    <t>Office For Research &amp; Discovery, 1401 E. University Drive, Administration Building, Room 601, Po Box 210066, Tucson, Az 85721</t>
  </si>
  <si>
    <t>520.621.3513</t>
  </si>
  <si>
    <t>Kespy@Email.Arizona.Edu</t>
  </si>
  <si>
    <t>Kimberly Andrews Espy, Ph.D.</t>
  </si>
  <si>
    <t>Wayne J Morgan, MD,Terence O'Keeffe,Burris Duncan,Kendra Drake,David M Labiner, MD,Jeffrey R Lisse,Panos M Fidias, MD,Victor Gonzalez,Kwan S Lee, MD,Soham Puvvada,Kai O Schoenhage, MD,Franz Rischard,Robert Livingston,Daruka Mahadevan,Aiden Abidov,Thomas Miller,Andrew M Yeager, MD,Lee D Cranmer, MD,William D S Killgore, PHD,Daniel O Persky, MD,Frederick R Ahmann, MD,Joanne M Jeter, MD,Bruce M Coull, MD,Brenda J Wittman, MD,Cynthia A Thomson, M.D.,Alison T Stopeck, MD,Kurt Denninghoff,Thomas D Boyer, MD,Pavani Chalasani,Gordon E Carr, MD,Mohammad R Movahed, MD,Cori L Daines, MD,Tomislav Dragovich,Linda L Garland, MD,Valentine N Nfonsam, MD,Morris E Brown, MD,Mark A Brown, MD,Donna M Wolk, Ph.D,Kurt R Denninghoff, MD,Geoffrey Ahern,Thomas P Miller, MD,Baldassarre Stea,Kwan H Lee,Fernando J Martinez, MD</t>
  </si>
  <si>
    <t>Arkansas Childrens Hospital</t>
  </si>
  <si>
    <t>1 Childrens Way</t>
  </si>
  <si>
    <t>Little Rock</t>
  </si>
  <si>
    <t>Arkansas</t>
  </si>
  <si>
    <t>72202-3591</t>
  </si>
  <si>
    <t>(501) 364-6540</t>
  </si>
  <si>
    <t>Rfj@Uams.Edu</t>
  </si>
  <si>
    <t>Richard F. Jacobs, Md, Faap</t>
  </si>
  <si>
    <t>Laura P James, MD,Aline Andres,Kathryn M Thrailkill, MD,Richard E Frye, MD,George J Fuchs, MD,Sherry E Courtney, MD,Jose Romero,Michael L Schmitz, MD,David Becton</t>
  </si>
  <si>
    <t>Joint Clinical Research Unit Uhbristol Nhs Foundation Trust</t>
  </si>
  <si>
    <t>BS1 8HW</t>
  </si>
  <si>
    <t>D_Tatovic@Yahoo.Co.Uk</t>
  </si>
  <si>
    <t>Danijela Tatovic, Medical Doctor</t>
  </si>
  <si>
    <t>Astrid Lindgrens Barnsjukhus</t>
  </si>
  <si>
    <t>Umass Memorial Cancer Center University Campus</t>
  </si>
  <si>
    <t>55 Lake Avenue North, Worcester, Ma 01655</t>
  </si>
  <si>
    <t>North Worcester</t>
  </si>
  <si>
    <t>508-856-2558</t>
  </si>
  <si>
    <t>Michelle.Maynard@Umassmed.Edu</t>
  </si>
  <si>
    <t>Michelle Maynard</t>
  </si>
  <si>
    <t>Venu Bathini,Susan Zweizig,Andrew Evens,Andrew M Evens, DO, MS,Rajneesh Nath,Christopher P Keuker, M.D.</t>
  </si>
  <si>
    <t>Sergio Rovner Md</t>
  </si>
  <si>
    <t>El Paso</t>
  </si>
  <si>
    <t>Tutkimusyksikko</t>
  </si>
  <si>
    <t>Oulu</t>
  </si>
  <si>
    <t>Mia.Jylha@Oulu.Fi</t>
  </si>
  <si>
    <t>Mia Jylha</t>
  </si>
  <si>
    <t>Tufts Medical Center</t>
  </si>
  <si>
    <t>800 Washington Street Boston, Ma, 02111</t>
  </si>
  <si>
    <t>617-636-0240</t>
  </si>
  <si>
    <t>Pgibbons1@Tuftsmedicalcenter.Org</t>
  </si>
  <si>
    <t>Patric Gibbons</t>
  </si>
  <si>
    <t>Scott D Segal, MD,Ioana R Preston, MD,Michael P Kelly, MD,Timothy Mcalindon,Raymond L Comenzo, MD,Andrew Evens,Ronald D Perrone, MD,Pamela J Smith, MD,Michael E Kelly, MD, PhD,Bess Dawson-Hughes,Alice B Gottlieb, MD,Marc Natter,Daniel Weiner,Patricia L Hibberd, MD,Nicholas S Hill, MD,Andrew M Evens, DO, MS,John K Erban, MD,Lynne P Taylor, MD,Michael J Kelly, MD,James E Udelson, MD,Kellie A Sprague, MD,Tammy Scott,David E Thaler, MD,Michael E Kelly, MD,Chenchen Wang,Alice Lichtenstein,Martin S Maron, MD,Christiane Dammann</t>
  </si>
  <si>
    <t>Catharina Ziekenhuis</t>
  </si>
  <si>
    <t>Michelangelolaan 2</t>
  </si>
  <si>
    <t>Eindhoven</t>
  </si>
  <si>
    <t>5602 ZA</t>
  </si>
  <si>
    <t>Pim.Tonino@Cze.Nl</t>
  </si>
  <si>
    <t>W Tonino, Md</t>
  </si>
  <si>
    <t>Nico Pijls,Evert L Koldewijn, MD</t>
  </si>
  <si>
    <t>Digestive And Liver Disease Specialist A Medical Group</t>
  </si>
  <si>
    <t>Garden Grove</t>
  </si>
  <si>
    <t>714-636-9120</t>
  </si>
  <si>
    <t>Gaddam_Site@Sbcglobal.Net</t>
  </si>
  <si>
    <t>Holly Middaugh</t>
  </si>
  <si>
    <t>Syam P Gaddam, MD</t>
  </si>
  <si>
    <t>Advanced Biomedical Research America</t>
  </si>
  <si>
    <t>8420 S. Eastern Ave. Suite 102</t>
  </si>
  <si>
    <t>Wells Institute For Health Awareness</t>
  </si>
  <si>
    <t>513 E. Stroop Road,  Kettering, Oh 45429</t>
  </si>
  <si>
    <t>Kettering</t>
  </si>
  <si>
    <t>937-293-2157</t>
  </si>
  <si>
    <t>Naynesh R. Patel</t>
  </si>
  <si>
    <t>Naynesh R Patel, MD</t>
  </si>
  <si>
    <t>Diabetes Zentrum Mergentheim</t>
  </si>
  <si>
    <t>Norbert Hermanns</t>
  </si>
  <si>
    <t>Thomas Haak</t>
  </si>
  <si>
    <t>Sanofi Administrative Office</t>
  </si>
  <si>
    <t>Trelleborg Hospital</t>
  </si>
  <si>
    <t>Trelleborg</t>
  </si>
  <si>
    <t>Troels.Yndigegn@Gmail.Com</t>
  </si>
  <si>
    <t>Troels Yndigegn, Md</t>
  </si>
  <si>
    <t>Diabetes Center For Children And Adolescents Kinderkrankenhaus Auf Der Bult</t>
  </si>
  <si>
    <t>Diabetesstudie@Hka.De</t>
  </si>
  <si>
    <t>Erika Marquardt</t>
  </si>
  <si>
    <t>Bucks County Clinical Research</t>
  </si>
  <si>
    <t>Morrisville</t>
  </si>
  <si>
    <t>San Diego Clinical Trials</t>
  </si>
  <si>
    <t>5555 Reservoir Drive Suite 309 San Diego, Ca 92120</t>
  </si>
  <si>
    <t>619-287-6000</t>
  </si>
  <si>
    <t>Jenniferhilton@Sdclinicaltrials.Com</t>
  </si>
  <si>
    <t>Jennifer Hilton</t>
  </si>
  <si>
    <t>Mohamed Bidair</t>
  </si>
  <si>
    <t>Vancouver General Hospital</t>
  </si>
  <si>
    <t>899 12th Avenue W Vancouver, B.C. V5z 1m9</t>
  </si>
  <si>
    <t>V5Z 1M9</t>
  </si>
  <si>
    <t>604-875-5487</t>
  </si>
  <si>
    <t>Tara.Sedlak@Vch.Ca</t>
  </si>
  <si>
    <t>Tara L Sedlak</t>
  </si>
  <si>
    <t>Andrew D Krahn, MD,Tom Elliott,David T Harris, MD,Janet E Mcelhaney, MD,Jan P Dutz, MD,Edward C Jones, MD, Frcpc, Lmcc,Raewyn Broady,Ben Chew,Martin E Gleave, MD,Graydon Meneilly,Steven M Tang, MD,Alan A Weiss, MD,Anthony Papp,David W Scheifele, MD, FRCP,David Liu,Gerard Slobogean,Charles Fisher,Edward R Jones, MD,Peter T Chan, MD,John Swiston,David P Wood, MD,Kenneth M Madden, MD,Elspeth M Mcdougall, MD,Breay W Paty, MD, Frcpc,Kevin W Song</t>
  </si>
  <si>
    <t>University Szeged</t>
  </si>
  <si>
    <t>6720 Szeged</t>
  </si>
  <si>
    <t>Szeged</t>
  </si>
  <si>
    <t>Hungary</t>
  </si>
  <si>
    <t>+36 62 -545-220, 545-819</t>
  </si>
  <si>
    <t>Forster.Tamas@Med.U-Szeged.Hu</t>
  </si>
  <si>
    <t>Tamás Forster</t>
  </si>
  <si>
    <t>Tamas Forster,Zsuzsanna Valkusz,Andrea Tiszai</t>
  </si>
  <si>
    <t>Saint Louis Childrens Hospital</t>
  </si>
  <si>
    <t>1 Childrens Pl, St. Louis, Mo 63110</t>
  </si>
  <si>
    <t>314-362-2490</t>
  </si>
  <si>
    <t>Anandp@Neuro.Wustl.Edu</t>
  </si>
  <si>
    <t>Pallavi Anand</t>
  </si>
  <si>
    <t>Gregory A Storch, MD,Jennifer T Anger, MD,Ann M Connolly, MD,Richard Buller,Allison A King, MD,Anne M Connolly, MD,Yumi Turmelle,Lolie Yu,Charles E Canter, MD,David D Limbrick, MD,Albert Faro</t>
  </si>
  <si>
    <t>Renovo Clinical Trials Unit</t>
  </si>
  <si>
    <t>Manchester, Greater Manchester, United Kingdom, M13 9xx</t>
  </si>
  <si>
    <t>Manchester</t>
  </si>
  <si>
    <t>M13 9XX</t>
  </si>
  <si>
    <t>Jim Dr Bush</t>
  </si>
  <si>
    <t>Jim Bush</t>
  </si>
  <si>
    <t>Laiko Hospital</t>
  </si>
  <si>
    <t>Athens</t>
  </si>
  <si>
    <t>Greece</t>
  </si>
  <si>
    <t>Panayotis Vlachoyianopoulos, Md</t>
  </si>
  <si>
    <t>Clinical Center Serbia</t>
  </si>
  <si>
    <t>Doktora Subotica Starijeg</t>
  </si>
  <si>
    <t>Belgrade</t>
  </si>
  <si>
    <t>Serbia</t>
  </si>
  <si>
    <t>2645-533</t>
  </si>
  <si>
    <t>Prof. Phd. Med. Miljko Ristic</t>
  </si>
  <si>
    <t>Petar M Seferovic, MD,Goran Stankovic</t>
  </si>
  <si>
    <t>Sahel Teaching Hospital General Committee Teaching Hospitals And Institutes</t>
  </si>
  <si>
    <t>Shubra</t>
  </si>
  <si>
    <t>Center Hospitalier De Haguenau</t>
  </si>
  <si>
    <t>Haguenau</t>
  </si>
  <si>
    <t>Bernard.Willemin@Ch-Haguenau.Fr</t>
  </si>
  <si>
    <t>Bernard Willemin, Md</t>
  </si>
  <si>
    <t>Sahel Teaching Hospital General Commettee Teaching Hospitals And Institutes</t>
  </si>
  <si>
    <t>Virginia Commonwealth University</t>
  </si>
  <si>
    <t>1200 East Clay Street P.O. Box 980261 Richmond, Virginia 23298-0261</t>
  </si>
  <si>
    <t>(804) 628-1914</t>
  </si>
  <si>
    <t>Klcampbell@Vcu.Edu</t>
  </si>
  <si>
    <t>Campbell, Kristin</t>
  </si>
  <si>
    <t>Thomas Eissenberg,Santhosh Kumar,Steven N Taylor, MD,Stephanie N Taylor, MD,Ajai K Malhotra, MD,Vigneshwar Kasirajan,Bruce K Rubin, MD,Mary Grap,Carol L Clark, MD,Claudia M Testa, MD,Michel B Aboutanos, M.D.,Jonathan E Isaacs, MD,Joshua M Langberg, PHD,Lori A Michener, PT, ATC,Velimir A Luketic, MD,Kenneth A Ellenbogen, MD,Jasmohan S Bajaj, MB CHB,Michael C Hagan, MD,Bruce D Spiess, MD,Sherman Baker,Beata Holkova,Warren L Felton, MD,Mark R Nelson, MD,Arun J Sanyal, MD,Gary S Francis, MD,Karen L Cropsey,Michael Kurz,John F Kuemmerle, MD,Jessica Gokee Larose,Andrew Poklepovic,Henry J Rozycki, MD,Alex Krist,Emma C Fields, MD,David X Cifu, MD,Antonio Abbate,William C Walker, MD,Mark Nelson,Keyur Shah,Alpha A Fowler, MD,Stuart P Adler, MD,Lawrence B Schwartz, MD,Richard Brown,John E Nestler, MD,Cindy L Munro, ARNP,Keyur B Shah,Edmond P Wickham, M.D.,James F Whelan, MD,Adrian H Cotterell, MD,Suzanne Mazzeo</t>
  </si>
  <si>
    <t>North Shore Diabetes And Endocrine Associates</t>
  </si>
  <si>
    <t>3003 New Hyde Park Road Suite 201 New Hyde Park, New York 11042</t>
  </si>
  <si>
    <t>New Hyde Park</t>
  </si>
  <si>
    <t>(516) 327-0850</t>
  </si>
  <si>
    <t>Sharon Veramallay</t>
  </si>
  <si>
    <t>Kenneth S Hershon, MD</t>
  </si>
  <si>
    <t>George Washington University</t>
  </si>
  <si>
    <t>2121 I St Nw, Washington, Dc 20052</t>
  </si>
  <si>
    <t>202-994-7315</t>
  </si>
  <si>
    <t>Lmchalupa@Gwu.Edu</t>
  </si>
  <si>
    <t>Leo M. Chalupa</t>
  </si>
  <si>
    <t>Michael Harris-Love,James Robinson,Brian A Williams, MD,Jeanny B Aragon-Ching, M.D.,Marc O Siegel, MD,Henry Kaminski,Robert D Siegel, MD,Thomas E Jarrett, MD,Afsoon D Roberts, MD,David M Parenti, MD,Melissa A Napolitano, PhD,Gary L Simon, MD,Gregory D Trachiotis, MD,Mehul Desai,Alison Ehrlich</t>
  </si>
  <si>
    <t>University College</t>
  </si>
  <si>
    <t>Gower St</t>
  </si>
  <si>
    <t>NW14 5BU</t>
  </si>
  <si>
    <t>Paul.Cathcart@Uclh.Nhs.Uk</t>
  </si>
  <si>
    <t>Paul Cathcart</t>
  </si>
  <si>
    <t>Jonathan A Ledermann, MD,Hashim Ahmed,Kwee L Yong, MD,Amit Nathwani,Amy Smith,Ian G Williams, MB CHB,Martin Forster,Marie A Scully, MD,Mark Emberton,Siow M Lee, MD, PhD, Frcp,John A Bridgewater,David Brealey,Rebecca Kristeleit,James E Moon, MD,Sarah J Tabrizi,Derek Hausenloy,Stuart L Bloom,Vernon G Price, MD,Martin A Birchall, MD,Perry Elliott</t>
  </si>
  <si>
    <t>Chu De Nancy</t>
  </si>
  <si>
    <t>29 Avenue Du Maréchal De Lattre De Tassigny</t>
  </si>
  <si>
    <t>Pierre.Bravetti@Odonto.Uhp-Nancy.Fr</t>
  </si>
  <si>
    <t>Pierre Bravetti, Dr</t>
  </si>
  <si>
    <t>Didier Mainard,Marc Debouverie,Francois Chabot,Jean-Marc Boivin,Olivier Morel,Cyrille Hulin,Ludovic Mansuy,Bruno Guerci,Pascal Chastagner</t>
  </si>
  <si>
    <t>Eastern Va Medical School</t>
  </si>
  <si>
    <t>Norfolk</t>
  </si>
  <si>
    <t>Hannover Kinderkrankenhaus Auf Der Bult</t>
  </si>
  <si>
    <t>Lmc Endocrinoly Center</t>
  </si>
  <si>
    <t>M4R 2G4</t>
  </si>
  <si>
    <t>Tanya.Levin@Lmc.Ca</t>
  </si>
  <si>
    <t>Tanya Levin</t>
  </si>
  <si>
    <t>Nationwide Childrens Hospital</t>
  </si>
  <si>
    <t>700 Children'S Drive Columbus, Oh  43205</t>
  </si>
  <si>
    <t>(614) 722.2700</t>
  </si>
  <si>
    <t>Leif.Nelin@Nationwidechildrens.Org</t>
  </si>
  <si>
    <t>Leif Nelin</t>
  </si>
  <si>
    <t>Karen S Mccoy, MD,Nicole M Elsey, MD,Katherine Deans,Leif D Nelin, MD,Jerry R Mendell, MD,Peter C Minneci, MD,Arlyne Thung,Kevin M Flanigan, MD,Elizabeth J Lucas, MD,Stacy P Ardoin, MD,Laura T Martin, MD,Don Hayes,Mark Ranalli,Sandeep Soni,John P Cheatham, MD,Pablo J Sanchez, MD,Jeffery J Auletta, MD,Mitchell C Selhorst, Mpt,Tarun Bhalla,Vidya Raman,Robert P Hoffman, MD,Mark W Hall, MD,John D Mahan, MD,Amod A Sawardekar, MD</t>
  </si>
  <si>
    <t>Hospital Angeles Mocel</t>
  </si>
  <si>
    <t>Hurley Medical Center</t>
  </si>
  <si>
    <t>1 Hurley Plz</t>
  </si>
  <si>
    <t>Flint</t>
  </si>
  <si>
    <t>734-712-3456</t>
  </si>
  <si>
    <t>Tareq Al Baghdadi</t>
  </si>
  <si>
    <t>Texas Diabetes Institute</t>
  </si>
  <si>
    <t>4502 Medical Dr</t>
  </si>
  <si>
    <t>210-567-2391</t>
  </si>
  <si>
    <t>Abdulghani@Uthscsa.Edu</t>
  </si>
  <si>
    <t>Muhammad Abdul-Ghani, Md, Phd</t>
  </si>
  <si>
    <t>Ralph A Defronzo, MD,Nicolas Musi</t>
  </si>
  <si>
    <t>Moscow State Medico Stomatological University City Hospital</t>
  </si>
  <si>
    <t>Hospital Unversitario Insular De Gran Canaria</t>
  </si>
  <si>
    <t>Las Palmas De Gran Canaria</t>
  </si>
  <si>
    <t>Chase Medical Research</t>
  </si>
  <si>
    <t>500 Chase Parkway ? 3rd Floor  Waterbury, Ct 06708 Usa</t>
  </si>
  <si>
    <t>Waterbury</t>
  </si>
  <si>
    <t>203-419-4404</t>
  </si>
  <si>
    <t>Joseph Soufer, Md</t>
  </si>
  <si>
    <t>Joseph Soufer</t>
  </si>
  <si>
    <t>University Pittsburgh Medical Center</t>
  </si>
  <si>
    <t>200 Lothrop St</t>
  </si>
  <si>
    <t>412-623-6872</t>
  </si>
  <si>
    <t>Mcfarlandce@Upmc.Edu</t>
  </si>
  <si>
    <t>Christine Mcfarland</t>
  </si>
  <si>
    <t>Lawrence M Wei, MD,Catalin Toma,Rodney J Landreneau, MD,Deepinder K Dhaliwal, MD,Liza C Villaruz, MD,Adam Slivka,Gerald Vockley,James J Lee, MD,Beatrice A Chen, MD,Harold C Wiesenfeld, MD,Sandeep K Jain, MD,Nathan Bahary,Robert L Kormos, MD,David Ishizawar,Hussein A Tawbi, MD,Frederico G S Toledo, MD,Gurkamal S Chatta, MD,Mark A Socinski, MD,Susan L Greenspan, MD,Jing-Zhou Hou,Dorothy J Becker,Rachel C Jankowitz, MD,Shannon Puhalla,Jan Drappatz,John Rhee,Mordechai Rabinovitz,William F Anderson, M.D.,Julie E Bauman, MD,Dennis M Mcnamara, MD,John M Rhee, MD,Frank C Sciurba, MD,David Friedland,Gerard Vockley,Randall E Brand, MD,Michael Boyiadzis,Eun Kwak,John M Kirkwood, MD,Ferhaan Ahmad,Alexander B Olawaiye, MD,James Ohr,William D Anderson, MD,Richard H Beigi, MD,Thomas C Gamblin, MD,Adam Brufsky,James F Pingpank,Julie Bauman,Robert L Ferris, MD,Michael Mathier</t>
  </si>
  <si>
    <t>Hospital Virgen Del Rocio</t>
  </si>
  <si>
    <t>Av Manuel Siurot</t>
  </si>
  <si>
    <t>Sevilla</t>
  </si>
  <si>
    <t>+34 955 923 122</t>
  </si>
  <si>
    <t>Francisco.Padillo.Sspa@Juntadeandalucia.Es</t>
  </si>
  <si>
    <t>Francisco Javier Padillo Ruiz</t>
  </si>
  <si>
    <t>Eduardo R Herranz, MD,Rocio Carbonero,Juan M Pascasio, M.D.,Manuel R Borrego, MD,Fátima De La Cruz, MD,Guillermo Izquierdo,Estrella Cruz,Juan Virizuela</t>
  </si>
  <si>
    <t>Hospital Interzonal</t>
  </si>
  <si>
    <t>Buenos Aires</t>
  </si>
  <si>
    <t>Argentina</t>
  </si>
  <si>
    <t>B1824</t>
  </si>
  <si>
    <t>Biokinetic Europe Limited</t>
  </si>
  <si>
    <t>Belfast</t>
  </si>
  <si>
    <t>BT2 7BA</t>
  </si>
  <si>
    <t>David Bell</t>
  </si>
  <si>
    <t>Jerome Hanna</t>
  </si>
  <si>
    <t>Saint Agnes Medical Center</t>
  </si>
  <si>
    <t>303 E. Herndon Ave. Fresno, Ca 93720</t>
  </si>
  <si>
    <t>559-450-3000</t>
  </si>
  <si>
    <t>Denise Aguilar, Np-C, Pa-C</t>
  </si>
  <si>
    <t>Guys Hospital</t>
  </si>
  <si>
    <t>Great Maze Pond, London, Se1 9rt</t>
  </si>
  <si>
    <t>SE1 9RT</t>
  </si>
  <si>
    <t>020 7188 7188</t>
  </si>
  <si>
    <t>Elizabeth.Bruna@Gstt.Nhs.Uk</t>
  </si>
  <si>
    <t>Elizabeth Bruna</t>
  </si>
  <si>
    <t>James Spicer,Ana Pinto,Simon Redwood,Claire Harrison,Emma Hudson,David Landau,Simon Chowdhury,Paul Ross,Andrew Tutt,Timothy G Mant, MD,Rohit Lal,John Mcgrath,Stefano Palmisani,Michael K Flynn, MD,Ana Montes</t>
  </si>
  <si>
    <t>Hvidovre Hospital</t>
  </si>
  <si>
    <t>Kettegård Alle 30</t>
  </si>
  <si>
    <t>Hvidovre</t>
  </si>
  <si>
    <t>+45 40136306</t>
  </si>
  <si>
    <t>Tom.Weber@Dadlnet.Dk</t>
  </si>
  <si>
    <t>Tom Weber</t>
  </si>
  <si>
    <t>Ove Andersen,Sten Madsbad,Henrik Husted,Tom Weber,Merete Hetland</t>
  </si>
  <si>
    <t>Alfred Hospital</t>
  </si>
  <si>
    <t>55 Commercial Rd</t>
  </si>
  <si>
    <t>Melbourne</t>
  </si>
  <si>
    <t>03 9076 3848</t>
  </si>
  <si>
    <t>R.Frew@Alfred.Org.Au</t>
  </si>
  <si>
    <t>Rowan Frew</t>
  </si>
  <si>
    <t>Anne Holland,Ian Glaspole,Jayashri Kulkarni,Andrew G Davis, MD,Andrew R Davies, MD,Stuart K Roberts,Markus Schlaich,Peter Gibson,David Kaye,Andrew N Davies,Andrew M Haydon,Bronwyn Kingwell,Andrew J Davies, PHD,Anthony P Schwarer,Henry Krum,Trevor J Williams, MD,Stephen J Duffy, PHD,Margaret Hellard,Andrew Spencer</t>
  </si>
  <si>
    <t>Azienda Ospedaliera Spedali Civili De Brescia</t>
  </si>
  <si>
    <t>Piazzale Spedali Civili, 1, 25123 Brescia Bs, Italy</t>
  </si>
  <si>
    <t>Brescia</t>
  </si>
  <si>
    <t>+39 030 3995 596</t>
  </si>
  <si>
    <t>Pneumologia@Spedalicivili.Brescia.It</t>
  </si>
  <si>
    <t>Marialma Berlendis</t>
  </si>
  <si>
    <t>Alessandra Tucci,Antonio Curnis,Alberto Zaniboni,Domenico Russo,Edda L Simoncini, Dr.,Giuseppe Rossi,Marco Metra,Germana Tognon,Giovanni Cancarini</t>
  </si>
  <si>
    <t>Eastside Comprehensive Medical Center</t>
  </si>
  <si>
    <t>737 Park Avenue Suite 1a, New York, Ny 10021</t>
  </si>
  <si>
    <t>(212) 288 0138/0139</t>
  </si>
  <si>
    <t>Ram K Shrivastava, Md</t>
  </si>
  <si>
    <t>Ram K Shrivastava, MD</t>
  </si>
  <si>
    <t>Laureate Clinical Research Group</t>
  </si>
  <si>
    <t>Alan B. Fishman, Site 152</t>
  </si>
  <si>
    <t>Hadassah University Hospital</t>
  </si>
  <si>
    <t>Kiryat Hadassah, Pob 12000 Jerusalem, 91120, Israel</t>
  </si>
  <si>
    <t>Dryamdstudy@Gmail.Com</t>
  </si>
  <si>
    <t>Devora Marks Ohana</t>
  </si>
  <si>
    <t>Itamar Raz,Eitan Kerem,Yoseph Caraco,Dan Engelhard,Dina Ben-Yehuda,Chaim Lotan,Reuven Or,Dina B Yehuda, MD,Shoshana Revel-Vilk,Eyal Banin,Ayala Hubert</t>
  </si>
  <si>
    <t>University La Sapienza</t>
  </si>
  <si>
    <t>Sapienza University Of Rome  Piazzale Aldo Moro 5, 00185 Rome - See More At: Http://En.Uniroma1.It/Contacts#Sthash.Guyqkmao.Dpuf</t>
  </si>
  <si>
    <t>F.Pelliccia@Mclink.It</t>
  </si>
  <si>
    <t>Francesco Pelliccia</t>
  </si>
  <si>
    <t>Hospital 2 De Maig</t>
  </si>
  <si>
    <t>Private Clinic Jsc Kristavita</t>
  </si>
  <si>
    <t>Jonava</t>
  </si>
  <si>
    <t>Kristinaaglinskiene@Yahoo.Com</t>
  </si>
  <si>
    <t>Kristina Aglinskiene, Md</t>
  </si>
  <si>
    <t>Dept Clinical And Biomedical Science Myers House</t>
  </si>
  <si>
    <t>Geelong</t>
  </si>
  <si>
    <t>University Medical Center Ljubljana</t>
  </si>
  <si>
    <t>Center 2</t>
  </si>
  <si>
    <t>Ljubljana</t>
  </si>
  <si>
    <t>Slovenia</t>
  </si>
  <si>
    <t>+386 1 522 50 50</t>
  </si>
  <si>
    <t>Rok.Vengust@Kclj.Si</t>
  </si>
  <si>
    <t>Rok Vengust, Phd, Md</t>
  </si>
  <si>
    <t>Rok Orel,Tadej Battelino</t>
  </si>
  <si>
    <t>National Institutes Of Health Clinical Center</t>
  </si>
  <si>
    <t>10 Center Drive Bethesda, Md 20892</t>
  </si>
  <si>
    <t>Bethesda</t>
  </si>
  <si>
    <t>jmckeeby@cc.nih.gov</t>
  </si>
  <si>
    <t>301-496-3826</t>
  </si>
  <si>
    <t>Jon Mckeeby</t>
  </si>
  <si>
    <t>Mohammed Farooqui,Richard T Davey,Richard T Jr., MD, Facp,Mark Hallett,Harry L Malech, MD,Brigitte Widemann,John H Beigel, MD,Colleen Hadigan,Alan S Wayne, MD,Caryn Morse,Elizabeth M Kang, MD,Marc G Ghany, M.D.</t>
  </si>
  <si>
    <t>Wolfson Medical Center</t>
  </si>
  <si>
    <t>Holon</t>
  </si>
  <si>
    <t>M Israelson</t>
  </si>
  <si>
    <t>Arie Levine,Yahav Oron,Julio Wainstein,Daniela Jakubowicz,Yair Lampl</t>
  </si>
  <si>
    <t>University Hospitals Leicester</t>
  </si>
  <si>
    <t>Infirmary Square, Leicester Le1 5ww, United Kingdom</t>
  </si>
  <si>
    <t>0116 258 8043</t>
  </si>
  <si>
    <t>Nigel.Brunskill@Uhl-Tr.Nhs.Uk</t>
  </si>
  <si>
    <t>Professor Nigel Brunskill</t>
  </si>
  <si>
    <t>Dean A Fennell, MB CHB,Samreen I Ahmed</t>
  </si>
  <si>
    <t>Compass Research</t>
  </si>
  <si>
    <t>100 W Gore St</t>
  </si>
  <si>
    <t>407-210-1310</t>
  </si>
  <si>
    <t>Dmarsh@Compassresearch.Com</t>
  </si>
  <si>
    <t>Dan Marsh</t>
  </si>
  <si>
    <t>Ira Goodman,Michael E Dever, MD,Bradley M Block, MD,David C Subich, MD,Craig T Curtis, MD,James S Mcdonough, MD</t>
  </si>
  <si>
    <t>Meri</t>
  </si>
  <si>
    <t>Diabetes Klinik Bad Mergentheim</t>
  </si>
  <si>
    <t>Healthcare Research Consultants</t>
  </si>
  <si>
    <t>637 Dunn Road, Suite 135 Hazelwood, Mo 63042</t>
  </si>
  <si>
    <t>Hazelwood</t>
  </si>
  <si>
    <t>(314) 972-9600 Ext. 14</t>
  </si>
  <si>
    <t>Bspringer@Healthcareresearchnetwork.Com</t>
  </si>
  <si>
    <t>Brian Springer</t>
  </si>
  <si>
    <t>Larry D Reed, MD</t>
  </si>
  <si>
    <t>Rockwood Clinic</t>
  </si>
  <si>
    <t>400 E Fifth Avenue</t>
  </si>
  <si>
    <t>509-342-3180</t>
  </si>
  <si>
    <t>Tfreels@Rockwoodclinic.Com</t>
  </si>
  <si>
    <t>Tammy Freels</t>
  </si>
  <si>
    <t>Michael S Wukelic, MD,Carol H Wysham, MD</t>
  </si>
  <si>
    <t>Pinaccle Trials</t>
  </si>
  <si>
    <t>Medizinische Universitat</t>
  </si>
  <si>
    <t>Camp Conrad Chinnock</t>
  </si>
  <si>
    <t>Angelus Oaks</t>
  </si>
  <si>
    <t>Haga Ziekenhuis</t>
  </si>
  <si>
    <t>Leyweg 275 2545 Ch Den Haag</t>
  </si>
  <si>
    <t>Den Hague</t>
  </si>
  <si>
    <t>2566 MJ</t>
  </si>
  <si>
    <t>(070) 210 2735</t>
  </si>
  <si>
    <t>W.Steup@Hagaziekenhuis.Nl</t>
  </si>
  <si>
    <t>W Steup</t>
  </si>
  <si>
    <t>Jea Portielje,Pierre Wijermans,Robert H Kauffmann, MD,P W Wijermans, MD</t>
  </si>
  <si>
    <t>18111 Brookhurst Street #6100 Fountain Valley, Ca 92708</t>
  </si>
  <si>
    <t>Fountain Valley</t>
  </si>
  <si>
    <t>619-660-9068</t>
  </si>
  <si>
    <t>Ldixon@Compcareresearch.Com</t>
  </si>
  <si>
    <t>Leah Dixon</t>
  </si>
  <si>
    <t>James F Quigley, DO,Brian S Choi, MD,Robert S Lipetz, DO,Haresh S Jhangiani, MD</t>
  </si>
  <si>
    <t>Hospital Universitario La Paz</t>
  </si>
  <si>
    <t>Paseo De La Castellana, 261</t>
  </si>
  <si>
    <t>Madrid</t>
  </si>
  <si>
    <t>0034 912071138</t>
  </si>
  <si>
    <t>Jfeliu.Hulp@Salud.Madrid.Org</t>
  </si>
  <si>
    <t>Jaime Feliu Batlle, Md, Phd</t>
  </si>
  <si>
    <t>Javier De Castro,Beatriz Castelo,Andres A Redondo, MD,Joan Sabater Riera, MD,Miguel Canales,Exuperio D Tejedor, MD,Enrique Espinosa,Miguel Albendea,Juan C Ramos, MD,Manuel Praga Terente, MD, PhD,Andres Redondo</t>
  </si>
  <si>
    <t>Motala Hospital</t>
  </si>
  <si>
    <t>Motala</t>
  </si>
  <si>
    <t>Hakan Ledin, Md</t>
  </si>
  <si>
    <t>Finchlea Medical Group</t>
  </si>
  <si>
    <t>Brampton</t>
  </si>
  <si>
    <t>L6T 3J1</t>
  </si>
  <si>
    <t>University Hospital Lyon</t>
  </si>
  <si>
    <t>59 Boulevard Pinel 69677 Bron France</t>
  </si>
  <si>
    <t>+33 (0) 427 12 9526</t>
  </si>
  <si>
    <t>Marc.Nicolino@Chu-Lyon.Fr</t>
  </si>
  <si>
    <t>Marc Nicolino</t>
  </si>
  <si>
    <t>Mauricette Michallet,Thierry Ponchon,Carole Burillon,Mohamed Saoud,Emmanuel Morelon,Bernard Allaouchiche,Stephane Thobois,Xavier Thomas</t>
  </si>
  <si>
    <t>Childrens Research Institute</t>
  </si>
  <si>
    <t>111 Michigan Ave Nw</t>
  </si>
  <si>
    <t>202-476-2245</t>
  </si>
  <si>
    <t>Efwillia@Cnmc.Org</t>
  </si>
  <si>
    <t>Elaine F Williams, Rn, Msn</t>
  </si>
  <si>
    <t>Randi Streisand,Jill G Joseph, MD. PhD</t>
  </si>
  <si>
    <t>Western Infirmary</t>
  </si>
  <si>
    <t>Dumbarton Road, Glasgow G11 6nt, United Kingdom</t>
  </si>
  <si>
    <t>G116NY</t>
  </si>
  <si>
    <t>Matthew.Waltyers@Glasgow.Ac.Uk</t>
  </si>
  <si>
    <t>Matthew Walters</t>
  </si>
  <si>
    <t>Pam Mckay,Patrick Mark,Jesse Dawson</t>
  </si>
  <si>
    <t>Vu University Medical Center</t>
  </si>
  <si>
    <t>Boelelaan 1117  1081 Hv Amsterdam</t>
  </si>
  <si>
    <t>1007 MB</t>
  </si>
  <si>
    <t>020 4444444</t>
  </si>
  <si>
    <t>Remco De Bree, Md Phd</t>
  </si>
  <si>
    <t>Gerrit J Ossenkoppele, MD,Gert J Ossenkoppele, PHD,Michaela Diamant,Prabath W B Nanayakkara, Dr</t>
  </si>
  <si>
    <t>Texas Childrens Hospital</t>
  </si>
  <si>
    <t>6621 Fannin Street Houston, Texas 77030</t>
  </si>
  <si>
    <t>832-824-1000</t>
  </si>
  <si>
    <t>Teresa G Hayes, MD,Veronica Jude,Jodi A Muscal, MD,Rodrigo Ruano,Petros Carvounis,Murali M Chintagumpala, MD,Fadel E Ruiz, MD,Yang Liu,Brendan Lee,Susan M Blaney, MD,Sarah E Barlow, MD,Alex George,Danielle Rios,Peter E Zage, M.D.,John L Jefferies, MD,Alireza Shamshirsaz,Moise L Levy, MD,Sheldon L Kaplan, MD,Rubina A Heptulla, MB CHB,George Carrum,Angus A Wilfong, MD,Coburn H Allen, MD,Victor Gonzalez,Rammurti T Kamble, MD,Michael A Belfort, MD,Helen E Heslop, MD,Saul J Karpen,Catherine C Cibulskis, MD</t>
  </si>
  <si>
    <t>Bristol Royal Infirmary</t>
  </si>
  <si>
    <t>Upper Maudlin St, Bristol Bs2 8hw</t>
  </si>
  <si>
    <t>BS2 8HW</t>
  </si>
  <si>
    <t>0117 34 20233</t>
  </si>
  <si>
    <t>D.Wynick@Bristol.Ac.Uk</t>
  </si>
  <si>
    <t>Prof. David Wynick</t>
  </si>
  <si>
    <t>Mark A Turner, MD,Stephen P Robinson, MD,David Grant,Mark Turner</t>
  </si>
  <si>
    <t>University Hospital Trondheim</t>
  </si>
  <si>
    <t>Trondheim</t>
  </si>
  <si>
    <t>Ann.Asberg@Ntnu.No</t>
  </si>
  <si>
    <t>Ann Åsberg, M.D.</t>
  </si>
  <si>
    <t>Granger Medical Clinic</t>
  </si>
  <si>
    <t>West Valley City</t>
  </si>
  <si>
    <t>801-965-3670</t>
  </si>
  <si>
    <t>Cbriscoe@Grangermedical.Com</t>
  </si>
  <si>
    <t>Kim Beaulieu</t>
  </si>
  <si>
    <t>Saint Petersburg Medical Academy</t>
  </si>
  <si>
    <t>?????-?????????, ???????????? ??., ?.47 St. Petersburg 195067 Russian Federation</t>
  </si>
  <si>
    <t>(812)543-19-80</t>
  </si>
  <si>
    <t>Va Medical Center Cleveland</t>
  </si>
  <si>
    <t>10701 East Boulevard Cleveland, Oh</t>
  </si>
  <si>
    <t>Cleveland</t>
  </si>
  <si>
    <t>216-791-3800</t>
  </si>
  <si>
    <t>Holly.Henry@Va.Gov</t>
  </si>
  <si>
    <t>Holly Henry</t>
  </si>
  <si>
    <t>Donald R Bodner,Jonathan Goldberg,Eric Konicki,Janis Daly,Mahboob Rahman,Kevin L Kilgore, MD,Chester H Ho, MD</t>
  </si>
  <si>
    <t>Windsor Professional Research</t>
  </si>
  <si>
    <t>Windsor</t>
  </si>
  <si>
    <t>N8X 3V6</t>
  </si>
  <si>
    <t>Jasper Clinic</t>
  </si>
  <si>
    <t>(269) 276-8804</t>
  </si>
  <si>
    <t>Williamchase@Jasperclinic.Biz</t>
  </si>
  <si>
    <t>William Chase</t>
  </si>
  <si>
    <t>James T Vanderlugt, MD,Thomas M Blok, MD</t>
  </si>
  <si>
    <t>Rennes Hospital University</t>
  </si>
  <si>
    <t>Yannick.Malledant@Chu-Rennes.Fr</t>
  </si>
  <si>
    <t>Yannick Malledant, Professor</t>
  </si>
  <si>
    <t>Arnaud Biraben,Bruno Laviolle,Alain Cardon,Antoine Lucas,Andrea Manunta,Patrick Pladys,Fabrice Laine,Florence Rouget,Olivier Decaux,Erwan Donal,Philippe Mabo,Laurent Pasquier,Fabrice Bonnet,Laurent Siproudhis,Thierry Lamy,Yannick Malledant,Serge Belliard,Yves Gandon</t>
  </si>
  <si>
    <t>Toulouse University Hospital</t>
  </si>
  <si>
    <t>2 Rue Viguerie</t>
  </si>
  <si>
    <t>Ph Caron,Murielle Roussel,Patrick Ritz,Loic Ysebaert,Michel Attal,Lionel Rostaing,Yves Rolland,Sandrine Charpentier,Olivier Rascol,Carle Paul,Bruno Vellas</t>
  </si>
  <si>
    <t>Hillerod Hospital</t>
  </si>
  <si>
    <t>Dyrehavevej 29 - 3400 Hillerød</t>
  </si>
  <si>
    <t>Fahimeh.Andersen@Regionh.Dk</t>
  </si>
  <si>
    <t>Fahimeh Andersen</t>
  </si>
  <si>
    <t>Ulrik Pedersen-Bjergaard</t>
  </si>
  <si>
    <t>Billings Clinic Cancer Center</t>
  </si>
  <si>
    <t>801 North 29th Street  Billings, Mt 59101</t>
  </si>
  <si>
    <t>406-435-7415</t>
  </si>
  <si>
    <t>Kwilkinson@Billingsclinic.Org</t>
  </si>
  <si>
    <t>Kathy Wilkinson, Rn, Bsn, Ocn</t>
  </si>
  <si>
    <t>Daniel H Rodriguez, MD,Larry A Severa, MD,Benjamin T Marchello, MD,Brock P Whittenberger, MD</t>
  </si>
  <si>
    <t>Franklin Square Hospital Center</t>
  </si>
  <si>
    <t>9000 Franklin Square Dr</t>
  </si>
  <si>
    <t>202-444-0381</t>
  </si>
  <si>
    <t>Giacconeg@Mail.Nih.Gov</t>
  </si>
  <si>
    <t>Giuseppe Giaccone</t>
  </si>
  <si>
    <t>James A Welker, DO,John L Zapas, MD,Michael J Elman, MD,Pallavi Kumar,Deepa Subramaniam,Pia Herbolsheimer,Giuseppe Giaccone</t>
  </si>
  <si>
    <t>Universita La Sapienza</t>
  </si>
  <si>
    <t>Serena Quattrucci,Maurizio Martelli</t>
  </si>
  <si>
    <t>Hospital Nossa Senhora Da Conceicao</t>
  </si>
  <si>
    <t>Sdp - Hospital Nossa Senhora Da Conceição Vidal Ramos Street, 215 - Centro - 88701-160 - Shark / Sc</t>
  </si>
  <si>
    <t>91350-200</t>
  </si>
  <si>
    <t>Marciobt@Terra.Com.Br</t>
  </si>
  <si>
    <t>Marcio M Boniatti</t>
  </si>
  <si>
    <t>Fremantle Hospital</t>
  </si>
  <si>
    <t>Fremantle</t>
  </si>
  <si>
    <t>Alan.Whelan@Health.Wa.Gov.Au</t>
  </si>
  <si>
    <t>Alan Whelan, Dr.</t>
  </si>
  <si>
    <t>Alan P Whelan,Phillip Claringbold</t>
  </si>
  <si>
    <t>Kemerovo Regional Clinical Hospital</t>
  </si>
  <si>
    <t>Russia, Kemerovskaya Oblast, Okrug Kemerovo, Kemerovo, Oktyabr'Skiy Avenue 22</t>
  </si>
  <si>
    <t>Kemerovo</t>
  </si>
  <si>
    <t>+7 (3842) 39 63 96</t>
  </si>
  <si>
    <t>Vadim E. Novikov</t>
  </si>
  <si>
    <t>Oregon Research Institute</t>
  </si>
  <si>
    <t>1776 Millrace Dr.  Eugene, Or 97403</t>
  </si>
  <si>
    <t>Eugene</t>
  </si>
  <si>
    <t>541-484-2123</t>
  </si>
  <si>
    <t>Lsheeber@Ori.Org</t>
  </si>
  <si>
    <t>Lisa Sheeber</t>
  </si>
  <si>
    <t>Herbert H Severson, PHD,Li Li,Brian Danaher</t>
  </si>
  <si>
    <t>Manna Research</t>
  </si>
  <si>
    <t>500 Rue Sherbrooke Ouest</t>
  </si>
  <si>
    <t>M9W 4L6</t>
  </si>
  <si>
    <t>416 740 2895</t>
  </si>
  <si>
    <t>Info@Mannaresearch.Com</t>
  </si>
  <si>
    <t>Ben Lasko, Md</t>
  </si>
  <si>
    <t>Ben Lasko</t>
  </si>
  <si>
    <t>First Faculty Of Medicine,  Charles University In Prague Kate?inská 32</t>
  </si>
  <si>
    <t>Libor.Fila@Fnmotol.Cz</t>
  </si>
  <si>
    <t>Libor Fila</t>
  </si>
  <si>
    <t>Pavel Jansa,Vladimir Tesar,Jiri Charvat,Milan Kvapil,Jan Hamouz</t>
  </si>
  <si>
    <t>Clinica De Endocrinologia</t>
  </si>
  <si>
    <t>01323-001</t>
  </si>
  <si>
    <t>Hospital Angeles De Las Lomas</t>
  </si>
  <si>
    <t>Huixquilucan</t>
  </si>
  <si>
    <t>Department Clinical Medicine And Surgery</t>
  </si>
  <si>
    <t>Napoli</t>
  </si>
  <si>
    <t>Veterans Affairs Medical Center Phoenix</t>
  </si>
  <si>
    <t>650 E. Indian School Road Phoenix, Az 85012</t>
  </si>
  <si>
    <t>Peter D Reaven, MD</t>
  </si>
  <si>
    <t>Hopital Haut Levêque</t>
  </si>
  <si>
    <t>Pessac</t>
  </si>
  <si>
    <t>Krimo.Bouabdallah@Chu-Bordeaux.Fr</t>
  </si>
  <si>
    <t>Krimo Bouabdallah, Md</t>
  </si>
  <si>
    <t>Gerald Marit,Marie-Sarah Dilhuydy,David Laharie,Marie Sylvie Doutre, MD,Bogdan Catargi,Kamal Bouabdallah,Reza Tabrizi,Krimo Bouabdallah,Wassilios Meissner,Pierre Jaïs,Jean-Francois Viallard</t>
  </si>
  <si>
    <t>Veszprem Megyei Csolnoky Ferenc Korhaz Es Rendelointezet Diabetologia Centrum</t>
  </si>
  <si>
    <t>Veszprem</t>
  </si>
  <si>
    <t>Gyozo Vandorfi</t>
  </si>
  <si>
    <t>Pontificia Universidad Catolica De Chile</t>
  </si>
  <si>
    <t>Avenida Libertador Bernardo O Higgins 340, Santiago, Región Metropolitana, Chile</t>
  </si>
  <si>
    <t>Santiago</t>
  </si>
  <si>
    <t>Chile</t>
  </si>
  <si>
    <t>Marrese@Med.Puc.Cl</t>
  </si>
  <si>
    <t>Marco Arrese</t>
  </si>
  <si>
    <t>Jorge Fabres,William A Romero, MD,Arturo Borzutzky,Carlos Benítez,Paulina Toso</t>
  </si>
  <si>
    <t>Manchester Royal Infirmary</t>
  </si>
  <si>
    <t>Oxford Road, Manchester M13 9wl, United Kingdom</t>
  </si>
  <si>
    <t>M13 9WL</t>
  </si>
  <si>
    <t>+44 161 2763295</t>
  </si>
  <si>
    <t>Vaikom.Mahadevan@Cmft.Nhs.Uk</t>
  </si>
  <si>
    <t>Viakom Mahadevan</t>
  </si>
  <si>
    <t>Rayaz A Malik,John Lear,Shaun Greer</t>
  </si>
  <si>
    <t>Azuri_Yo@Mac.Org.Il</t>
  </si>
  <si>
    <t>Yossi Azuri, M.D</t>
  </si>
  <si>
    <t>University Campus Bio Medico</t>
  </si>
  <si>
    <t>Huddinge University Hospital</t>
  </si>
  <si>
    <t>Huddinge</t>
  </si>
  <si>
    <t>141 52</t>
  </si>
  <si>
    <t>Susanne Karlsson, Msc</t>
  </si>
  <si>
    <t>Center Hospitalier Regional De Besancon Hopital Jean Minjoz</t>
  </si>
  <si>
    <t>3 Bd Alexander Fleming  25030 Besançon Cedex</t>
  </si>
  <si>
    <t>Besancon</t>
  </si>
  <si>
    <t>03 81 66 81 66</t>
  </si>
  <si>
    <t>Eric Berger,Marian Heczko,Elsa Kalbacher,Xavier Pivot,Christophe Borg</t>
  </si>
  <si>
    <t>Diabeteszentrum Bad Lauterberg Im Harz</t>
  </si>
  <si>
    <t>Bad Lauterberg</t>
  </si>
  <si>
    <t>Center Hospitalier La Rochelle</t>
  </si>
  <si>
    <t>La Rochelle</t>
  </si>
  <si>
    <t>University Eastern Finland</t>
  </si>
  <si>
    <t>FIN-70211</t>
  </si>
  <si>
    <t>Arja.Erkkila@Uef.Fi</t>
  </si>
  <si>
    <t>Arja Erkkilä</t>
  </si>
  <si>
    <t>Creekside Endocrine Associates</t>
  </si>
  <si>
    <t>303-388-6410</t>
  </si>
  <si>
    <t>Zennylemel@Aol.Com</t>
  </si>
  <si>
    <t>Leonard Zemel, Md</t>
  </si>
  <si>
    <t>Leonard R Zemel, MD</t>
  </si>
  <si>
    <t>4720 Hoen Avenue</t>
  </si>
  <si>
    <t>Santa Rosa</t>
  </si>
  <si>
    <t>707-542-1469</t>
  </si>
  <si>
    <t>Sabineucik@Radiantresearch.Com</t>
  </si>
  <si>
    <t>Sabine Ucik</t>
  </si>
  <si>
    <t>Kenneth M Stein, MD,Stephen W Halpern, MD</t>
  </si>
  <si>
    <t>Courtice Health Center</t>
  </si>
  <si>
    <t>Courtice</t>
  </si>
  <si>
    <t>L1E 3C3</t>
  </si>
  <si>
    <t>Creighton Diabetes Center</t>
  </si>
  <si>
    <t>2500 California Plaza Omaha, Ne  68178</t>
  </si>
  <si>
    <t>402-280-4319</t>
  </si>
  <si>
    <t>Christosmith@Live.Com</t>
  </si>
  <si>
    <t>Chris Smith</t>
  </si>
  <si>
    <t>Marc Rendell</t>
  </si>
  <si>
    <t>New Mexico Clinical Research And Osteoporosis Center</t>
  </si>
  <si>
    <t>300 Oak Street Ne Albuquerque, Nm 87106</t>
  </si>
  <si>
    <t>505-923-3232</t>
  </si>
  <si>
    <t>Lance Rudolph</t>
  </si>
  <si>
    <t>Lance A Rudolph, MD</t>
  </si>
  <si>
    <t>Parkwood Hospital</t>
  </si>
  <si>
    <t>550 Wellington Road, London, On N6c 0a7, Canada</t>
  </si>
  <si>
    <t>N6C 5J1</t>
  </si>
  <si>
    <t>Brittany.Lloyd@Sjhc.London.On.Ca</t>
  </si>
  <si>
    <t>Brittany Lloyd</t>
  </si>
  <si>
    <t>Robert Petrella,Michael J Borrie, MB CHB</t>
  </si>
  <si>
    <t>Hospital Sao Lucas Pucrs</t>
  </si>
  <si>
    <t>Av. Ipiranga, 6690 - Jardim Botânico, Porto Alegre - Rs, 90610-000, Brazil</t>
  </si>
  <si>
    <t>90610-000</t>
  </si>
  <si>
    <t>(51) 3320.3000 x3006</t>
  </si>
  <si>
    <t>Marilia.Cunha@Pucrs.Br</t>
  </si>
  <si>
    <t>Prof. Marilia V. Cunha</t>
  </si>
  <si>
    <t>Desert Endocrinology</t>
  </si>
  <si>
    <t>Henderson</t>
  </si>
  <si>
    <t>Milton K Wong, Md</t>
  </si>
  <si>
    <t>North Texas Clinical Research</t>
  </si>
  <si>
    <t>1110 Cottonwood Lane Ste 200</t>
  </si>
  <si>
    <t>Irving</t>
  </si>
  <si>
    <t>Universita Degli Studi Di Bari</t>
  </si>
  <si>
    <t>Piazza Umberto I ? 70121 Bari, Italy</t>
  </si>
  <si>
    <t>Bari</t>
  </si>
  <si>
    <t>Giovanni.Lapadula@Uniba.It</t>
  </si>
  <si>
    <t>Giovanni Lapadula</t>
  </si>
  <si>
    <t>Giorgina Specchia,Giuseppe Specchia,Flavia Indrio</t>
  </si>
  <si>
    <t>Research Institute Dallas</t>
  </si>
  <si>
    <t>Research Institute Of Dallas  10260 North Central Expressway, Suite 100 N  Dallas, Texas, 75231</t>
  </si>
  <si>
    <t>214-265-2145</t>
  </si>
  <si>
    <t>Tdunnam@Researchdallas.Com</t>
  </si>
  <si>
    <t>Terry Dunnam</t>
  </si>
  <si>
    <t>Stephen L Aronoff, MD</t>
  </si>
  <si>
    <t>Kentucky Pediatric Adult Research</t>
  </si>
  <si>
    <t>201 S 5th St, Bardstown, Ky 40004</t>
  </si>
  <si>
    <t>Bardstown</t>
  </si>
  <si>
    <t>502-349-1569</t>
  </si>
  <si>
    <t>Mpatterson.Kpar@Bardstowncable.Net</t>
  </si>
  <si>
    <t>Marty Patterson</t>
  </si>
  <si>
    <t>James A Hedrick, MD</t>
  </si>
  <si>
    <t>University Amsterdam</t>
  </si>
  <si>
    <t>Binnengasthuisstraat 9</t>
  </si>
  <si>
    <t>1018 XA</t>
  </si>
  <si>
    <t>+31 20 5669111</t>
  </si>
  <si>
    <t>B.Preckel@Amc.Uva.Nl</t>
  </si>
  <si>
    <t>Benedikt Preckel, Md, Phd</t>
  </si>
  <si>
    <t>Benedikt Preckel,Sonja Zweegman</t>
  </si>
  <si>
    <t>Clinical Science Institute</t>
  </si>
  <si>
    <t>2001 Santa Monica Blvd  Suite 490w Santa Monica, Ca 90404</t>
  </si>
  <si>
    <t>(310) 828-8887</t>
  </si>
  <si>
    <t>Paul Yamauchi</t>
  </si>
  <si>
    <t>Paul S Yamauchi, MD</t>
  </si>
  <si>
    <t>Wenatchee Valley Medical Center</t>
  </si>
  <si>
    <t>820 N. Chelan Avenue Wenatchee, Wa 98801-0489</t>
  </si>
  <si>
    <t>Wenatchee</t>
  </si>
  <si>
    <t>206-386-2323</t>
  </si>
  <si>
    <t>Patra.Grevstad@Swedish.Org</t>
  </si>
  <si>
    <t>Gary E. Goodman</t>
  </si>
  <si>
    <t>Steven R Kaster, MD,Mitchell A Garrison, MD</t>
  </si>
  <si>
    <t>Maastricht University Medical Center</t>
  </si>
  <si>
    <t>P. Debyelaan 25</t>
  </si>
  <si>
    <t>Maastricht</t>
  </si>
  <si>
    <t>6229 HX</t>
  </si>
  <si>
    <t>+31 433877548</t>
  </si>
  <si>
    <t>A.Courtens@Mumc.Nl</t>
  </si>
  <si>
    <t>Annemie Courtens, Phd</t>
  </si>
  <si>
    <t>Martijn Poeze,Gommert Koeveringe,Frits Prinzen,Geerard Beets,Lex Verdijk,Kevin Vernooy,Nicolaas C Schaper, MD,Nicole Bouvy,Frans R J Verhey, MD,Patrick Schrauwen,Harry Crijns,Ronald P Mensink, PhD,Rudy Mm Nuijts, MD, PhD,Klara Mosterd,Catharina Faber,Sander Wijers,Margriet Westerterp-Plantenga,Gerard Mj Bos, MD PhD,M Pierik,Ellen Blaak,Bas Kietselaer,Tos Berendschot,Anne-Marie Dingemans,Hans Savelberg,Coen Stehouwer,Kostan Reisinger,Abraham A Kroon, MD</t>
  </si>
  <si>
    <t>State Research Institute Circulation Pathology</t>
  </si>
  <si>
    <t>630055, Novosibirsk, Ul. Rechkunovskaya 15</t>
  </si>
  <si>
    <t>Novosibirsk</t>
  </si>
  <si>
    <t>Bogachev.Prokophiev@Gmail.Com</t>
  </si>
  <si>
    <t>Alexander V Bogachev-Prokophiev</t>
  </si>
  <si>
    <t>Andrey Karpenko</t>
  </si>
  <si>
    <t>Oulun Yliopistollinen Sairaala Lasten Ja Nuorten Klinikka</t>
  </si>
  <si>
    <t>FI-90029</t>
  </si>
  <si>
    <t>Childrens Hospital Los Angeles</t>
  </si>
  <si>
    <t>4650 Sunset Blvd</t>
  </si>
  <si>
    <t>323-361-8238</t>
  </si>
  <si>
    <t>Fyazdi@Chla.Usc.Edu</t>
  </si>
  <si>
    <t>Fariba Yazdi</t>
  </si>
  <si>
    <t>Neena Kapoor,Theresa M Harned, MD,Girish Dhall,Leo Mascarenhas,Paul S Gaynon, MD,Araz Marachelian,Kasper Wang,Roshanak Monzavi,Heinz-Josef Lenz,Parisa Salehi,Cecilia Fu,Thomas J Coates, MD,Guy Young,Bibiana J Reiser, MD,Thomas G Keens, MD,Etan Orgel,Nanda Kerkar,Hisham Abdel-Azim,Katherine K Matthay, MD,Laura Hastings</t>
  </si>
  <si>
    <t>Altoona Center For Clincial Research</t>
  </si>
  <si>
    <t>Altoona</t>
  </si>
  <si>
    <t>814-693-0300</t>
  </si>
  <si>
    <t>Traceymadonna1125@Yahoo.Com</t>
  </si>
  <si>
    <t>Tracey Madonna</t>
  </si>
  <si>
    <t>Alan J Kivitz, MD,Frederick T Murphy, DO</t>
  </si>
  <si>
    <t>Helsingborg Hospital</t>
  </si>
  <si>
    <t>Södra Vallgatan 5, 251 87 Helsingborg, Sweden</t>
  </si>
  <si>
    <t>Helsingborg</t>
  </si>
  <si>
    <t>+46 (0)42-4061777</t>
  </si>
  <si>
    <t>Anneli.A.Svensson@Skane.Se</t>
  </si>
  <si>
    <t>Anneli Svensson</t>
  </si>
  <si>
    <t>Per Axelsson,Knut Haadem</t>
  </si>
  <si>
    <t>London Road Diagnostic Clinic And Medical Center</t>
  </si>
  <si>
    <t>481 London Road, Sarnia, On M7t 4x3, Canada</t>
  </si>
  <si>
    <t>Sarnia</t>
  </si>
  <si>
    <t>N7T 4X3</t>
  </si>
  <si>
    <t>Shawn Keown</t>
  </si>
  <si>
    <t>Michael F O'Mahony, MD</t>
  </si>
  <si>
    <t>University Milano</t>
  </si>
  <si>
    <t>Via Feast Of Forgiveness 7-20122 Milan</t>
  </si>
  <si>
    <t>02-50319761</t>
  </si>
  <si>
    <t>Stefano.Rusconi@Unimi.It</t>
  </si>
  <si>
    <t>Stefano Rusconi</t>
  </si>
  <si>
    <t>Stefano Rusconi,Massimo Galli</t>
  </si>
  <si>
    <t>Institute For Endocrinology And Diabetes Schneider Childrens Mc</t>
  </si>
  <si>
    <t>Petach Tiqva</t>
  </si>
  <si>
    <t>Alonah@Clalit.Org.Il</t>
  </si>
  <si>
    <t>Alona Hamou</t>
  </si>
  <si>
    <t>Liat De Vries</t>
  </si>
  <si>
    <t>Ostrovitianov Str. 1, Moscow, Russia, 117997</t>
  </si>
  <si>
    <t>Sbykovskaia@Gmail.Com</t>
  </si>
  <si>
    <t>Svetlana N. Bykovskaia</t>
  </si>
  <si>
    <t>Boris Y Bart</t>
  </si>
  <si>
    <t>University Hospital</t>
  </si>
  <si>
    <t>Jihlavská 340/20, 625 00 Brno, Czech Republic</t>
  </si>
  <si>
    <t>Brno</t>
  </si>
  <si>
    <t>420 211 041 111</t>
  </si>
  <si>
    <t>Pkala@Fnbrno.Cz</t>
  </si>
  <si>
    <t>Petr Kala</t>
  </si>
  <si>
    <t>Petr Kala,Jindrich Spinar,Jaroslav Sterba,Jan Krejci,Jiri Mayer,Michael Doubek</t>
  </si>
  <si>
    <t>Sutter Gold Medical Foundation</t>
  </si>
  <si>
    <t>Modesto</t>
  </si>
  <si>
    <t>209-521-6097</t>
  </si>
  <si>
    <t>Edmonsons@Sutterhealth.Org</t>
  </si>
  <si>
    <t>Stephanie Edmonson, Bs, Ccrc</t>
  </si>
  <si>
    <t>Hopital Cantonal</t>
  </si>
  <si>
    <t>Rue Micheli-Du-Crest 24,  1205 Geneva</t>
  </si>
  <si>
    <t>Geneva</t>
  </si>
  <si>
    <t>CH-1211</t>
  </si>
  <si>
    <t>0033 (0) 450 73 22 44</t>
  </si>
  <si>
    <t>Pierre-Yves Dietrich</t>
  </si>
  <si>
    <t>Helderberg Diabetic Clinic And Practice</t>
  </si>
  <si>
    <t>Somerset West</t>
  </si>
  <si>
    <t>Karolinska Institute</t>
  </si>
  <si>
    <t>Solnavägen 1</t>
  </si>
  <si>
    <t>171 77</t>
  </si>
  <si>
    <t>+46 8 5248 23 98</t>
  </si>
  <si>
    <t>Jari.Tiihonen@Ki.Se</t>
  </si>
  <si>
    <t>Jari Tiihonen, Md, Phd</t>
  </si>
  <si>
    <t>Anne Berman,Johan Jendle,Viktor Kaldo,Leif Svensson,Erik Andersson,Per Tornvall,Erik Hedman</t>
  </si>
  <si>
    <t>11500 Northlake Drive, Suite 320 Cincinnati Oh 45249</t>
  </si>
  <si>
    <t>Bispebjerg Hospital</t>
  </si>
  <si>
    <t>Bispebjerg Bakke 23</t>
  </si>
  <si>
    <t>Kristian.Kiim.Jensen@Regionh.Dk</t>
  </si>
  <si>
    <t>Kristian Kiim Jensen</t>
  </si>
  <si>
    <t>Hans Perrild,John M Petersen, DO,Thomas Lund,Merete Haedersdal,Tonny Karlsmark,Kirsten Møller,Kristian Jensen,Robert Gniadecki,Mette Zander,Hanne Christensen,Mogens Groenvold,Vibeke Backer,Jens Børglum,Hanne M Christensen,Lars Nannestad Jorgensen, MD, Drmsc,John L Petersen, MD</t>
  </si>
  <si>
    <t>Central Medical Sanitary</t>
  </si>
  <si>
    <t>Premier Clinical Research</t>
  </si>
  <si>
    <t>509-343-3710</t>
  </si>
  <si>
    <t>Lina@Premierclinicalresearch.Com</t>
  </si>
  <si>
    <t>Lina Lebedinski, Ccrc</t>
  </si>
  <si>
    <t>William P Werschler, MD</t>
  </si>
  <si>
    <t>Khk Wilhelmstift</t>
  </si>
  <si>
    <t>Hamburg Rahlstedt</t>
  </si>
  <si>
    <t>Ni Central Clinical Hospital Ras</t>
  </si>
  <si>
    <t>117 593</t>
  </si>
  <si>
    <t>Bradenton Research Center</t>
  </si>
  <si>
    <t>3924 9th Ave W</t>
  </si>
  <si>
    <t>Bradenton</t>
  </si>
  <si>
    <t>941-708-0005</t>
  </si>
  <si>
    <t>Amyhamilton@Bradentonresearch.Com</t>
  </si>
  <si>
    <t>Amy Hamilton, Lpn</t>
  </si>
  <si>
    <t>William A Mcelveen, MD</t>
  </si>
  <si>
    <t>Ludwig Maximilians University</t>
  </si>
  <si>
    <t>Professor-Huber-Platz 2</t>
  </si>
  <si>
    <t>089/4400 57317</t>
  </si>
  <si>
    <t>Hendrik.Ballhausen@Med.Uni-Muenchen.De</t>
  </si>
  <si>
    <t>Prof. Dr. Stefan Endres</t>
  </si>
  <si>
    <t>Steffen Massberg,Elisabeth M Messmer, MD,Michael Staehler,Martin Dreyling,Nadia Harbeck,Volker Heinemann,Oliver Pogarell,Axel Bauer,Christian Betz,Stephan Thurau,Andreas Straube,Klaus G Parhofer, MD,Berthold Koletzko,Simon Hohenester,Andreas Bender,Jens Siveke,Claus Neurohr,Stefan Lorenzl,Stefan J Teipel,Lars Lindner,Thomas Klopstock,Johanna M Tischer, MD</t>
  </si>
  <si>
    <t>Irmandade Da Santa Casa De Misericordia De Porto Alegre</t>
  </si>
  <si>
    <t>Rua Professor Annes Dias, 295 - Centro Histórico, Porto Alegre - Rs, 90020-090, Brazil</t>
  </si>
  <si>
    <t>90035-074</t>
  </si>
  <si>
    <t>Ronivantxsantacasa@Yahoo.Com.Br</t>
  </si>
  <si>
    <t>João Carlos Goldani</t>
  </si>
  <si>
    <t>Physicians For Clinical Research</t>
  </si>
  <si>
    <t>Camp Hill</t>
  </si>
  <si>
    <t>Chu Caen</t>
  </si>
  <si>
    <t>Avenue De La Côte De Nacre  14033 Caen Cedex 9</t>
  </si>
  <si>
    <t>Caen</t>
  </si>
  <si>
    <t>02 31 06 43 88</t>
  </si>
  <si>
    <t>Zalcman-G@Chu-Caen.Fr</t>
  </si>
  <si>
    <t>Pr Gérard Zalcman, Md</t>
  </si>
  <si>
    <t>Babin Emmanuel,Michael Joubert,Boris Bienvenu,Oumedaly Reman,M-O Fischer,Margaret Macro,Gilles Defer,Alain Manrique,Yves Reznik,Gerard Zalcman,Sylvain Chantepie,Renaud Verdon,Marc-Olivier Fischer,Anne Moreau,Jean-Marie Reimund,Thierry Petit,Emmanuel Babin</t>
  </si>
  <si>
    <t>Saint Olavs Hospital</t>
  </si>
  <si>
    <t>Postbox 3250 Sluppen, No-7006 Trondheim, Norway</t>
  </si>
  <si>
    <t>+47 72575885</t>
  </si>
  <si>
    <t>Dordi.Austeng@Ntnu.No</t>
  </si>
  <si>
    <t>Dordi Austeng</t>
  </si>
  <si>
    <t>Hakon Bergseng,Dordi Austeng,Stein Kaasa,Petter Borchgrevink</t>
  </si>
  <si>
    <t>Hospital Arnau De Vilanova</t>
  </si>
  <si>
    <t>Avenida Alcalde Rovira Roure, 80, 25198 Lleida, Spain</t>
  </si>
  <si>
    <t>Lleida</t>
  </si>
  <si>
    <t>Asaluds@Hotmail.Com</t>
  </si>
  <si>
    <t>Antonieta Salud</t>
  </si>
  <si>
    <t>Antonio Llombart,Serafin Morales,Serafin M Murillo, MD,Francisco Purroy</t>
  </si>
  <si>
    <t>Chu Strasbourg</t>
  </si>
  <si>
    <t>1 Place De L'Hôpital</t>
  </si>
  <si>
    <t>J-Emmanuel-Kurtz@Chru-Strasbourg.Fr</t>
  </si>
  <si>
    <t>J-Emmanuel Kurtz, Md, Phd</t>
  </si>
  <si>
    <t>Elisabeth Quoix,Christine Tranchant,François Habersetzer,Edouard Hirsch,Dominique Stephan,Romain Kessler,Bernard Duclos,Frédéric Blanc</t>
  </si>
  <si>
    <t>Hallands Hospital Kungsbacka</t>
  </si>
  <si>
    <t>Kungsbacka</t>
  </si>
  <si>
    <t>+46 (0)300-565030</t>
  </si>
  <si>
    <t>Maria.Enesten@Regionhalland.Se</t>
  </si>
  <si>
    <t>Maria Enesten</t>
  </si>
  <si>
    <t>Ncic Clinical Trials Group</t>
  </si>
  <si>
    <t>10 Stuart Street, Kingston On, Canada</t>
  </si>
  <si>
    <t>K7L 3N6</t>
  </si>
  <si>
    <t>613-533-6430</t>
  </si>
  <si>
    <t>Janet.Dancey@Oicr.On.Ca</t>
  </si>
  <si>
    <t>Dr. Janet Dancey</t>
  </si>
  <si>
    <t>Charite Universitatsmedizin Berlin</t>
  </si>
  <si>
    <t>Charité 1st Place</t>
  </si>
  <si>
    <t>+49 30 450 576 151</t>
  </si>
  <si>
    <t>Christian.Hagemeier@Charite.De</t>
  </si>
  <si>
    <t>Univ.-Prof. Dr. Christian Hagemeier</t>
  </si>
  <si>
    <t>Thomas Meyer,Karl Stangl,Uwe Pelzer,Igor W Blau, MD,Antonio Pezzutto,Georg Winterer,Peter Vajkoczy,Christian Scholz,Christoph Czernik,Marcus Maurer,Falk Hiepe,Jalid Sehouli,Michael Laule,Steffen Weber-Carstens,Doris Staab,Hanno Riess,Ulrike Blume-Peytavi,Margitta Worm,Siegfried Kohler,Karl Haeusler,Markus Schuelke,Claudia Witt,Lutz Uharek,Ulrich Keilholz,Karsten Weller,Martin Möckel,Michael Sander,Fabian Knebel,Markus S Ruhnke, MD,Steffen Weikert,Andreas Michalsen,Eckart Schott,Andreas Meisel,Tobias Wollersheim,Jonas Busch,Uwe Pleyer</t>
  </si>
  <si>
    <t>Fidam</t>
  </si>
  <si>
    <t>Chair Family Medical National Medical University</t>
  </si>
  <si>
    <t>Tulane University</t>
  </si>
  <si>
    <t>7029 Freret Street, Box 1640 New Orleans, La 70118</t>
  </si>
  <si>
    <t>504-988-6061</t>
  </si>
  <si>
    <t>Rweiner@Tulane.Edu</t>
  </si>
  <si>
    <t>Roy S Weiner, Md</t>
  </si>
  <si>
    <t>Vivian A Fonseca, MD,Bridgette Collins-Burow,Luis A Balart, MD,Erin E Boh, MD,Oliver Sartor,Wayne J G Hellstrom, MD,Alton O Sartor, MD,Tina K Thethi, MD,Fredric G Regenstein, MD,Craig Gordon</t>
  </si>
  <si>
    <t>Profil Institute For Clinical Research</t>
  </si>
  <si>
    <t>855 3rd Avenue Suite 4400</t>
  </si>
  <si>
    <t>Chula Vista</t>
  </si>
  <si>
    <t>866-308-7427</t>
  </si>
  <si>
    <t>Volunteer@Profilinstitute.Com</t>
  </si>
  <si>
    <t>Elaine Watkins, D.O.</t>
  </si>
  <si>
    <t>Linda A Morrow, MD,Elaine J Watkins, DO</t>
  </si>
  <si>
    <t>Sam Clinical Research Center</t>
  </si>
  <si>
    <t>7711 Louis Pasteur Drive, Suite 300  San Antonio, Tx 78229</t>
  </si>
  <si>
    <t>(210) 614-4800</t>
  </si>
  <si>
    <t>Sam Miller, Site 0033</t>
  </si>
  <si>
    <t>Sam S Miller, MD</t>
  </si>
  <si>
    <t>National Institute Endocrinology</t>
  </si>
  <si>
    <t>Lubochna</t>
  </si>
  <si>
    <t>Emil Martinka</t>
  </si>
  <si>
    <t>Nevada Alliance Against Diabetes</t>
  </si>
  <si>
    <t>1440 North Eastern Avenue Las Vegas, Nv 89101</t>
  </si>
  <si>
    <t>702-876-4967</t>
  </si>
  <si>
    <t>Omartin@Aadclinicalresearch.Com</t>
  </si>
  <si>
    <t>Olga Martin</t>
  </si>
  <si>
    <t>Hopital Edouard Herriot</t>
  </si>
  <si>
    <t>5 Place D?Arsonval, 69003 Lyon, France</t>
  </si>
  <si>
    <t>+33 (0)4 72 11 04 00</t>
  </si>
  <si>
    <t>Charles.Amanieu@Chu-Lyon.Fr</t>
  </si>
  <si>
    <t>Charles Amanieu</t>
  </si>
  <si>
    <t>Mauricette Michallet,Marc Colombel,Lionel Bouvet,Emmanuel Morelon,Bernard Allaouchiche,Roland D Chapurlat,Xavier Thomas,Catherine Lombard-Bohas,Carole Burillon,Thierry Ponchon,Jean-Yves Blay</t>
  </si>
  <si>
    <t>Childrens Clinic</t>
  </si>
  <si>
    <t>Medex Healthcare Research</t>
  </si>
  <si>
    <t>1034 South Brentwood Blvd Suite 1250</t>
  </si>
  <si>
    <t>James E Greenwald, MD</t>
  </si>
  <si>
    <t>Parc Tauli Sabadell Hospital</t>
  </si>
  <si>
    <t>Parc Taulí, 1, 08208 Sabadell, Barcelona, Spain</t>
  </si>
  <si>
    <t>Sabadell</t>
  </si>
  <si>
    <t>Eva Aguilar</t>
  </si>
  <si>
    <t>Carles Pericay,Yolanda G Garcia,Jose L Ruiz, MD,Antonio Artigas,Antonio Artigas Raventos,Enrique Gallardo,Carles Pijaume</t>
  </si>
  <si>
    <t>Center For Diabetes And Endocrinology</t>
  </si>
  <si>
    <t>Hollywood</t>
  </si>
  <si>
    <t>Sam Lerman</t>
  </si>
  <si>
    <t>Scott And White Healthcare</t>
  </si>
  <si>
    <t>2401 South 31st Street, Temple, Tx 76508</t>
  </si>
  <si>
    <t>254-724-5939</t>
  </si>
  <si>
    <t>Dpreece@Sw.Org</t>
  </si>
  <si>
    <t>Dedra Preece</t>
  </si>
  <si>
    <t>Juan Sanchez,David M Fitzgerald, MD,Lucas Wong,Christopher D Spradley, MD,Batool F Kirmani,Guy H Grayson, MD</t>
  </si>
  <si>
    <t>Center For Diabetes And Endocrine Care</t>
  </si>
  <si>
    <t>1150 North 35th Avenue Suite 590 Hollywood, Fl 33021</t>
  </si>
  <si>
    <t>954-963-7191</t>
  </si>
  <si>
    <t>Casilvia@Bellsouth.Net</t>
  </si>
  <si>
    <t>Carrie-Anne Silvia, Bs</t>
  </si>
  <si>
    <t>Stavanger University Hospital</t>
  </si>
  <si>
    <t>Armauer Hansensv. 20 Stavanger 4011 Norway</t>
  </si>
  <si>
    <t>Stavanger</t>
  </si>
  <si>
    <t>+47 47902397</t>
  </si>
  <si>
    <t>Vegard.Forsaa@Sus.No</t>
  </si>
  <si>
    <t>Vegard Forsaa</t>
  </si>
  <si>
    <t>Vegard Forsaa,Tor K Larsen, MD</t>
  </si>
  <si>
    <t>Lmc Endocrinology Center (Bayview) Limited</t>
  </si>
  <si>
    <t>Diabeteszentrum Bad Mergentheim</t>
  </si>
  <si>
    <t>Hermanns@Diabetes-Zentrum.De</t>
  </si>
  <si>
    <t>Norbert Hermanns, Prof. Dr.</t>
  </si>
  <si>
    <t>Oddzial Chorob Wewnetrznych</t>
  </si>
  <si>
    <t>Lodz</t>
  </si>
  <si>
    <t>95-100</t>
  </si>
  <si>
    <t>Helsinki University</t>
  </si>
  <si>
    <t>Hämeentie 135</t>
  </si>
  <si>
    <t>(358) 9 47174545</t>
  </si>
  <si>
    <t>Aarne.Ylinen@Hus.Fi</t>
  </si>
  <si>
    <t>Aarne Ylinen, Md, Phd</t>
  </si>
  <si>
    <t>Pia Osterlund,Oskari Heikinheimo,Mihkel Meinberg,Panu Mentula,Heikki Joensuu,Harri Mustonen,Petri Bono,Grigori Joffe,Ville Y Pettila, MD,Turgut Tatlisumak,Leo Ihlberg</t>
  </si>
  <si>
    <t>Si Internal Affairs Moscow Clinical Hospital</t>
  </si>
  <si>
    <t>Campus Jette Laarbeeklaan 101 B-1090 Brussels</t>
  </si>
  <si>
    <t>N.Polyzos@Gmail.Com</t>
  </si>
  <si>
    <t>Nikolaos P Polyzos, Md Phd</t>
  </si>
  <si>
    <t>Bart Neyns,Christian Tielemans,Raf Brouns,Rik Schots,Danny Schoors,Maarten Moens</t>
  </si>
  <si>
    <t>University Vienna</t>
  </si>
  <si>
    <t>Universitätsring 1</t>
  </si>
  <si>
    <t>01/40160-10121</t>
  </si>
  <si>
    <t>Markus.Mueller@Meduniwien.Ac.At</t>
  </si>
  <si>
    <t>Univ.-Prof. Dr. Markus Müller</t>
  </si>
  <si>
    <t>Heinz Gisslinger,Christoph Schwarz,Stefan Sacu,Engelbert Hanzal,Andreas Schober,Christian F Singer, MD,Clemens Tempfer,Michael Wolzt,Johannes Drach,Katarzyna J Napora, MD, PhD,Thomas Sycha,Christian Loewe,Walter Reinisch,Peter Wolf,Gere Sunder-Plassmann,Florian Fitzal,Anton Luger,Rainer Oberbauer,Reinhard Windhager,Jeanette Strametz-Juranek,Barbara Kabon,Daniel I Sessler, MD,Gerhard Garhöfer,Irene M Lang, MD,Alfred Kocher,Burkhard Gustorff,Alexander Reinthaller,Daniel Zimpfer,Herwig Schmidinger,Martin Brunner,Rupert Lanzenberger,Rupert Bartsch,Thomas Staudinger,Werner Scheithauer,Michael Trauner,Michael Holzer,Bernhard Ludvik</t>
  </si>
  <si>
    <t>Carmel Medical Center</t>
  </si>
  <si>
    <t>Stein6996@Gmail.Com</t>
  </si>
  <si>
    <t>Avi Stein, M.D.</t>
  </si>
  <si>
    <t>Yuval Freifeld,Basil S Lewis, MD,Yochai Adir,Giora Pillar,Ariel Miller,Ohad - Ronen, MD,Ori Segol,Eli Zuckerman</t>
  </si>
  <si>
    <t>Universitatsklinikum</t>
  </si>
  <si>
    <t>Torrance Clinical Research</t>
  </si>
  <si>
    <t>3330 Lomita Blvd.</t>
  </si>
  <si>
    <t>310-373-8120</t>
  </si>
  <si>
    <t>Mraikhel@Eliasresearch.Com</t>
  </si>
  <si>
    <t>Marina Raikhel, M.D.</t>
  </si>
  <si>
    <t>Marina Raikhel</t>
  </si>
  <si>
    <t>Angered Hospital</t>
  </si>
  <si>
    <t>Angered</t>
  </si>
  <si>
    <t>+46 (0)31-3326700</t>
  </si>
  <si>
    <t>Lennart.Sternemalm@Vgregion.Se</t>
  </si>
  <si>
    <t>Lennart Sternemalm</t>
  </si>
  <si>
    <t>Hillel Yaffe</t>
  </si>
  <si>
    <t>Hadera</t>
  </si>
  <si>
    <t>Anat Jaffe, Md</t>
  </si>
  <si>
    <t>Rikshospitalet</t>
  </si>
  <si>
    <t>Sognsvannsveien 20, 0372 Oslo, Norway</t>
  </si>
  <si>
    <t>Oslo</t>
  </si>
  <si>
    <t>Tobias.Gedde-Dahl@Rikshospitalet.No</t>
  </si>
  <si>
    <t>Tobias Gedde-Dahl</t>
  </si>
  <si>
    <t>Kjetil Retterstøl,Michael Bretthauer</t>
  </si>
  <si>
    <t>Central Clinical Hospital Russian Science Academy</t>
  </si>
  <si>
    <t>Hopital Schwabbing</t>
  </si>
  <si>
    <t>Laszlo J Mate Md</t>
  </si>
  <si>
    <t>North Palm Beach</t>
  </si>
  <si>
    <t>561-626-5551</t>
  </si>
  <si>
    <t>Drmate@Bellsouth.Net</t>
  </si>
  <si>
    <t>Laszlo J. Mate, M.D.</t>
  </si>
  <si>
    <t>Medical Research Unlimited</t>
  </si>
  <si>
    <t>4410 W. 16th Avenue Suite 61 Hialeah, Fl 33012</t>
  </si>
  <si>
    <t>Hialeah</t>
  </si>
  <si>
    <t>305-364-2888</t>
  </si>
  <si>
    <t>Epadilla@Mruresearch.Com</t>
  </si>
  <si>
    <t>Eveline H Padilla,</t>
  </si>
  <si>
    <t>Eveline H Padilla, MD</t>
  </si>
  <si>
    <t>Hospital Sud Francilien</t>
  </si>
  <si>
    <t>Corbeil Essonnes</t>
  </si>
  <si>
    <t>Ikem</t>
  </si>
  <si>
    <t>Institute For Clinical And Experimental Medicine Víde?ská 1958/9 140 21 Praha 4 - Kr?</t>
  </si>
  <si>
    <t>+420 261 362 120</t>
  </si>
  <si>
    <t>Ivan.Netuka@Ikem.Cz</t>
  </si>
  <si>
    <t>Netuka</t>
  </si>
  <si>
    <t>Josef Kautzner</t>
  </si>
  <si>
    <t>Diabetes And Glandular Disease Research</t>
  </si>
  <si>
    <t>Mlopez@Mdendocrinology.Net</t>
  </si>
  <si>
    <t>Meyling Lopez</t>
  </si>
  <si>
    <t>Unc Diabetes Care Center</t>
  </si>
  <si>
    <t>5316 Highgate Drive, Durham, Nc 27713</t>
  </si>
  <si>
    <t>John B Buse, MD</t>
  </si>
  <si>
    <t>Austin Health</t>
  </si>
  <si>
    <t>145 Studley Rd</t>
  </si>
  <si>
    <t>03 9496 5088</t>
  </si>
  <si>
    <t>Dr Sianna Panagiotopoulos</t>
  </si>
  <si>
    <t>Rinaldo Bellomo,Hui Gan,Helen Dewey,Michael Woodward,Niall C Tebbutt, MD,Joseph Proietto,Andrew Scott,Andrew Grigg</t>
  </si>
  <si>
    <t>Le Bonheur Children'S Hospital</t>
  </si>
  <si>
    <t>848 Adams Ave, Memphis, Tn 38103</t>
  </si>
  <si>
    <t>Memphis</t>
  </si>
  <si>
    <t>901-287-5283</t>
  </si>
  <si>
    <t>Jlieber1@Uthsc.Edu</t>
  </si>
  <si>
    <t>Jay A Lieberman</t>
  </si>
  <si>
    <t>Jay R Lieberman, MD,Sandra L Arnold, MD</t>
  </si>
  <si>
    <t>Uo Medicina Generale</t>
  </si>
  <si>
    <t>60-20132</t>
  </si>
  <si>
    <t>University California Irvine</t>
  </si>
  <si>
    <t>510 Aldrich Hall #5</t>
  </si>
  <si>
    <t>Irvine</t>
  </si>
  <si>
    <t>(714) 456-5791</t>
  </si>
  <si>
    <t>Vkimonis@Uci.Edu</t>
  </si>
  <si>
    <t>Virginia Kimonis, Md</t>
  </si>
  <si>
    <t>Neal Hermanowicz,Lucita M Cruz, MD,David Franklin,Thomas E Ahlering, M.D.,Gregory Evans,Steven C Cramer, MD,Christine H Lee, MD,Neyssa M Marina, MD,Annabel K Wang, MD,Jaime Landman,Paul G Fisher, MD,Gregory M Enns, MB CHB,Michael H Link, MD,Jason A Zell, DO,Tahseen Mozaffar,Tara Seery,Gregory D Evans, DDS,Kimberly K Anderson, MD,Brian Y Wong, MD,Clare J Twist, MD,Shahram Lotfipour,Gerald A Maguire, MD,Sai-Hong Ignatius Ou, MD,Sam Huang,Denny H Lee, MD,Michael P Link, MD,Petra Wilder-Smith,Tandy Aye,John D Day, MD,John W Day, MD,Deborah A Wing, MD,Padma Gulur,Elly R Lee, MD,Jennifer Soung,Jeffrey A Feinstein,John A Butler, MD,Virginia Kimonis,Lari B Wenzel, PhD,Claudia Kawas,Nikunj N Shah, MD,Jun Zhang,Michael J Stamos, MD,Baruch D Kuppermann, MD,Brian Wong,Steven G Potkin, MD,Elspeth M Mcdougall, MD</t>
  </si>
  <si>
    <t>Campus Bio Medico Dipartimento Di Diabetologia E Endocrinologia</t>
  </si>
  <si>
    <t>Southeastern Endocrine And Diabetes</t>
  </si>
  <si>
    <t>University New Mexico</t>
  </si>
  <si>
    <t>The University Of New Mexico, Albuquerque, Nm 87131</t>
  </si>
  <si>
    <t>(505) 272-8428</t>
  </si>
  <si>
    <t>Mbogenschutz@Salud.Unm.Edu</t>
  </si>
  <si>
    <t>Michael P Bogenschutz</t>
  </si>
  <si>
    <t>Kristi L Watterberg, MD,Koh Boayue,Corey C Ford, PHD,Richard T Lauer, M.D.,David E Cohn, MD,Sanjeev Arora,Robert F Kushner, MD,Robert L Coleman, MD,Melanie E Royce, MD,Hengameh H Heidarian-Raissy, PHARMD,Susan Lee,Monte Shaheen,Edward N Libby,Juan R Bustillo, MD,Martin J Edelman, MD,David A Garcia, MD,Adam S Levy, MD,Julie Bauman,Mark L Unruh, MD,Volker Schechinger,Stuart S Winter, MD,Elizabeth Mcguire,Julie E Bauman, MD,Robin K Ohls, MD,Richard Lauer,David A Garicia, MD,James A Mckinnell, MD,Fa-Chyi Lee</t>
  </si>
  <si>
    <t>Rapid Medical Research</t>
  </si>
  <si>
    <t>3619 Park E Dr</t>
  </si>
  <si>
    <t>216-682-0320</t>
  </si>
  <si>
    <t>Cathy.Prayner@Rapidmedicalresearch.Com</t>
  </si>
  <si>
    <t>Cathy Prayner</t>
  </si>
  <si>
    <t>Alan C Wine, MD,Alan E Kravitz, MD,Mira Baron</t>
  </si>
  <si>
    <t>Ayr Hospital</t>
  </si>
  <si>
    <t>, Dalmellington Road, Ayr Ka6 6dx</t>
  </si>
  <si>
    <t>Ayr</t>
  </si>
  <si>
    <t>KA6 6DX</t>
  </si>
  <si>
    <t>01563 826108</t>
  </si>
  <si>
    <t>Miriam Porte</t>
  </si>
  <si>
    <t>Andrew Collier</t>
  </si>
  <si>
    <t>Chu La Timone</t>
  </si>
  <si>
    <t>80 Rue Brochier</t>
  </si>
  <si>
    <t>Marseille</t>
  </si>
  <si>
    <t>Jean-Francois.Seitz@Ap-Hm.Fr</t>
  </si>
  <si>
    <t>Jean-François Seitz, Md</t>
  </si>
  <si>
    <t>Jean-Francois Seitz,Vincent Vidal,Jean-Claude Gentet,Jean Pouget,Jean Pelletier,Jean Philippe Azulay, Prof,Florence Duffaud,Jean-Claude Deharo,Olivier L Chinot, MD,Laetitia Dahan</t>
  </si>
  <si>
    <t>Hackensack University Medical Ccop</t>
  </si>
  <si>
    <t>30 Prospect Ave, Hackensack, Nj 07601</t>
  </si>
  <si>
    <t>Hackensack</t>
  </si>
  <si>
    <t>551-996-8125</t>
  </si>
  <si>
    <t>Llyons@Hackensackumc.Org</t>
  </si>
  <si>
    <t>Larry Lyons, Mph</t>
  </si>
  <si>
    <t>André Goy,Joseph Feldman,David S Siegel, MD,Chinwe Ogedegbe,Robert S Alter,Stuart L Goldberg, MD,Burton E Appel, MD,Robert B Berkowitz, MD,Stefan Faderl,Claudia Douglas,Andrew L Pecora, MD,Tatyana Feldman,Scott Rowley,Martin E Gutierrez, MD,Andre Goy,Stanley E Waintraub, MD,Donna Mcnamara,Anthony R Mato, MD,Judith Smith</t>
  </si>
  <si>
    <t>Oakville</t>
  </si>
  <si>
    <t>L6H 3P1</t>
  </si>
  <si>
    <t>University Manchester</t>
  </si>
  <si>
    <t>The University Of Manchester Rutherford Building Oxford Road Manchester M13 9pl Uk</t>
  </si>
  <si>
    <t>+44 (0)161 275 5622</t>
  </si>
  <si>
    <t>Bill.Ollier@Manchester.Ac.Uk</t>
  </si>
  <si>
    <t>David Craufurd,Peter Haddad,Ian Anderson</t>
  </si>
  <si>
    <t>City Clinical Hospital</t>
  </si>
  <si>
    <t>St. Petersburg, Pr. Dinamo, Building 3.</t>
  </si>
  <si>
    <t>St. Petersburg</t>
  </si>
  <si>
    <t>Anatoly Y. Rivkin</t>
  </si>
  <si>
    <t>Boris K Komyakov, MD</t>
  </si>
  <si>
    <t>Clinical Research Associates Tidewater</t>
  </si>
  <si>
    <t>400 Gresham Drive Norfolk, Va 23507</t>
  </si>
  <si>
    <t>757-627-7446</t>
  </si>
  <si>
    <t>Ewombolt@Crat.Org</t>
  </si>
  <si>
    <t>Edith Wombolt</t>
  </si>
  <si>
    <t>Duane G Wombolt, MD</t>
  </si>
  <si>
    <t>Irccs San Raffaele</t>
  </si>
  <si>
    <t>Via Della Pisana, 235  00163 Roma (Rm)</t>
  </si>
  <si>
    <t>06 660581</t>
  </si>
  <si>
    <t>Patrizio.Sale@Gmail.Com</t>
  </si>
  <si>
    <t>Patrizo Sale</t>
  </si>
  <si>
    <t>Fabrizio Stocchi</t>
  </si>
  <si>
    <t>Azienda Ospedaliero Universitaria Di Parma</t>
  </si>
  <si>
    <t>Via Gramsci 14-43126 Parma</t>
  </si>
  <si>
    <t>Parma</t>
  </si>
  <si>
    <t>Michelebianconcini@Ao.Pr.It</t>
  </si>
  <si>
    <t>Dr. Michele Bianconcini</t>
  </si>
  <si>
    <t>Fausto Catena,Marcello Tiseo,Andrea Ardizzoni,Diego Ardissino,Caterina Caminiti</t>
  </si>
  <si>
    <t>Cleveland Clinic</t>
  </si>
  <si>
    <t>Cleveland, Oh 44195</t>
  </si>
  <si>
    <t>216-444-2121</t>
  </si>
  <si>
    <t>Tangw@Ccf.Org</t>
  </si>
  <si>
    <t>Wilson Tang</t>
  </si>
  <si>
    <t>Jeffery A Cohen, MD,Alberto J Montero, MD,Gonzalo Gonzalez-Stawinski,Mehdi H Shishehbor, DO,James W Simon, MD,Walid I Saliba, MD,Donald F Kirby, MD,Soumya Chatterjee,Thomas W Frazier,David J Adelstein, MD,Laurence Kennedy,Andra I Duncan, MD,A M Gillinov, MD,Franck Rahaghi,Mikkael A Sekeres, MD,Joseph Parambil,Wai Hong W Tang, MD,Deepak L Bhatt, MD,Carlos A Higuera, MD,Chad Michener,Eileen M Hsich, MD,Udayakumar Navaneethan,Sumita B Khatri, MD,Navneet S Majhail, MD,Mina M Chung, MD,Sangeeta R Kashyap, MD,Philip R Schauer, MD,Robert Dreicer,Nader Moazami,Katherine M Dell, MD,Saul Nurko,Deepa Jagadeesh,Timmy Nguyen,Dale R Shepard, MD,Sevag Demirjian,Charles O'Malley,Steven D Wexner,Steven J Spalding, MD,David M Lang, MD,Matthew D Barber, MD,Daniel I Sessler, MD,Alok A Khorana, MD,Samir Kapadia,Gary S Francis, MD,Nicholas G Smedira, MD,Wolf Stapelfeldt,George T Budd, MD,Sabry Ayad,Madhusudhan R Sanaka, MD,Nathan Pennell,David M Peereboom, MD,David B Friedman, MD,Daniel G Clair, MD,Pierre L Triozzi, MD,Frederic Reu,Marc Ernstoff,Keith Mccrae,Smitha S Krishnamurthi, MD,Hubert H Fernandez, MD,Babak Tousi,Jorge A Guzman, MD,Fiona Simpkins,John R Kirwan, MD,James C Thomas, MD,Ronald Sobecks,Carol Langford,Jennifer A Frontera, M.D.,Bruno R Bastos, MD,Jesse Schold,Lara A Danziger-Isakov, MD,Rishi P Singh, MD,Ramon V Tiu, MD,Manmeet Ahluwalia,Martin A Schreiber, MD,Alparslan Turan,Brian Rini,Stephen J Nicholls, M.D.,Randall C Starling, MD,Leonardo Kapural,Jaroslaw P Maciejewski, PHD,Bruce L Wilkoff, MD,Manoj Monga,Erick M Remer, MD,James A Simon, MD,Marwan Hamaty,G T Budd, MD,Thomas G Frasier, MD,Peter G Rose, MD,Mina K Chung, MD,Jorge A Garcia, MD,Michael A Vogelbaum, MD,Steven E Waggoner, MD,Afshin Dowlati,Jon D Vogel, MD,Marylise Boutros,Brian Hill,Peter Martin,Shamik Bafna,Sankar D Navaneethan, MD,Sumit Parikh,Anwar Ahmed,Robert L Debernardo, MD,Andre Machado,Marc S Penn, MD,James S Thomas, MD,Wilma F Bergfeld, MD,Anjali S Advani, MD</t>
  </si>
  <si>
    <t>Childrens Hospital Philadelphia</t>
  </si>
  <si>
    <t>3401 Civic Center Blvd.</t>
  </si>
  <si>
    <t>215-590-1447</t>
  </si>
  <si>
    <t>Sather@Email.Chop.Edu</t>
  </si>
  <si>
    <t>Scott Cook-Sather</t>
  </si>
  <si>
    <t>Carole L Marcus, M.D.,Richard B Womer, M.D.,David T Teachey, M.D.,Thomas J Power, PH.D.,Susan R Rheingold, MD,David J Goldberg, MD,Timothy Roberts,James Guevara,Leslie J Raffini, MD,Richard M Rutstein, MD,Stephan A Grupp, M.D.,Jonathan M Spergel, PHD,Nancy Bunin,David T Teachey, MD,Samuel Goldfarb,Vinay M Nadkarni, M.D.,Aletha Akers,Yael Mosse,Michael Keller,Scott D Cook-Sather, M.D.,Laura Prosser,Matthew L Ryan, MD,Flaura K Winston, MD,Brian D Hanna, MD,Richard Aplenc,Petar Mamula,Janet L Kwiatkowski, MD,Jeffrey S Neal, MD,Benjamin L Laskin, MD,Alexander G Fiks, MD,David R Lynch, MD,Kevin Ec Meyers, M.D.,Richard S Finkel, MD,Kathleen Loomes,Gihan I Tennekoon, MB CHB,Maria R Mascarenhas, MB CHB, MBBS,David J Lynch, MD</t>
  </si>
  <si>
    <t>Christina Care Research Institute</t>
  </si>
  <si>
    <t>Newark</t>
  </si>
  <si>
    <t>Delaware</t>
  </si>
  <si>
    <t>James Lenhard</t>
  </si>
  <si>
    <t>Cliniques Universitaires Saint Luc</t>
  </si>
  <si>
    <t>Avenue Hippocrate 10, 1200 Woluwe-Saint-Lambert</t>
  </si>
  <si>
    <t>+32 2 764 1821</t>
  </si>
  <si>
    <t>Patrice.Forget@Uclouvain.Be</t>
  </si>
  <si>
    <t>Patrice Forget, M.D.</t>
  </si>
  <si>
    <t>Etienne M Sokal, MD,Bertrand Tombal,Violaine Havelange,Yves Humblet,Jean-Pascal Machiels,Francois Duhoux,Patrice Forget,Ivan Borbath,Gregory Reychler,Chantal Doyen,Jean-Francois Baurain,Pierre-François Laterre,Gilles Lebuffe,Olivier Dewit,Joseph Kerger</t>
  </si>
  <si>
    <t>2 Place Saint-Jacques, 25000 Besançon, France</t>
  </si>
  <si>
    <t>Srinckenbach@Chu-Besancon.Fr</t>
  </si>
  <si>
    <t>Simon Rinckenbach</t>
  </si>
  <si>
    <t>Thierry Moulin,Christophe Borg,Gilles Capellier,Guillaume Besch,Sebastien Pili-Floury,Francois Schiele,Franck Carbonnel,Laurent Obert,Thibaut Desmettre,Nicolas Meneveau,Maria Nachury,Virginie Westeel,Siamak Davani</t>
  </si>
  <si>
    <t>Stobhill Ach Diabetes Clinic</t>
  </si>
  <si>
    <t>G21 3UW</t>
  </si>
  <si>
    <t>Dzial Badan Klinicznych Malopoiskie</t>
  </si>
  <si>
    <t>30 510</t>
  </si>
  <si>
    <t>Ni Principal Military Clinical Hospital N A Academician Nn Burdenko</t>
  </si>
  <si>
    <t>Hopewell Valley Family Medicine</t>
  </si>
  <si>
    <t>Trenton</t>
  </si>
  <si>
    <t>Sanford Health</t>
  </si>
  <si>
    <t>1305 West 18th Street Sioux Falls, Sd</t>
  </si>
  <si>
    <t>605-312-7300</t>
  </si>
  <si>
    <t>Nicole Wendling</t>
  </si>
  <si>
    <t>Steven B Powell, MD,Preston D Steen, MD</t>
  </si>
  <si>
    <t>Heartlands Hospital</t>
  </si>
  <si>
    <t>Bordesley Green East, Birmingham, West Midlands B9 5ss, United Kingdom</t>
  </si>
  <si>
    <t>B9 5SS</t>
  </si>
  <si>
    <t>0121 424 0835</t>
  </si>
  <si>
    <t>Don.Milligan@Heartofengland.Nhs.Uk</t>
  </si>
  <si>
    <t>Prof Don Milligan</t>
  </si>
  <si>
    <t>Saint Vincent Hospital</t>
  </si>
  <si>
    <t>390 Victoria Street, Darlinghurst Nsw 2010, Australia</t>
  </si>
  <si>
    <t>Darlinghurst</t>
  </si>
  <si>
    <t>612 9355 5614</t>
  </si>
  <si>
    <t>Sandra Montez</t>
  </si>
  <si>
    <t>David O'Neal,Gregory Dore,Greg Dore,Andrew Carr,Allan Glanville</t>
  </si>
  <si>
    <t>Lapeyronie Hospital Chu De Montpellier</t>
  </si>
  <si>
    <t>Mercury Street Medical</t>
  </si>
  <si>
    <t>300 W Mercury St</t>
  </si>
  <si>
    <t>Butte</t>
  </si>
  <si>
    <t>406-723-1375</t>
  </si>
  <si>
    <t>John.Pullman@Mercurystmed.Com</t>
  </si>
  <si>
    <t>John Pullman</t>
  </si>
  <si>
    <t>Helios Klinikum Emil Von Behring</t>
  </si>
  <si>
    <t>Helios Klinikum Emil Von Behring Berlin-Zehlendorf Walterhöferstr. 11, 14165 Berlin</t>
  </si>
  <si>
    <t>+49 (0) 30 81 02-0</t>
  </si>
  <si>
    <t>Sabine Widdrat</t>
  </si>
  <si>
    <t>Jens Kollmeier,Monika Serke</t>
  </si>
  <si>
    <t>Harrogate District Hospital</t>
  </si>
  <si>
    <t>Lancaster Park Road, Harrogate, North Yorkshire Hg2 7sx, United Kingdom</t>
  </si>
  <si>
    <t>Harrogate</t>
  </si>
  <si>
    <t>HG2 7SX</t>
  </si>
  <si>
    <t>44 1423 555 790</t>
  </si>
  <si>
    <t>Geraldine.Bynoe@Hhc-Tr.Northy.Hs.Uk</t>
  </si>
  <si>
    <t>Geraldine Bynoe</t>
  </si>
  <si>
    <t>Drk Kliniken Westend</t>
  </si>
  <si>
    <t>Friedrich Jahn, Ph.D.</t>
  </si>
  <si>
    <t>Diabeteszentrum</t>
  </si>
  <si>
    <t>Johns Hopkins Bayview Medical Center</t>
  </si>
  <si>
    <t>4940 Eastern Avenue Baltimore, Md</t>
  </si>
  <si>
    <t>410-550-2254</t>
  </si>
  <si>
    <t>Kdunn@Jhmi.Edu</t>
  </si>
  <si>
    <t>Kelly E Dunn</t>
  </si>
  <si>
    <t>George E Bigelow, PHD,Maureen M Gilmore, MD,Micheal J Polydefkis, MD,Karin J Neufeld, MD, Mph,Paul B Rosenberg, MD,Ronald D Berger, MD,Charles Flexner,Eric C Strain, MD,Erik Hasenboehler,Jennifer G Robinson, MD,Michael Smith,Roland R Griffiths, PHD,Vani Rao,Anne E Burke, MD,Cornelia L Trimble, M.D.,Christian P Pavlovich, MD,Michael J Smith, MD,Richard D Semba, M.D.,Kenneth Silverman,Rodrigo B Erlich, MD,Ronald G Berger, MD,Gregory L Krauss, MD,Linda F Fried, MD</t>
  </si>
  <si>
    <t>Nzoz Omnimed</t>
  </si>
  <si>
    <t>93-338</t>
  </si>
  <si>
    <t>Cosa@Mp.Pl</t>
  </si>
  <si>
    <t>Marcin Kosinski, Md</t>
  </si>
  <si>
    <t>Cedar Research</t>
  </si>
  <si>
    <t>Desert Endocrinolgy</t>
  </si>
  <si>
    <t>702-949-7785</t>
  </si>
  <si>
    <t>Angelo.Bustos@Desertendo.Com</t>
  </si>
  <si>
    <t>Angelo Bustos</t>
  </si>
  <si>
    <t>Akershus University Hospital</t>
  </si>
  <si>
    <t>Sykehusveien 25</t>
  </si>
  <si>
    <t>Lorenskog</t>
  </si>
  <si>
    <t>+47 915 02 900</t>
  </si>
  <si>
    <t>A.H.Ree@Medisin.Uio.No</t>
  </si>
  <si>
    <t>Anne Hansen Ree</t>
  </si>
  <si>
    <t>Jørgen Jahnsen,Astrid Bergland,Vegard Wyller,Sølvi Helseth</t>
  </si>
  <si>
    <t>Gemeinschaftspraxis Dr Klausmann Dr Welslau</t>
  </si>
  <si>
    <t>Aschaffenburg</t>
  </si>
  <si>
    <t>Info@Studien-Zentrum.De</t>
  </si>
  <si>
    <t>Gerhard Klausmann, Md</t>
  </si>
  <si>
    <t>Rockdale Medical Research Associates</t>
  </si>
  <si>
    <t>Conyers</t>
  </si>
  <si>
    <t>Howard S Ellison, Md</t>
  </si>
  <si>
    <t>Howard S Ellison, MD</t>
  </si>
  <si>
    <t>Public Institution Seskines Outpatient Clinic</t>
  </si>
  <si>
    <t>Adolfaarmalyte@Gmail.Com</t>
  </si>
  <si>
    <t>Ilona Lapteva, Md</t>
  </si>
  <si>
    <t>Thomas J Stephens And Associates</t>
  </si>
  <si>
    <t>Colorado Springs</t>
  </si>
  <si>
    <t>Jennifer Dilembo, Ba</t>
  </si>
  <si>
    <t>Clinic New Medical Technology</t>
  </si>
  <si>
    <t>Stellaka@Yandex.Ru</t>
  </si>
  <si>
    <t>Larisa Kalinina, Md</t>
  </si>
  <si>
    <t>University Diabetes And Endocrine Consultants</t>
  </si>
  <si>
    <t>423-265-3561</t>
  </si>
  <si>
    <t>Carla Lewis</t>
  </si>
  <si>
    <t>Aurora St Lukes Medical Center</t>
  </si>
  <si>
    <t>2900 W Oklahoma Ave</t>
  </si>
  <si>
    <t>414-385-1853</t>
  </si>
  <si>
    <t>Maggie.Miller@Aurora.Org</t>
  </si>
  <si>
    <t>Maggie Miller</t>
  </si>
  <si>
    <t>Jonathan S Treisman, MD,Tom P Aufderheide, MD,Bhupendra O Khatri, MD,Jasbir S Sra, MD,Dianne Zwicke</t>
  </si>
  <si>
    <t>Universidade Estadual Paulista Julio De Mesquita Filho</t>
  </si>
  <si>
    <t>Araraquara</t>
  </si>
  <si>
    <t>Tkl Research</t>
  </si>
  <si>
    <t>365 West Passaic Street, Suite 550</t>
  </si>
  <si>
    <t>Rochelle Park</t>
  </si>
  <si>
    <t>201-587-0500</t>
  </si>
  <si>
    <t>Tkl Research, Inc.</t>
  </si>
  <si>
    <t>Regina Yavel,Jonathan S Dosik, MD,Phillip J Lastella, MD</t>
  </si>
  <si>
    <t>Waikato Regional Diabetes Service</t>
  </si>
  <si>
    <t>PRIVATE BAG 3200</t>
  </si>
  <si>
    <t>Annie Johnstone</t>
  </si>
  <si>
    <t>Peter J Dunn, MD</t>
  </si>
  <si>
    <t>Hopital De La Timone</t>
  </si>
  <si>
    <t>264 Rue Saint-Pierre</t>
  </si>
  <si>
    <t>33 (0)4 91 38 46 05</t>
  </si>
  <si>
    <t>Meriem.Boualem@Ap-Hm.Fr</t>
  </si>
  <si>
    <t>Jean-Jacques Grob, Prof.</t>
  </si>
  <si>
    <t>Mathieu Milh,Jean-Jacques Grob,Jean-Francois Seitz,Jean-Claude Gentet,Gilbert Habib,Florence Duffaud,Jean Jacques Grob,Jean Pelletier,Jean Philippe Azulay, Prof,Laetitia Dahan</t>
  </si>
  <si>
    <t>University Nebraska Medical Center</t>
  </si>
  <si>
    <t>42nd And Emile, Omaha, Ne 68198</t>
  </si>
  <si>
    <t>402-559-5000</t>
  </si>
  <si>
    <t>Alexander.Maskin@Unmc.Edu</t>
  </si>
  <si>
    <t>Alexander Maskin</t>
  </si>
  <si>
    <t>Diana V Do, MD,John M Bertoni, MD,Apar Kishor Ganti,Nancy L Waltman, PHD,Diana F Florescu, MD,Susan Swindells,Kari A Simonsen, MD,Philip J Bierman, MD,Stephen I Rennard, MD,Quan Nguyen,Matthew Lunning,Prasad R Padala, MD,Robert G Bociek, MD,Elizabeth Reed,Ralph Hauke,Julie Vose,Edward A Faber, DO,Jue Wang,Ruben A Mesa, MD,Pierre Fayad,Tara R Brakke, MD,Laura D Bilek, PhD, Pt,Scott W Shurmur, MD,Sasha K Shillcutt, MD,Nicole A Shonka, MD,Whitney S Goldner, MD,Quan Dong Nguyen, MD, MSc,Austin Thompson,Julie Weekes,Sasha Shillcutt,Nicholas Haglund,William Rizzo,Chad Vokoun,Alison G Freifeld, MD</t>
  </si>
  <si>
    <t>Struttura Complessa Dietologia Diabetologia Malattie Metaboliche Ospedale Pertini</t>
  </si>
  <si>
    <t>Colanto@Inwind.It</t>
  </si>
  <si>
    <t>Antonietta Colatrella, Md</t>
  </si>
  <si>
    <t>Hammersmith Hospital</t>
  </si>
  <si>
    <t>Du Cane Rd</t>
  </si>
  <si>
    <t>W12 0HS</t>
  </si>
  <si>
    <t>020 3313 8078</t>
  </si>
  <si>
    <t>L.Howard@Imperial.Ac.Uk</t>
  </si>
  <si>
    <t>Luke Howard</t>
  </si>
  <si>
    <t>Hashim Ahmed,Hani Gabra,Luke Howard,Jane Apperley,Stephen A Bloom, MD,Darrel Francis,Harpreet S Wasan, MD,Sarah Blagden</t>
  </si>
  <si>
    <t>Boston Childrens Hospital</t>
  </si>
  <si>
    <t>300 Longwood Avenue, Boston, Ma 02115 617-355-6000</t>
  </si>
  <si>
    <t>617-919-2508</t>
  </si>
  <si>
    <t>Sung-Yun.Pai@Childrens.Harvard.Edu</t>
  </si>
  <si>
    <t>Sung-Yun Pai, Md</t>
  </si>
  <si>
    <t>Cara Ebbeling,Lynda M Vrooman, MD,Olivia Boyer,Patricia L Hibberd, MD,John R Knight, MD,Julia S Wong, MD,Garry Steil,Scott B Snapper, MD PHD,Wanda Phipatanakul,John H Arnold, MD,Brian W Walsh, MD,Athos Bousvaros,Scott R Plotkin, MD,Sion Harris,Caleb P Nelson, M.D.,Robert Fowler,Michelle A Anderson, MD,Richard A Jackson, MD,David S Ludwig, M.D.,Benton Heyworth,Suzanne Shusterman,Michael J G Somers,Audrey C Marshall, MD,Thomas J Sandora, MD, MPH,Alan H Beggs, Ph.D.,Kenneth D Mandl, MD, Mph,Martha Curley,Debra L Weiner, MD,Craig D Smallwood, Rrt,Christine N Duncan, MD,Basil T Darras, MD,Mary P Mullen, MD,Sandra K Burchett, MD,Michael S D Agus, MD,Susan E Waisbren, PHD,Gerard T Berry, MD,Cameron Trenor,Christopher P Landrigan, MD, MPH,Carlos Rodriguez-Galindo,Mark W Kieran, MD,Ellis Neufeld,Andrew Place,Erinn Rhodes,Lawrence Rhein,Mustafa Sahin,James Lock,Brian D Snyder, MD,Henry L Dorkin, MD,Eric W Fleegler, MD, MPH,Eun S Park, MD,Michele Degrazia</t>
  </si>
  <si>
    <t>University Oklahoma</t>
  </si>
  <si>
    <t>660 Parrington Oval, Norman, Ok 73019</t>
  </si>
  <si>
    <t>Norman</t>
  </si>
  <si>
    <t>Oklahoma</t>
  </si>
  <si>
    <t>(405) 271-2090</t>
  </si>
  <si>
    <t>Hscora@Ouhsc.Edu</t>
  </si>
  <si>
    <t>Martha Ogilvie</t>
  </si>
  <si>
    <t>George B Selby, MD,René Mcnall-Knapp,John E Grunow, MD,Kiarash Kojouri,Jorge F Saucedo, MD,William P Jennings, MD,James A Royall, MD,Marilyn Escobedo,Douglas C Dannaway, MD,D S Mcmeekin, MD,Mazen S Abu-Fadel, MD,Kenneth C Copeland,Mohamad Cherry,Carla Kurkijan,Rene Y Mcnall-Knapp, MD,Scott Mcmeekin,Pamela R Roberts, MD,Thomas Hennebry,Robert S Mannel, MD,John Blebea,Carol L Clark, MD,Gary T Kinasewitz, MD,Udho Thadani,Joel Cramer,Kathleen N Moore, MD,Shubham Pant</t>
  </si>
  <si>
    <t>Saint Petersburg Nhi Municipal Multi Speciality Hospital # 2</t>
  </si>
  <si>
    <t>Ins De Inv Cardiovascular La Plata</t>
  </si>
  <si>
    <t>La Plata</t>
  </si>
  <si>
    <t>Rabin Medical Center</t>
  </si>
  <si>
    <t>Petah Tikvah</t>
  </si>
  <si>
    <t>972-39376521</t>
  </si>
  <si>
    <t>Psinger@Clalit.Org.Il</t>
  </si>
  <si>
    <t>Pierre Singer, Professor ,Md</t>
  </si>
  <si>
    <t>Leonard Leibovici,Marius Braun,Pia Raanani,Yaron Niv,David Margel,Rinat Yerushalmi,Salomon M Stemmer, MD,Ruth Djaldetti,Moshe Yeshurun,Pierre Singer,Lisa A Cooper, M.D.,Thomas R Spitzer, MD,Ofer Purim,Lev Pavlovsky,Rinat Yerusahlmi,Jonathan D Cohen,Shaul Lev,Salomon Stemmet,Ron Ram,Eli Rosenbaum,Baruch Brenner,Mordechai Kremer,Dov Weinberger,Shmuel Fuchs,Ran Kornowski,Moshe Phillip,Reuven Amster,Danny Alon,David Shitrit,Yariv Yogev,Jonathan Cohen</t>
  </si>
  <si>
    <t>Diabetes Center The Southwest</t>
  </si>
  <si>
    <t>1881 West 24th Street    Suite A   Yuma, Az 85364</t>
  </si>
  <si>
    <t>Midland</t>
  </si>
  <si>
    <t>(928) 344-6450</t>
  </si>
  <si>
    <t>Sandeep Dhindsa</t>
  </si>
  <si>
    <t>Donetsk National Medical University</t>
  </si>
  <si>
    <t>Tryapolova@Gmail.Com</t>
  </si>
  <si>
    <t>Tetyana Ryapolova</t>
  </si>
  <si>
    <t>Southeastern Research Associates</t>
  </si>
  <si>
    <t>4501 Old Spartanburg Rd Taylors, Sc 29687</t>
  </si>
  <si>
    <t>Taylors</t>
  </si>
  <si>
    <t>South Carolina</t>
  </si>
  <si>
    <t>864-268-4500</t>
  </si>
  <si>
    <t>Cindya@Southeasternresearch.Com</t>
  </si>
  <si>
    <t>Cindy Agudelo</t>
  </si>
  <si>
    <t>Chuservpediatrie</t>
  </si>
  <si>
    <t>Portland Diabetes And Endocrinology Center</t>
  </si>
  <si>
    <t>Arizona Research Center</t>
  </si>
  <si>
    <t>2525 Wgreenway Rd #114</t>
  </si>
  <si>
    <t>602-863-6363</t>
  </si>
  <si>
    <t>Jgimbel@Azresearchcenter.Com</t>
  </si>
  <si>
    <t>Joseph Gimbel</t>
  </si>
  <si>
    <t>Eric J Eross, DO,Manuel R Modiano, MD,Louise A Taber, MD,Joseph S Gimbel, MD</t>
  </si>
  <si>
    <t>University Viginia Health System</t>
  </si>
  <si>
    <t>Royal London Hospital</t>
  </si>
  <si>
    <t>Whitechapel Road, London E1 1bb</t>
  </si>
  <si>
    <t>John G Gribben, MD,Gavin Giovannoni,Rajiv Jalan,John Gribben</t>
  </si>
  <si>
    <t>Your Diabetes Endocrine Nutrition Group</t>
  </si>
  <si>
    <t>8300 Tyler Boulevard, Suite 102 Mentor Oh 44060</t>
  </si>
  <si>
    <t>Mentor</t>
  </si>
  <si>
    <t>(440) 266-5005</t>
  </si>
  <si>
    <t>Maureen Cunningham</t>
  </si>
  <si>
    <t>Daniel Weiss</t>
  </si>
  <si>
    <t>Isala Klinieken</t>
  </si>
  <si>
    <t>8000 GK</t>
  </si>
  <si>
    <t>A.H.Honkoop@Isala.Nl</t>
  </si>
  <si>
    <t>A H. Honkoop, Md</t>
  </si>
  <si>
    <t>Kees Van Egmond, MD,Arif Elvan</t>
  </si>
  <si>
    <t>Barn Och Ungdomsmedicin Lasarettet</t>
  </si>
  <si>
    <t>SE-251 87</t>
  </si>
  <si>
    <t>5251 South Green Street, #300</t>
  </si>
  <si>
    <t>Murray</t>
  </si>
  <si>
    <t>801.261.8930</t>
  </si>
  <si>
    <t>Jannaespinosa@Radiantresearch.Com</t>
  </si>
  <si>
    <t>Janna Espinosa</t>
  </si>
  <si>
    <t>Michael R Adams, MD</t>
  </si>
  <si>
    <t>Atlanta Pharmaceutical Research Center</t>
  </si>
  <si>
    <t>Royal Adelaide Hospital</t>
  </si>
  <si>
    <t>North Terrace, Adelaide Sa 5000, Australia</t>
  </si>
  <si>
    <t>Adelaide</t>
  </si>
  <si>
    <t>+61 8 8222 3890</t>
  </si>
  <si>
    <t>Bernadette.Swart@Health.Sa.Gov.Au</t>
  </si>
  <si>
    <t>Ms Bernadette Swart</t>
  </si>
  <si>
    <t>Prashanthan Sanders,Pratyush Giri,Michael D Brown, MD,Michael Horowitz,Ian D Lewis,Michael A Brown, MBBS,Nam Nguyen,Hugh W Greville,Christopher Sweeney,Marianne Chapman,Stephen J Nicholls, M.D.,Mark Holmes,Luen B To, MD,Naomi Horvath,Timothy Kleinig,Gary A Wittert, MB CHB,Margaret Davy,Gerald N Holtmann, MD,David R Shaw, MD,Paul E Rolan, MB CHB,Sepehr Shakib</t>
  </si>
  <si>
    <t>Medecine B</t>
  </si>
  <si>
    <t>Angers</t>
  </si>
  <si>
    <t>Chu Marseille Hopitaux Sud</t>
  </si>
  <si>
    <t>Catherine Zevaco Mattei, Md</t>
  </si>
  <si>
    <t>Hospital De Clinicas De Porto Alegre Porto</t>
  </si>
  <si>
    <t>55 3359-8619</t>
  </si>
  <si>
    <t>Gremedi@Hcpa.Ufgrs.Br</t>
  </si>
  <si>
    <t>Gabriela Remedi</t>
  </si>
  <si>
    <t>Wolnei Caumo,Eduardo Sprinz,Sheila Co Martins, Pi,Paulo Passos,Eduardo Raupp,Laura Fogliatto</t>
  </si>
  <si>
    <t>Hotel Dieu</t>
  </si>
  <si>
    <t>Place Alexis Ricordeau 44093 Nantes Cedex 1, France</t>
  </si>
  <si>
    <t>+33 02 40 08 32 53</t>
  </si>
  <si>
    <t>Philippe.Moreau@Cnrs-Imn.Fr</t>
  </si>
  <si>
    <t>Professor Philippe Moreau</t>
  </si>
  <si>
    <t>Yann Touchefeu,Aurélie Meurette,Beatrice Mahe,Maryvonne Hourmant,Loic Lenormand,Bruno Buecher,Thomas Gastinne,Patrice Chevallier,Brigitte Dreno,François Raffi,Pierre Pottier,Philippe Moreau,Karim Asehnoune,Gilles Blancho,Yann Pereon,Viviane Dubruille,Francois Raffi,Eric Letessier,Michel Weber</t>
  </si>
  <si>
    <t>Medical University Bialystok</t>
  </si>
  <si>
    <t>John Hunter Hospital</t>
  </si>
  <si>
    <t>New Lambton Heights, New South Wales, Australia</t>
  </si>
  <si>
    <t>Newcastle</t>
  </si>
  <si>
    <t>Peter.Harrigan@Hnehealth.Nsw.Gov.Au</t>
  </si>
  <si>
    <t>Peter Harrigan</t>
  </si>
  <si>
    <t>Mark W Parsons, PHD</t>
  </si>
  <si>
    <t>Smolensk Regional</t>
  </si>
  <si>
    <t>214008, Smolensk, Lenin Square, 1</t>
  </si>
  <si>
    <t>Smolensk</t>
  </si>
  <si>
    <t>(4812) 38-61-65,</t>
  </si>
  <si>
    <t>Region@Admin.Smolensk.Ru ,</t>
  </si>
  <si>
    <t>Dr Sanjay Kalra</t>
  </si>
  <si>
    <t>Scripps Clinic</t>
  </si>
  <si>
    <t>San Diego, California</t>
  </si>
  <si>
    <t>Perez.Alain@Scrippshealth.Org</t>
  </si>
  <si>
    <t>Alain Perez</t>
  </si>
  <si>
    <t>James R Mason, MD,Donald J Hillebrand, MD,James T Heywood, MD,Darren Sigal,Paul J Pockros, MD,Ken Fujioka,Linda T Vahdat,Thomas J Heywood, MD,David E Kandzari, MD,Michael P Kosty, MD,Kimberly L Harper, MD,Terence J Heywood, MD</t>
  </si>
  <si>
    <t>Schneider Children Center</t>
  </si>
  <si>
    <t>Lmc Endocrinology Center</t>
  </si>
  <si>
    <t>Ronnie Aronsson, Md</t>
  </si>
  <si>
    <t>David Y Twum-Barima,Ronnie Aronson</t>
  </si>
  <si>
    <t>Axis Clinical Trials</t>
  </si>
  <si>
    <t>5800 Wilshire Blvd Los Angeles, Ca 90036</t>
  </si>
  <si>
    <t>310-289-8242</t>
  </si>
  <si>
    <t>Drhazan@Axistoday.Com</t>
  </si>
  <si>
    <t>Lydie Hazan</t>
  </si>
  <si>
    <t>Sergio E Rojter, MD,Patrick E Clarke, MD</t>
  </si>
  <si>
    <t>Ottawa Health Research Institute</t>
  </si>
  <si>
    <t>Ottawa On K1y 4e9</t>
  </si>
  <si>
    <t>K1H 8L6</t>
  </si>
  <si>
    <t>613-722-6521</t>
  </si>
  <si>
    <t>Wendy.Fusee@Theroyal.Ca</t>
  </si>
  <si>
    <t>Wendy Fusee</t>
  </si>
  <si>
    <t>Laura Q M Chow, MD,Jonathan B Angel, MD,Marc A Rodger, MD,Paul Wheatley-Price,Peter Lapner</t>
  </si>
  <si>
    <t>Rady Childrens Hospital San Diego</t>
  </si>
  <si>
    <t>3020 Childrens Way</t>
  </si>
  <si>
    <t>(858) 966-4003</t>
  </si>
  <si>
    <t>Rebecca Cherry, M.D.</t>
  </si>
  <si>
    <t>Adriana H Tremoulet,John S Bradley, MD,Michael E Gottschalk, MD,Henry F Chambers, MD,William L Roberts, MD,Jane C Burns, MD,Amy Kimball,Wynnis L Tom, MD,Lynne M Bird, M.D.,Jenny J Kim, MD,Ron S Newfield, MD,Lawrence F Eichenfield, MD,Jenny M Kim, MD</t>
  </si>
  <si>
    <t>Diabetes And Glandular Disease Clinic</t>
  </si>
  <si>
    <t>Middlemore Hospital</t>
  </si>
  <si>
    <t>Middlemore Hospital, Private Bag 93311, Otahuhu, Auckland 1640</t>
  </si>
  <si>
    <t>Auckland</t>
  </si>
  <si>
    <t>09) 276 0000</t>
  </si>
  <si>
    <t>Nerida.Hunt@Biomet.Com</t>
  </si>
  <si>
    <t>Nerida Hunt</t>
  </si>
  <si>
    <t>Sunil Kumar</t>
  </si>
  <si>
    <t>Gentofte Hospital</t>
  </si>
  <si>
    <t>Kildegårdsvej 28?  2900 Hellerup</t>
  </si>
  <si>
    <t>Hellerup</t>
  </si>
  <si>
    <t>0045 39 77 39 77</t>
  </si>
  <si>
    <t>Paul.Clementsen@Regionh.Dk</t>
  </si>
  <si>
    <t>Paul F Clementsen</t>
  </si>
  <si>
    <t>Poul Bloch Thomsen,Søren Solgaard,Filip Knop,Annesofie Faurschou,Niels E Bruun, MD,Laura Staun Valentiner, Masters In Health Sciences,Ulrik Grevstad,Lone Skov,Peter Sogaard,Torquil Watt</t>
  </si>
  <si>
    <t>Saint Petersburg Pavlov State Medical University</t>
  </si>
  <si>
    <t>L'Va Tolstogo Str. 6/8 Saint Petersburg, Russia 197022</t>
  </si>
  <si>
    <t>+7 (812) 234-62-59</t>
  </si>
  <si>
    <t>Elena Krasilnikova, Md</t>
  </si>
  <si>
    <t>Sergei V Orlov, MD,Sergey V Orlov, MD</t>
  </si>
  <si>
    <t>San Raffaele Scientific Institute</t>
  </si>
  <si>
    <t>Via Olgettina 58 20132 Milano</t>
  </si>
  <si>
    <t>+39 02.917.51. 543</t>
  </si>
  <si>
    <t>Info.Medicine@Unisr.It</t>
  </si>
  <si>
    <t>Nicole Petra Papa</t>
  </si>
  <si>
    <t>Andrea Ferrari,Giancarlo Comi,Andres Ferreri,Adriano Lazzarin,Raffaella Fazio</t>
  </si>
  <si>
    <t>Chirurgische Universitatsklinik</t>
  </si>
  <si>
    <t>Freiburg</t>
  </si>
  <si>
    <t>Ex Istituto Di Clinica Medica</t>
  </si>
  <si>
    <t>Palermo</t>
  </si>
  <si>
    <t>Aggarwal And Associates Limited</t>
  </si>
  <si>
    <t>L6T 0G1</t>
  </si>
  <si>
    <t>Naresh K Aggarwal, MD,Naresh Aggarwal</t>
  </si>
  <si>
    <t>Portland Diabetes And Endocrinology</t>
  </si>
  <si>
    <t>Phoenix Endocrinology Clinic Limited</t>
  </si>
  <si>
    <t>University California Davis</t>
  </si>
  <si>
    <t>One Shields Avenue Davis, Ca 95616</t>
  </si>
  <si>
    <t>Sacramento</t>
  </si>
  <si>
    <t>(530) 754-7764</t>
  </si>
  <si>
    <t>Lewin@Ucdavis.Edu</t>
  </si>
  <si>
    <t>Lewin, Harris</t>
  </si>
  <si>
    <t>Craig M Mcdonald, MD,Lorenzo Rossaro,Richard H White, MD,Primo N Lara, MD,Jun Yan,Brian M Morrissey, MD,Deborah B Adey, MD,Mark A Underwood, MD,John R Laird, MD,Mark A Agius, MD,David Green,Kathleen Angkustsiri,John M Olichney, MD,Timothy E Albertson, MD,Chong-Xian Pan,Randi J Hagerman, MD,Christopher L Bowlus,David R Gandara, MD,Jay Balagtas,Deborah B Diercks, MD,Tokihiro Yamamoto,Robert T O'Donnell, MD,David M Asmuth, MD,Joseph Tuscano,David P Green, MD,Mehrdad Abedi,Hong Liu,Ted Wun,Karen Kelly,Helen K Chew, MD,David Mills,Thomas J Semrad, MD,Lawrence S Morse, MD,Michael J Minzenberg, MD,Nancy E Lane, MD,Richard Bold,Emanual Maverakis,Richard B Pollard, MD</t>
  </si>
  <si>
    <t>Frederick Memorial Hospital</t>
  </si>
  <si>
    <t>400 W Seventh St</t>
  </si>
  <si>
    <t>Frederick</t>
  </si>
  <si>
    <t>301-668-7043</t>
  </si>
  <si>
    <t>Sfrancella@Fmh.Org</t>
  </si>
  <si>
    <t>Shelley Francella</t>
  </si>
  <si>
    <t>Mark A Goldstein, MD,Elhamy D Eskander, MB CHB,Stephen Williams,Marc F Goldstein, MD</t>
  </si>
  <si>
    <t>Sentara Medical Group</t>
  </si>
  <si>
    <t>600 Gresham Drive Norfolk, Va 23510</t>
  </si>
  <si>
    <t>757-388-5990</t>
  </si>
  <si>
    <t>Msbe@Aol.Com</t>
  </si>
  <si>
    <t>Michael Eggert, Md</t>
  </si>
  <si>
    <t>Richard M Zweifler, MD,Michael Eggert</t>
  </si>
  <si>
    <t>Royal Shrewsbury Hospital</t>
  </si>
  <si>
    <t>Mytton Oak Rd</t>
  </si>
  <si>
    <t>Shrewsbury</t>
  </si>
  <si>
    <t>SY3 8XQ</t>
  </si>
  <si>
    <t>01743 261000</t>
  </si>
  <si>
    <t>Sanjeev.Deshpande@Sath.Nhs.Ukï»¿</t>
  </si>
  <si>
    <t>Sanjeev Deshpandeï»¿</t>
  </si>
  <si>
    <t>Heinrich Heine University Dusseldorf</t>
  </si>
  <si>
    <t>Heinrich-Heine-University Dusseldorf  Universitätsstr. 1  40225 Dusseldorf</t>
  </si>
  <si>
    <t>Duesseldorf</t>
  </si>
  <si>
    <t>D-40225</t>
  </si>
  <si>
    <t>0049-211-81</t>
  </si>
  <si>
    <t>Beseoglu@Med.Uni-Duesseldorf.De</t>
  </si>
  <si>
    <t>Kerim Beseoglu</t>
  </si>
  <si>
    <t>Christian F Meyer, MD,Malte Kelm,Christian Meyer</t>
  </si>
  <si>
    <t>Gloucestershire Royal Hospital</t>
  </si>
  <si>
    <t>Great Western Road, Gloucester, Gloucestershire, Gl1 3nn</t>
  </si>
  <si>
    <t>Gloucester</t>
  </si>
  <si>
    <t>GL1 3NN</t>
  </si>
  <si>
    <t>44.845.422.6965</t>
  </si>
  <si>
    <t>Geraint.Fuller@Glos.Nhs.Uk</t>
  </si>
  <si>
    <t>Geraint Fuller</t>
  </si>
  <si>
    <t>Jonothan Earnshaw</t>
  </si>
  <si>
    <t>Childrens Hospital New Orleans</t>
  </si>
  <si>
    <t>200 Henry Clay Avenue</t>
  </si>
  <si>
    <t>504-896-9740</t>
  </si>
  <si>
    <t>Lyu@Lsuhsc.Edu</t>
  </si>
  <si>
    <t>Lolie Yu, Md</t>
  </si>
  <si>
    <t>Lolie Yu</t>
  </si>
  <si>
    <t>Endocrinological Scientific Center Rosmedtechnology</t>
  </si>
  <si>
    <t>Evrint@Mail.Ru</t>
  </si>
  <si>
    <t>Vera Gorelysheva, Md</t>
  </si>
  <si>
    <t>Christchurch Hospital</t>
  </si>
  <si>
    <t>Riccarton Avenue, Christchurch, New Zealand</t>
  </si>
  <si>
    <t>Christchurch</t>
  </si>
  <si>
    <t>Dougalmcclean@Clear.Net.Nz</t>
  </si>
  <si>
    <t>Dougal Mcclean</t>
  </si>
  <si>
    <t>Richard W Troughton,Russell Scott</t>
  </si>
  <si>
    <t>Nhs Greater Glasgow And Clyde</t>
  </si>
  <si>
    <t>1055 Great Western Road, Glasgow G12 0xh, United Kingdom</t>
  </si>
  <si>
    <t>G51 4TF</t>
  </si>
  <si>
    <t>0141 211 2142</t>
  </si>
  <si>
    <t>Joanne.Mcgarry@Ggc.Scot.Nhs.Uk</t>
  </si>
  <si>
    <t>Joanne Mcgarry</t>
  </si>
  <si>
    <t>George W Chalmers,Keith Muir,Keith G Oldroyd,Jonathan S Evans, MD</t>
  </si>
  <si>
    <t>Coastal Clinical Research</t>
  </si>
  <si>
    <t>100 Memorial Hospital Driveannex Building, Suite 3-Bmobile, Al 36608</t>
  </si>
  <si>
    <t>Mobile</t>
  </si>
  <si>
    <t>251-414-1984</t>
  </si>
  <si>
    <t>Trisha Riffle</t>
  </si>
  <si>
    <t>Michael L Granberry, MD,Harry E Studdard, MD</t>
  </si>
  <si>
    <t>Louisiana Research Associates</t>
  </si>
  <si>
    <t>3520 General Degaulle Dr Ste 4030, New Orleans, La 70114</t>
  </si>
  <si>
    <t>504-363-7448</t>
  </si>
  <si>
    <t>Mbiunno@Lrainc.Net</t>
  </si>
  <si>
    <t>Michael Biunno</t>
  </si>
  <si>
    <t>Michael Biunno,Ramon Vargas,Morteza Shamsnia</t>
  </si>
  <si>
    <t>Associated Pharmaceutical Research Center</t>
  </si>
  <si>
    <t>Buena Park</t>
  </si>
  <si>
    <t>714-952-2233</t>
  </si>
  <si>
    <t>Msamson@Associatedpharma.Com</t>
  </si>
  <si>
    <t>Mercedes Samson, Md</t>
  </si>
  <si>
    <t>Mercedes B Samson, MD</t>
  </si>
  <si>
    <t>Va San Diego Health Care System</t>
  </si>
  <si>
    <t>3350 La Jolla Village Dr</t>
  </si>
  <si>
    <t>858-757-7040</t>
  </si>
  <si>
    <t>S2lee@Ucsd.Edu</t>
  </si>
  <si>
    <t>Susan Lee</t>
  </si>
  <si>
    <t>William F Penney, MD,Gregory Daniels,Carl Stepnowsky,Ariel J Lang, PHD,Catherine R Ayers, PH.D.,Robert R Henry, MD,Robert M Anthenelli, MD,Denise Barnard,Erik Groessl,Susan Lee,John R Kelsoe, MD,Alan S Maisel, MD,James B Lohr, MD</t>
  </si>
  <si>
    <t>Perm Regional Hospital</t>
  </si>
  <si>
    <t>Ul. Pushkin, D. 85</t>
  </si>
  <si>
    <t>Perm</t>
  </si>
  <si>
    <t>(342) 239-31-44</t>
  </si>
  <si>
    <t>Prh@Permonline.Ru</t>
  </si>
  <si>
    <t>Kasatov Anatoly</t>
  </si>
  <si>
    <t>Surgery Diabetology</t>
  </si>
  <si>
    <t>Melnik</t>
  </si>
  <si>
    <t>276 01</t>
  </si>
  <si>
    <t>Seiape Endocrinology And Diabetology</t>
  </si>
  <si>
    <t>Endocrin@Mtu-Net.Ru</t>
  </si>
  <si>
    <t>Natalia Chernikova, Md</t>
  </si>
  <si>
    <t>Va Western New York Healthcare System At Buffalo</t>
  </si>
  <si>
    <t>3495 Bailey Avenue Buffalo, Ny 14215</t>
  </si>
  <si>
    <t>716-834-9200</t>
  </si>
  <si>
    <t>James Lohr</t>
  </si>
  <si>
    <t>James W Lohr, MD</t>
  </si>
  <si>
    <t>Kemerovo State Medical Academy</t>
  </si>
  <si>
    <t>Russia, Samara Region, Togliatti, 445009, Oktyabrskaya Str. 68</t>
  </si>
  <si>
    <t>Murat Agirov</t>
  </si>
  <si>
    <t>Evgeny Baranov,Ivan Gordeev</t>
  </si>
  <si>
    <t>Alex Endocrine Associates</t>
  </si>
  <si>
    <t>Rogers</t>
  </si>
  <si>
    <t>Dept Endocrinology And Diabetes University Campus Bio Medico</t>
  </si>
  <si>
    <t>L.Valente@Unicampus.It</t>
  </si>
  <si>
    <t>Luciana Valente</t>
  </si>
  <si>
    <t>Naomie Barrie Diabetes Center</t>
  </si>
  <si>
    <t>State Educational Institution High Professional Education</t>
  </si>
  <si>
    <t>Suncoast Clinical Research</t>
  </si>
  <si>
    <t>5604 Gulf Dr Ste 203</t>
  </si>
  <si>
    <t>New Port Richey</t>
  </si>
  <si>
    <t>727-849-4131</t>
  </si>
  <si>
    <t>Krystal Smith</t>
  </si>
  <si>
    <t>Sanford N Plevin, MD,Robert E Smith, MD,Louis M Cohen, MD,Louis M Cohen, DO,Robert C Smith, MD, PhD</t>
  </si>
  <si>
    <t>Health Institution City Endocrinological Dispensary</t>
  </si>
  <si>
    <t>Ospedale Infantile Regina Margherita</t>
  </si>
  <si>
    <t>N Piazza Poland. 94-10126 Torino</t>
  </si>
  <si>
    <t>Torino</t>
  </si>
  <si>
    <t>011-313-5257</t>
  </si>
  <si>
    <t>Francesco.Savino@Unito.It</t>
  </si>
  <si>
    <t>Francesco Savino, Md Phd</t>
  </si>
  <si>
    <t>Profil Institut Fur Stoffwechselforesearchung Gmbh</t>
  </si>
  <si>
    <t>Hellersbergstraße 9 41460 Neuss Deutschland / Germany</t>
  </si>
  <si>
    <t>Neuss</t>
  </si>
  <si>
    <t>+49 2131 4018</t>
  </si>
  <si>
    <t>Christoph.Kapitza@Profil.Com</t>
  </si>
  <si>
    <t>Christoph Kapitza</t>
  </si>
  <si>
    <t>Christoph Kapitza,Thomas Jax</t>
  </si>
  <si>
    <t>Pharmaceutical Research</t>
  </si>
  <si>
    <t>1596 S 500 W Fl 1</t>
  </si>
  <si>
    <t>Bountiful</t>
  </si>
  <si>
    <t>Praxisklinik Leipzig</t>
  </si>
  <si>
    <t>Leipzig</t>
  </si>
  <si>
    <t>Your Doctors Care</t>
  </si>
  <si>
    <t>Hillsborough</t>
  </si>
  <si>
    <t>Physicians Research</t>
  </si>
  <si>
    <t>Toms River</t>
  </si>
  <si>
    <t>Denver Health Medical Center</t>
  </si>
  <si>
    <t>777 Bannock Street Denver, Co 80204</t>
  </si>
  <si>
    <t>80204-4507</t>
  </si>
  <si>
    <t>303-602-1820</t>
  </si>
  <si>
    <t>Ernest.Moore@Dhha.Org</t>
  </si>
  <si>
    <t>Ernest E Moore</t>
  </si>
  <si>
    <t>Mori J Krantz, MD,Christopher C Silliman, MD,Jeffrey Johnson,Wells Messersmith,Ernest E Moore, MD,Edward H Maa, MD,Ana B Oton, MD</t>
  </si>
  <si>
    <t>Diabetes Zentrum Hannover Nord</t>
  </si>
  <si>
    <t>Barts And The London Nhs Trust</t>
  </si>
  <si>
    <t>The Royal London Hospital, Whitechapel Road, London, Whitechapel E1 1bb, United Kingdom</t>
  </si>
  <si>
    <t>E1 1BB</t>
  </si>
  <si>
    <t>020 7882 7260</t>
  </si>
  <si>
    <t>Gerry.Leonard@Bartshealth.Nhs.Uk</t>
  </si>
  <si>
    <t>Gerry Leonard</t>
  </si>
  <si>
    <t>Jeremy Chataway,Chloe Orkin,Matthew R Smith, MD,Gavin Giovannoni,Thomas Powles,David H Collier, MD,Richard Schilling,Rebecca Roylance</t>
  </si>
  <si>
    <t>Grand Rapids Associated Interns</t>
  </si>
  <si>
    <t>1900 Wealthy St Se</t>
  </si>
  <si>
    <t>Grand Rapids</t>
  </si>
  <si>
    <t>Nerve And Muscle Center Texas</t>
  </si>
  <si>
    <t>6624 Fannin St Ste 1670</t>
  </si>
  <si>
    <t>Aziz I Shaibani, Md</t>
  </si>
  <si>
    <t>Sapienza University Rome</t>
  </si>
  <si>
    <t>Piazzale Aldo Moro, 5, 00185 Roma, Italy</t>
  </si>
  <si>
    <t>Salvatore.Oliva@Uniroma1.It</t>
  </si>
  <si>
    <t>Salvatore Oliva</t>
  </si>
  <si>
    <t>Stefania Basili</t>
  </si>
  <si>
    <t>Quality Research</t>
  </si>
  <si>
    <t>303 W Sunset Rd # 102, San Antonio, Tx 78209</t>
  </si>
  <si>
    <t>(210) 824-5678</t>
  </si>
  <si>
    <t>Ellenspelman@Qualityresearchinc.Com</t>
  </si>
  <si>
    <t>Ellen Spelman</t>
  </si>
  <si>
    <t>Curtis S Horn, MD,Laura M Sterling, MD</t>
  </si>
  <si>
    <t>Central Hospital</t>
  </si>
  <si>
    <t>Thomas.Pettersson@Skane.Se</t>
  </si>
  <si>
    <t>Thomas Pettersson, Md</t>
  </si>
  <si>
    <t>Xiangya Hospital Central South University</t>
  </si>
  <si>
    <t>139 Middle Renmin Road, Chansha, Hunan Province, P.R. China</t>
  </si>
  <si>
    <t>Changsha</t>
  </si>
  <si>
    <t>Zhaosp@Medmail.Com.Cn</t>
  </si>
  <si>
    <t>Shuiping Zhao</t>
  </si>
  <si>
    <t>Chunhong Hu,Meizuo Zhong,Shuiping Zhao,Zhiguang Zhou,Yu Xin,Guoping Yang,Xia Li</t>
  </si>
  <si>
    <t>Vita Salute San Raffaele University</t>
  </si>
  <si>
    <t>+39-02-2643 2818</t>
  </si>
  <si>
    <t>Metrolina Medical Research</t>
  </si>
  <si>
    <t>700 South Torrence Street Suite 100 Charlotte, Nc 28204</t>
  </si>
  <si>
    <t>(704) 372-9393</t>
  </si>
  <si>
    <t>Multicare Health System</t>
  </si>
  <si>
    <t>737 Fawcett Ave</t>
  </si>
  <si>
    <t>253-944-7997</t>
  </si>
  <si>
    <t>Yoshio Inoue</t>
  </si>
  <si>
    <t>William Morris,Viral Shah,Brian Kott,William J Morris, MD,Troy W Wadsworth, MD,John R Huddlestone, MD</t>
  </si>
  <si>
    <t>Clinical Trials Texas</t>
  </si>
  <si>
    <t>7940 Floyd Curl Dr., Suite 700 San Antonio, Tx 78229</t>
  </si>
  <si>
    <t>Ddenham@Cttexas.Com</t>
  </si>
  <si>
    <t>Douglas Denham</t>
  </si>
  <si>
    <t>Douglas S Denham, DO,David P Dooley, MD,Elizabeth H Tichy, MD,Patrick A Hartsell, MD,Geri E Poss, MD,Harry Croft</t>
  </si>
  <si>
    <t>Therapeutics Clinical Research</t>
  </si>
  <si>
    <t>9025 Balboa Avenue Suite 105 San Diego, Ca 92123</t>
  </si>
  <si>
    <t>858-571-1800</t>
  </si>
  <si>
    <t>Bdoyle@Therapeuticsresearch.Com</t>
  </si>
  <si>
    <t>Barb Doyle</t>
  </si>
  <si>
    <t>Stacy Smith,Sandra Adsit,Stacy R Smith, MD</t>
  </si>
  <si>
    <t>Center Hospitalier Sud Francilien</t>
  </si>
  <si>
    <t>116, Boulevard Jean Jaurès - 91106 Cedex Corbeil-Essonnes</t>
  </si>
  <si>
    <t>+33.1.61.69.31.78</t>
  </si>
  <si>
    <t>Amelie.Chabrol@Ch-Sud-Francilien.Fr</t>
  </si>
  <si>
    <t>Amélie Chabrol,</t>
  </si>
  <si>
    <t>Complejo Hospitalario Materno Insular De Gran Canaria</t>
  </si>
  <si>
    <t>Queens Cancer Center Queens Hospital</t>
  </si>
  <si>
    <t>82-68 164th Street Jamaica, New York 11432</t>
  </si>
  <si>
    <t>718-883-4031</t>
  </si>
  <si>
    <t>Kemenym@Nychhc.Org</t>
  </si>
  <si>
    <t>Margaret Kemeny</t>
  </si>
  <si>
    <t>Mary M Kemeny</t>
  </si>
  <si>
    <t>Harbor Ucla Medical Center</t>
  </si>
  <si>
    <t>1000 W Carson St</t>
  </si>
  <si>
    <t>310-222-8249</t>
  </si>
  <si>
    <t>Rkiledjian@Labiomed.Org</t>
  </si>
  <si>
    <t>Rafi Kiledjian</t>
  </si>
  <si>
    <t>Eric S Daar,Ronald S Swerdloff, MD,William W Stringer, MD,Richard Casaburi,Lynda E Polgreen, MD,Margaret A Keller, MD,William J French, MD,George Karpouzas</t>
  </si>
  <si>
    <t>Profil Research Institute</t>
  </si>
  <si>
    <t>Jennifer.Gilles@Profilinstitution.Com</t>
  </si>
  <si>
    <t>Jennifer Gilles</t>
  </si>
  <si>
    <t>Elaine J Watkins, DO</t>
  </si>
  <si>
    <t>Profil Gmbh</t>
  </si>
  <si>
    <t>+49 2131 4018-0</t>
  </si>
  <si>
    <t>Grit Andersen, Md</t>
  </si>
  <si>
    <t>Grit Andersen,Thomas Jax</t>
  </si>
  <si>
    <t>Amin Radparvars Private Practice</t>
  </si>
  <si>
    <t>St. Peters</t>
  </si>
  <si>
    <t>Golden Pine Clinical Research</t>
  </si>
  <si>
    <t>Geneva University Hospital</t>
  </si>
  <si>
    <t>Rue Gabrielle-Perret-Gentil 4, 1205 Geneva, Switzerland</t>
  </si>
  <si>
    <t>Marc.Righini@Hcuge.Ch</t>
  </si>
  <si>
    <t>Marc Righini</t>
  </si>
  <si>
    <t>Philippe Meyer,Haran Burri,Pierre-Yves Dietrich,Dipen Shah,Jean-Paul Janssens,Grégoire Le Gal,Cem Gabay,Yves Chalandon,Walid Habre,Marco Roffi,Claire-Anne Siegrist,Lise Piquilloud,Pierre Singer,Marc Righini,Frédéric Ris</t>
  </si>
  <si>
    <t>University Milan</t>
  </si>
  <si>
    <t>I-20122</t>
  </si>
  <si>
    <t>02 82242209</t>
  </si>
  <si>
    <t>Eduardo.Nobile@Unimi.It</t>
  </si>
  <si>
    <t>Eduardo Nobile-Orazio</t>
  </si>
  <si>
    <t>Flora Peyvandi,Eduardo Nobile-Orazio</t>
  </si>
  <si>
    <t>Desert Endocrinology Crc</t>
  </si>
  <si>
    <t>Ddz Studienzentrum Deutsches Diabetes Zentrum</t>
  </si>
  <si>
    <t>One Gustave L. Levy Place New York, Ny 10029-6574</t>
  </si>
  <si>
    <t>212-241-3141</t>
  </si>
  <si>
    <t>Lourdes.Campos-Grundvig@Mountsinai.Org</t>
  </si>
  <si>
    <t>Lourdes Campos-Grundvig</t>
  </si>
  <si>
    <t>Sundar Jagannath,Jorge E Gomez, MD,Ronen Arnon,Victoria J Teodorescu, MD,Janice Gabrilove,Timothy J Vittorio, MD,Lale Kostakoglu,Richard Warner,Michael J Schwartz, MD,Michael L Schwartz, MD,Anna Nowak-Wegrzyn,Ajai Chari,Nina Bhardwaj,Carol J Levy, MD,Joanne L Stone, MD,Vishal Gupta,Thomas D Schiano, MD,Ellen S Marmur, MD,Ronald S Hoffman, MD,Michael K Schwartz, DDS,Dan V Iosifescu, MD,Robert G Maki, MD,James F Marion, MD,John Mascarenhas,Philip A Friedlander, MD,Denise Nassisi,Roxana Mehran,Michael Farkouh,Peter D Gorevic, MD,Jeffrey D Glassberg, MD,Birte Wistinghausen,Michele Tagliati,Steven J Frucht, MD,Thomas N Bryce, MD,Fred D Lublin, MD,David J Reich,Jawad Ahmad,Edward Kim,Myron E Schwartz, MD,Michael E Schwartz, DO,Stanley Tuhrim,Amy Tiersten,James Ferrara,Michael E Farkouh, MD,Ian R Holzman, MD,Annemarie Stroustrup,Robert J Desnick, MD,Nanda Kerkar,Joel J Bauer, MD,Sharmila Anandasabapathy,Matthew D Galsky, MD,Luis Isola,Bin Wang,David L Reich, MD,Valentin Fuster,Monica P Hayes, MD,Shirish Huprikar,Krzysztof Misiukiewicz,Samin K Sharma, MD,Howard L Kaufman, MD,Manisha Balwani,Judith A Neugroschl, M.D.,Michael A Schwartz, MD,Annapoorna S Kini, MD,Peter S Heeger, MD,Bruce Sands,Radha S Gopalan, MD,Sean Pinney,Sanjay J Mathew, MD,Marshall Posner</t>
  </si>
  <si>
    <t>Melrose Institute</t>
  </si>
  <si>
    <t>952-993-0730</t>
  </si>
  <si>
    <t>Marcus.Westerman@Parknicollet.Com</t>
  </si>
  <si>
    <t>Marcus Westerman, Md, Phd</t>
  </si>
  <si>
    <t>Uhcmc</t>
  </si>
  <si>
    <t>James Liu</t>
  </si>
  <si>
    <t>Model Clinical Research</t>
  </si>
  <si>
    <t>443-279-0036</t>
  </si>
  <si>
    <t>Lee Bromberger</t>
  </si>
  <si>
    <t>Philip Levin</t>
  </si>
  <si>
    <t>Dia Care A Complete Diabetes Care Center</t>
  </si>
  <si>
    <t>Ahmedabad</t>
  </si>
  <si>
    <t>Banshi Saboo</t>
  </si>
  <si>
    <t>Diabeter</t>
  </si>
  <si>
    <t>Rotterdam</t>
  </si>
  <si>
    <t>3011 TG</t>
  </si>
  <si>
    <t>Blank Childrens Hospital</t>
  </si>
  <si>
    <t>1200 Pleasant St, Des Moines, Ia 50309</t>
  </si>
  <si>
    <t>515-241-6729</t>
  </si>
  <si>
    <t>Wendy L. Woods-Swafford</t>
  </si>
  <si>
    <t>Wendy Woods-Swafford</t>
  </si>
  <si>
    <t>University Rochester</t>
  </si>
  <si>
    <t>601 Elmwood Ave. Rochester, Ny 14642</t>
  </si>
  <si>
    <t>(585) 275-2972</t>
  </si>
  <si>
    <t>Carl T D'Angio</t>
  </si>
  <si>
    <t>Jane L Liesveld, MD,Sandhya Khurana,Jeffrey R Andolina, M.D.,David Y Huang, MD,Emma Ciafaloni,Kevin M Biglan, MD,Wilfred R Pigeon, MD,Irene H Richard, MD,William S Burgin, MD,Patty Smith,Sarah Taylor,James Dolan,Sarah A Taylor,Jeffrey J Bazarian, M.D.,R J White, MD,Peter Chang,Michael K Flynn, MD,William Burgin,Spencer Z Rosero, MD,Michael J Keefer, MD,Leway Chen,Mehmet Kemal Aktas, MD,Carla Casulo,David M Kleinman, MD,Chunkit Fung,Edward M Messing, MD,Paul M Barr, MD,Brian Poligone,Tristram Smith,Robert C Griggs, MD,Benedict J Maliakkal, MD,Christopher R France, AU.D., CCC-A,Mathew J Abraham, M.D.,Alan J Katz, MD,Alice P Pentland, MD,Lawrence M Samkoff, MD,Amneris Luque,James O Sanders, MD,Carl T D'Angio, MD,Andrew D Goodman, MD,John J Treanor, MD,Majed Refaai,Luke Peppone,Jonathan Friedberg,Arthur J Moss, MD,Jennifer G Robinson, MD,Todd Massey,Richard T Moxley, MD,Wojciech Zareba,Eric Kim,Mary T Caserta, MD,Anton P Porsteinsson,James White</t>
  </si>
  <si>
    <t>Collierville Medical Specialists</t>
  </si>
  <si>
    <t>Collierville</t>
  </si>
  <si>
    <t>T2H 0K2</t>
  </si>
  <si>
    <t>Belinda.Bender@Lmc.Ca</t>
  </si>
  <si>
    <t>Belinda Bender</t>
  </si>
  <si>
    <t>Stuart A Ross</t>
  </si>
  <si>
    <t>Diabetestutkimus</t>
  </si>
  <si>
    <t>Vantaa</t>
  </si>
  <si>
    <t>Advanced Medical Research</t>
  </si>
  <si>
    <t>Lakewood</t>
  </si>
  <si>
    <t>International Clinical Research Associates</t>
  </si>
  <si>
    <t>Parkway Medical Center</t>
  </si>
  <si>
    <t>1160 Huffman Road, Birmingham, Al 35215</t>
  </si>
  <si>
    <t>Site 459</t>
  </si>
  <si>
    <t>Ospedale San Raffaele - Milano, Via Olgettina 60, 20132 Milano, Italia</t>
  </si>
  <si>
    <t>02.2643.1</t>
  </si>
  <si>
    <t>Pasqualevergara@Yahoo.It</t>
  </si>
  <si>
    <t>Pasquale Vergara</t>
  </si>
  <si>
    <t>Enrico Papaleo</t>
  </si>
  <si>
    <t>Childrens Medical Center</t>
  </si>
  <si>
    <t>Children?S Health? 1935 Medical District Dr. Dallas, Texas 75235</t>
  </si>
  <si>
    <t>214-465-6377</t>
  </si>
  <si>
    <t>Paulette.Perryman@Childrens.Com</t>
  </si>
  <si>
    <t>Paulette Perryman</t>
  </si>
  <si>
    <t>Peter Szmuk,Victor M Aquino, MD,Ashish S Patel, MD</t>
  </si>
  <si>
    <t>Davita Clinical Research</t>
  </si>
  <si>
    <t>825 S 8th St # 300</t>
  </si>
  <si>
    <t>612-852-7000</t>
  </si>
  <si>
    <t>Jolene.Berg@Davita.Com</t>
  </si>
  <si>
    <t>Jolene K. Berg, Md</t>
  </si>
  <si>
    <t>Jolene Berg,Harry W Alcorn</t>
  </si>
  <si>
    <t>Justus Leibig University</t>
  </si>
  <si>
    <t>Highgate Specialty Center</t>
  </si>
  <si>
    <t>Royal Devon And Exeter Nhs Foundation Trust</t>
  </si>
  <si>
    <t>Rd&amp;E, Barrack Road, Exeter, Ex2 5dw</t>
  </si>
  <si>
    <t>Exeter</t>
  </si>
  <si>
    <t>EX2 5DW</t>
  </si>
  <si>
    <t>01392 402785</t>
  </si>
  <si>
    <t>A Nicholls</t>
  </si>
  <si>
    <t>Sahel Teaching Hospital</t>
  </si>
  <si>
    <t>Sahel</t>
  </si>
  <si>
    <t>516 Brookwood Boulevard, First Floor</t>
  </si>
  <si>
    <t>Rejanawells@Radiantresearch.Com</t>
  </si>
  <si>
    <t>Rejana Wells Gore</t>
  </si>
  <si>
    <t>Gordon T Connor, MD</t>
  </si>
  <si>
    <t>University Medical Center Utrecht</t>
  </si>
  <si>
    <t>Heidelberglaan 100</t>
  </si>
  <si>
    <t>Utrecht</t>
  </si>
  <si>
    <t>3584 CX</t>
  </si>
  <si>
    <t>0031 88 755 3142</t>
  </si>
  <si>
    <t>O.Reerink@Umcutrecht.Nl</t>
  </si>
  <si>
    <t>Onne Reerink, Dr.</t>
  </si>
  <si>
    <t>Iris Sommer,Marco Vulpen,Ronald Zweemer,Maurice A Van Den Bosch, Prof. MD PhD,Ruud M Pijnappel, MD PhD,Martijn Lolkema,Steven Chamuleau,Peter Siersema,W Mu Van Grevenstein, MD, PhD,René S Kahn, MD,Marc J Bonten, MD,Pieter Stella,Miriam Koopman,Petra Peeters,F L Visseren, MD,Rosemarijn Jansen</t>
  </si>
  <si>
    <t>Cedar Crosse Research Center</t>
  </si>
  <si>
    <t>800 S Wells St</t>
  </si>
  <si>
    <t>60607-4559</t>
  </si>
  <si>
    <t>312-431-6765</t>
  </si>
  <si>
    <t>Danny Sugimoto, Site 1010</t>
  </si>
  <si>
    <t>Saint Josefs Krankenhaus</t>
  </si>
  <si>
    <t>Dr Sharad Pendsey</t>
  </si>
  <si>
    <t>Nagpur</t>
  </si>
  <si>
    <t>Salt Lake Research</t>
  </si>
  <si>
    <t>Aanderson@Saltlakeresearch.Com</t>
  </si>
  <si>
    <t>Amy Anderson</t>
  </si>
  <si>
    <t>Stephen F Richardson, MD</t>
  </si>
  <si>
    <t>Lindner Clinical Trial Center</t>
  </si>
  <si>
    <t>2123 Auburn Avenue, Suite 424, Cincinnati, Oh 45219</t>
  </si>
  <si>
    <t>513.585.1777</t>
  </si>
  <si>
    <t>Tracey Darlington</t>
  </si>
  <si>
    <t>Eugene S Chung, MD,Dean J Kareiakes, MD,Edward J Schloss, MD,Peter Engel,Dean J Kereiakes, MD</t>
  </si>
  <si>
    <t>Saint Antonius Ziekennuis</t>
  </si>
  <si>
    <t>St. Antonius Ziekenhuis Postbus 2500 3430 Em Nieuwegein</t>
  </si>
  <si>
    <t>Nieuwegein</t>
  </si>
  <si>
    <t>3430 EM</t>
  </si>
  <si>
    <t>+31 30-609 2428</t>
  </si>
  <si>
    <t>R.Snijder@Antoniusziekenhuis.Nl</t>
  </si>
  <si>
    <t>Repke Snijder</t>
  </si>
  <si>
    <t>Lucas Boersma</t>
  </si>
  <si>
    <t>Royal Prince Alfred Hospital</t>
  </si>
  <si>
    <t>Missenden Road, Camperdown Nsw 2050, Australia</t>
  </si>
  <si>
    <t>Camperdown</t>
  </si>
  <si>
    <t>+61 2 9515 5783</t>
  </si>
  <si>
    <t>Ellen.Landy@Sswahs.Nsw.Gov.Au</t>
  </si>
  <si>
    <t>Ellen Landy</t>
  </si>
  <si>
    <t>Geoffrey W Mccaughan, MD,Michael J Boyer, MD,Dennis K Yue, MD,Peter P Youssef, MD,Peter Grimison,Craig S Anderson, MD</t>
  </si>
  <si>
    <t>American Health Research</t>
  </si>
  <si>
    <t>1918 Randolph Road, Suite 440 Charlotte, North Carolina 28207</t>
  </si>
  <si>
    <t>704-342-8143</t>
  </si>
  <si>
    <t>Claudia Moreno</t>
  </si>
  <si>
    <t>Selwyn Spangenthal</t>
  </si>
  <si>
    <t>Hospital Infanta Cristina</t>
  </si>
  <si>
    <t>Badajoz</t>
  </si>
  <si>
    <t>+34 924 218117</t>
  </si>
  <si>
    <t>Jcuberog@Senefro.Org</t>
  </si>
  <si>
    <t>Juan José Cubero Gómez</t>
  </si>
  <si>
    <t>Ramon Rodriguez</t>
  </si>
  <si>
    <t>Centro De Pesquisas Em Diabetes Ltda</t>
  </si>
  <si>
    <t>Jorge L Gross, Dr</t>
  </si>
  <si>
    <t>Hopewell Valley Medical Group</t>
  </si>
  <si>
    <t>Fredericia Hospital</t>
  </si>
  <si>
    <t>Dronningensgade 97, 7000 Fredericia</t>
  </si>
  <si>
    <t>Fredericia</t>
  </si>
  <si>
    <t>Hans.Gjessing@Slb.Regionsyddanmark.Dk</t>
  </si>
  <si>
    <t>Hans Gjessing</t>
  </si>
  <si>
    <t>Sf Clinical Research Center</t>
  </si>
  <si>
    <t>University Kentucky</t>
  </si>
  <si>
    <t>410 Administration Dr, Lexington, Ky</t>
  </si>
  <si>
    <t>859-218-1704</t>
  </si>
  <si>
    <t>M.V@Uky.Edu</t>
  </si>
  <si>
    <t>Moriel Vandsburger</t>
  </si>
  <si>
    <t>Michael Lynch,Andrew C Bernard, MD,Kevin Mcdonagh,Philip B Kern, M.D.,Leslie J Crofford, MD,Zartash Gul,Paul Angulo,Elizabeth R Plummer,Joshua Lile,Debra Moser,Steven R Steinhubl, MD,John T Slevin, MD,Paolo Fanti,Edward Romond,Mahesh R Kudrimoti, MD,Dennis G Karounos, MD,Michael Anstead,David Booth,Craig R Rush, PHD,Michelle Lofwall,Peng-Hui Wang,William Stoops,Khaled M Ziada, MD,Richard H Schwartz, MD,Lowell B Anthony, MD,Lars M Wagner, MD,L C Pettigrew, MD,Meriem K Bensalem Owen, MD,John S Roth, M.D.,Gregory A Jicha, MD,Barbara K Martin, PHD,Nancy Schoenberg,Gerald Supinski,Mark Swanson,Deborah Flomenhoft,Frederick R Ueland, MD,Terry Lennie,Susan S Smyth, MD</t>
  </si>
  <si>
    <t>Larry D Stonesifer Md Inc Ps</t>
  </si>
  <si>
    <t>Federal Way</t>
  </si>
  <si>
    <t>Eastern Virginia Medical School</t>
  </si>
  <si>
    <t>William J. Wasilenko, Ph.D. 721 Fairfax Ave. Andrews Hall, Suite 169 Norfolk, Va 23507</t>
  </si>
  <si>
    <t>757-446-5808</t>
  </si>
  <si>
    <t>Recruiting Hotline</t>
  </si>
  <si>
    <t>Maternal And Child Health Services 2</t>
  </si>
  <si>
    <t>Smo Pharmaceuticals C Trials North Texas Medical Research</t>
  </si>
  <si>
    <t>Upstate Pharmaceutical Research</t>
  </si>
  <si>
    <t>30 Pointe Circle, Greenville Sc 29615</t>
  </si>
  <si>
    <t>864-255-3540</t>
  </si>
  <si>
    <t>Betty@Asharesearch.Com</t>
  </si>
  <si>
    <t>Betty Pudi</t>
  </si>
  <si>
    <t>Krishna K Pudi</t>
  </si>
  <si>
    <t>Hospital Materno Infantil</t>
  </si>
  <si>
    <t>Upstate Clinical Research</t>
  </si>
  <si>
    <t>8201 Main Street, Suite 1, Williamsville, Ny 14221</t>
  </si>
  <si>
    <t>(716) 626-6320</t>
  </si>
  <si>
    <t>Ali Castilone</t>
  </si>
  <si>
    <t>James E Wild, MD</t>
  </si>
  <si>
    <t>Azienda Ospedaliera Treviglio Caravaggio</t>
  </si>
  <si>
    <t>P.Le Ospedale N. 1</t>
  </si>
  <si>
    <t>Treviglio</t>
  </si>
  <si>
    <t>03634241x2562</t>
  </si>
  <si>
    <t>De Giuseppe Antone</t>
  </si>
  <si>
    <t>Sandro Barni</t>
  </si>
  <si>
    <t>El Camino Hospital</t>
  </si>
  <si>
    <t>2500 Grant Road</t>
  </si>
  <si>
    <t>Mountain View</t>
  </si>
  <si>
    <t>650-988-7623</t>
  </si>
  <si>
    <t>James Joye, Md</t>
  </si>
  <si>
    <t>Landeskrankenhaus</t>
  </si>
  <si>
    <t>Carinagasse 47  A-6807 Feldkirch</t>
  </si>
  <si>
    <t>A-6807</t>
  </si>
  <si>
    <t>+43 5522 303</t>
  </si>
  <si>
    <t>Alexander.Devries@Lkhf.At</t>
  </si>
  <si>
    <t>Alexander Devries.</t>
  </si>
  <si>
    <t>State Educational Institution For Additional Professional Education (Seiape) Ural State Medical</t>
  </si>
  <si>
    <t>Chelyabinsk</t>
  </si>
  <si>
    <t>Levashovs@Mail.Ru</t>
  </si>
  <si>
    <t>Sergey Levashov, Md</t>
  </si>
  <si>
    <t>Istituto Clinico Humanitas</t>
  </si>
  <si>
    <t>Via Alessandro Manzoni, 56</t>
  </si>
  <si>
    <t>Rozzano</t>
  </si>
  <si>
    <t>Ferdinando.Raimondi@Humanitas.It</t>
  </si>
  <si>
    <t>Ferdinando Raimondi, Director</t>
  </si>
  <si>
    <t>Eduardo Nobile-Orazio,Silvio Danese,Armando Santoro,Pietro Invernizzi,Giuseppe Gullo,Maurizio Gasparini,Amando Santoro,Alessandro Repici</t>
  </si>
  <si>
    <t>Mercy Hospital</t>
  </si>
  <si>
    <t>2601 Electric Avenue Port Huron, Mi 48060</t>
  </si>
  <si>
    <t>Port Huron</t>
  </si>
  <si>
    <t>810-984-1185</t>
  </si>
  <si>
    <t>Sally Jackson, Rn, Ocn</t>
  </si>
  <si>
    <t>Bobby K Kong, M.D.,Philip J Stella, MD,Herbert D Aronow, MD,Phillip J Stella, MD,Rex B Mowat, MD</t>
  </si>
  <si>
    <t>Siberian State Medical University Roszdrav</t>
  </si>
  <si>
    <t>Tomsk</t>
  </si>
  <si>
    <t>Oleynikoa@Mail.Ru</t>
  </si>
  <si>
    <t>Oksana Oleynik, Md</t>
  </si>
  <si>
    <t>Julia Samoylova</t>
  </si>
  <si>
    <t>Liberty Research Center</t>
  </si>
  <si>
    <t>University Medical Center Southern Nevada</t>
  </si>
  <si>
    <t>1800 W Charleston Blvd, Las Vegas, Nv 89102</t>
  </si>
  <si>
    <t>702-383-2000</t>
  </si>
  <si>
    <t>Danita.Cohen@Umcsn.Com</t>
  </si>
  <si>
    <t>Danita Cohen</t>
  </si>
  <si>
    <t>John A Ellerton, MD</t>
  </si>
  <si>
    <t>Ikfe Gmbh Berlin</t>
  </si>
  <si>
    <t>Info@Ikfe-Berlin.De</t>
  </si>
  <si>
    <t>Steffi Pansegrau</t>
  </si>
  <si>
    <t>Morristown Memorial Hospital</t>
  </si>
  <si>
    <t>100 Madison Avenue</t>
  </si>
  <si>
    <t>Morristown</t>
  </si>
  <si>
    <t>973-971-5900</t>
  </si>
  <si>
    <t>Charbel.Salamon@Atlantichealth.Org</t>
  </si>
  <si>
    <t>Charbel Salamon, Md</t>
  </si>
  <si>
    <t>Steven Papish,Eric D Whitman,Nana Tchabo,Patrick Culligan,Charles M Farber, MD,Stanley B Fiel, MD,Brian M Slomovitz, MD,Steven Halpern</t>
  </si>
  <si>
    <t>Valley Medical Oncology Consultants</t>
  </si>
  <si>
    <t>5725 W. Las Positas Blvd Ste 100 Pleasanton, Ca 94588</t>
  </si>
  <si>
    <t>Pleasanton</t>
  </si>
  <si>
    <t>925-734-8130</t>
  </si>
  <si>
    <t>Msohal@Vmoc.Com</t>
  </si>
  <si>
    <t>Manginder Sohal</t>
  </si>
  <si>
    <t>David R Gandara, MD</t>
  </si>
  <si>
    <t>Barn Och Ungdomskliniken Lasarettet</t>
  </si>
  <si>
    <t>Kalmar</t>
  </si>
  <si>
    <t>SE-391 85</t>
  </si>
  <si>
    <t>Knappschaft Krankenhaus</t>
  </si>
  <si>
    <t>In Der Schornau 23, 44892 Bochum, Germany</t>
  </si>
  <si>
    <t>Bochum</t>
  </si>
  <si>
    <t>Meduni-Kkh@Ruhr-Uni-Bochum.De</t>
  </si>
  <si>
    <t>Wolff Schmiegel</t>
  </si>
  <si>
    <t>Uz Gasthuisberg</t>
  </si>
  <si>
    <t>Herestraat 49 3000 Leuven Belgium</t>
  </si>
  <si>
    <t>+32 16 34 68 33</t>
  </si>
  <si>
    <t>Marion.Delcroix@Uzleuven.Be</t>
  </si>
  <si>
    <t>Marion Delcroix</t>
  </si>
  <si>
    <t>Ignace Vergote,Schalk Van Der Merwe, MD, PhD,Patrick Neven,Gregor Verhoef,Michel Delforge,Ingrid A Boere, MD,Karin Haustermans,Geert Verleden,I Vergote,Johan A Maertens, MD,Sandra Nuyts,Vincent Thijs,Jan De Hoon, MD, PhD Sci,Marion Delcroix,Eric Cutsem,Hans Wildiers,Severine Vermeire,Wim Janssens,Kathleen Claes,Eric Van Cutsem,Ann Janssens</t>
  </si>
  <si>
    <t>Clinical Research West Florida</t>
  </si>
  <si>
    <t>2147 Ne Coachman Rd, Clearwater, Fl 33765</t>
  </si>
  <si>
    <t>Clearwater</t>
  </si>
  <si>
    <t>(727) 466-0078</t>
  </si>
  <si>
    <t>Lmerriam@Crwf.Com</t>
  </si>
  <si>
    <t>Lynne Merriam</t>
  </si>
  <si>
    <t>L M Weiss, MD,Lon D Lynn, DO,Elias M Kolettis, DO,Frederick W Schaerf,Paul A Lunseth, MD,Michael Weiss,Leonard J Dunn, MD,Miguel E Trevino, MD,Robert Levin</t>
  </si>
  <si>
    <t>Oddzial Kiliniczny</t>
  </si>
  <si>
    <t>90-153</t>
  </si>
  <si>
    <t>Hershey Medical Center</t>
  </si>
  <si>
    <t>500 University Drive</t>
  </si>
  <si>
    <t>Hershey</t>
  </si>
  <si>
    <t>17033-0850</t>
  </si>
  <si>
    <t>717-531-6585</t>
  </si>
  <si>
    <t>Cbelani@Psu.Edu</t>
  </si>
  <si>
    <t>Chandra P. Belani</t>
  </si>
  <si>
    <t>Andrew S Freiberg, MD,Sanjib Adhikary,Michelle Fischer,Raymond Reichwein,Robert F Tamburro, MD,Neal J Thomas, MD,Cristina I Truica, MD,Robert Lyons,Colette R Pameijer, MD,Andrea Zaenglein,Joseph Drabick,Timothy J Craig, DO,Robert L Vender, MD,W C Ehmann, MD,Matthew P Wicklund, MD,Diane M Thiboutot, MD,Yixing Jiang,Ian M Paul, MD,Raymond J Hohl, MD,Chandra P Belani, MD,Jeffrey J Pu, MD,Qing Yang,Andrea Myers,Thomas Terndrup,Allan Lipton,Kenneth Lucas,Richard S Legro, MD,David Han,Nancy G Campbell, MD,Harold A Harvey, MD,Lisa Mcgregor,Giampolo Talamo,Witold Rybka,David J Goldberg, MD,David Liang,Mario Gonzalez,Anthony P Turel,David T Goldenberg, MD,David F Claxton, MD</t>
  </si>
  <si>
    <t>Cotton Oneil Clinical Research Center</t>
  </si>
  <si>
    <t>1500 S.W. 10th Ave.  Topeka, Kan. 66604</t>
  </si>
  <si>
    <t>Topeka</t>
  </si>
  <si>
    <t>862-778-8300</t>
  </si>
  <si>
    <t>Novartis Pharmaceuticals</t>
  </si>
  <si>
    <t>Thomas C Welton, MD,Michael R Cox, MD,Alan G Wynne, MD</t>
  </si>
  <si>
    <t>Sarnia Institute Clinical Research</t>
  </si>
  <si>
    <t>481 London Road, Sarnia, Ontario N7t 4x3</t>
  </si>
  <si>
    <t>519-337-7512</t>
  </si>
  <si>
    <t>Martyn Chilvers, Md</t>
  </si>
  <si>
    <t>Martyn J Chilvers, MD</t>
  </si>
  <si>
    <t>The Old Schools, Trinity Ln</t>
  </si>
  <si>
    <t>+44 (0)1223 331504</t>
  </si>
  <si>
    <t>Jhfr2@Cam.Ac.Uk</t>
  </si>
  <si>
    <t>Dr James Rudd</t>
  </si>
  <si>
    <t>Peter Kirkpatrick,David B Simmons,Simon Pacey,Vincent Gnanapragasam,Mark Evans,Duncan I Jodrell, MD,Basil F Matta, Ba Bao Mb Bch Da Frca,David Gilligan</t>
  </si>
  <si>
    <t>University Louisville</t>
  </si>
  <si>
    <t>500 S Preston St</t>
  </si>
  <si>
    <t>502-852-8450</t>
  </si>
  <si>
    <t>K0luca01@Louisville.Edu</t>
  </si>
  <si>
    <t>Kenneth G Lucas</t>
  </si>
  <si>
    <t>Jason Chesney,Scott D Duncan, MD,Cesar A Rodriguez, MD,John M Wo, MD,Michael J Smith, MD,Janice E Sullivan, MD,Kenneth Lucas,Nemr S Eid, MD,Irene Litvan,Goetz H Kloecker, MD,Mark S Slaughter, MD,Rodney J Folz, MD,Michael Smith,Brian G Harbrecht, MD,Amit Dwivedi,Vivek Sharma,Emma J Birks, MD,Kelly M Mcmasters, MD,Donald M Miller, MD,David H Adamkin, MD,Susan Galandiuk,Julio Ramirez,Tonya W Robinson, MD</t>
  </si>
  <si>
    <t>Queen Elizabeth Ii Health Sciences Center</t>
  </si>
  <si>
    <t>1799 Robie St</t>
  </si>
  <si>
    <t>B3H 3G1</t>
  </si>
  <si>
    <t>902-473-7290</t>
  </si>
  <si>
    <t>Jorgensenm@Ccns.Nshealth.Ca</t>
  </si>
  <si>
    <t>Margaret Jorgensen</t>
  </si>
  <si>
    <t>Ratika Parkash,Brian Clarke,Darrell White,Miroslaw Rajda,Sean Christie,Blaine Kent,William Oxner,Ricardo A Rendon,Iqbal R Bata, MD,Mark Glazebrook,Judith A James, MD,Michael West</t>
  </si>
  <si>
    <t>Regional Medical Clinic Endocrinology</t>
  </si>
  <si>
    <t>Rapid City</t>
  </si>
  <si>
    <t>John Palmer, Site 013</t>
  </si>
  <si>
    <t>BP-Name</t>
  </si>
  <si>
    <t>BP-Address</t>
  </si>
  <si>
    <t>BP-City</t>
  </si>
  <si>
    <t>BP-State</t>
  </si>
  <si>
    <t>BP-Country</t>
  </si>
  <si>
    <t>BP-Zip</t>
  </si>
  <si>
    <t>BP-Phone</t>
  </si>
  <si>
    <t>BP-Email</t>
  </si>
  <si>
    <t>BP-Contact</t>
  </si>
  <si>
    <t>BP-# of Studies</t>
  </si>
  <si>
    <t>BP-# of Studies by Criteria</t>
  </si>
  <si>
    <t>BP-# of Studies by Criteria Recruiting</t>
  </si>
  <si>
    <t>BP-# of Studies by Criteria Completed</t>
  </si>
  <si>
    <t>BP-Principal Investigators at Site</t>
  </si>
  <si>
    <t>BP-Site ID</t>
  </si>
</sst>
</file>

<file path=xl/styles.xml><?xml version="1.0" encoding="utf-8"?>
<styleSheet xmlns="http://schemas.openxmlformats.org/spreadsheetml/2006/main" xmlns:mc="http://schemas.openxmlformats.org/markup-compatibility/2006" xmlns:x14ac="http://schemas.microsoft.com/office/spreadsheetml/2009/9/ac" mc:Ignorable="x14ac">
  <fonts count="18" x14ac:knownFonts="1">
    <font>
      <sz val="9"/>
      <color theme="1"/>
      <name val="Calibri"/>
      <family val="2"/>
      <scheme val="minor"/>
    </font>
    <font>
      <sz val="9"/>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9"/>
      <color rgb="FF006100"/>
      <name val="Calibri"/>
      <family val="2"/>
      <scheme val="minor"/>
    </font>
    <font>
      <sz val="9"/>
      <color rgb="FF9C0006"/>
      <name val="Calibri"/>
      <family val="2"/>
      <scheme val="minor"/>
    </font>
    <font>
      <sz val="9"/>
      <color rgb="FF9C6500"/>
      <name val="Calibri"/>
      <family val="2"/>
      <scheme val="minor"/>
    </font>
    <font>
      <sz val="9"/>
      <color rgb="FF3F3F76"/>
      <name val="Calibri"/>
      <family val="2"/>
      <scheme val="minor"/>
    </font>
    <font>
      <b/>
      <sz val="9"/>
      <color rgb="FF3F3F3F"/>
      <name val="Calibri"/>
      <family val="2"/>
      <scheme val="minor"/>
    </font>
    <font>
      <b/>
      <sz val="9"/>
      <color rgb="FFFA7D00"/>
      <name val="Calibri"/>
      <family val="2"/>
      <scheme val="minor"/>
    </font>
    <font>
      <sz val="9"/>
      <color rgb="FFFA7D00"/>
      <name val="Calibri"/>
      <family val="2"/>
      <scheme val="minor"/>
    </font>
    <font>
      <b/>
      <sz val="9"/>
      <color theme="0"/>
      <name val="Calibri"/>
      <family val="2"/>
      <scheme val="minor"/>
    </font>
    <font>
      <sz val="9"/>
      <color rgb="FFFF0000"/>
      <name val="Calibri"/>
      <family val="2"/>
      <scheme val="minor"/>
    </font>
    <font>
      <i/>
      <sz val="9"/>
      <color rgb="FF7F7F7F"/>
      <name val="Calibri"/>
      <family val="2"/>
      <scheme val="minor"/>
    </font>
    <font>
      <b/>
      <sz val="9"/>
      <color theme="1"/>
      <name val="Calibri"/>
      <family val="2"/>
      <scheme val="minor"/>
    </font>
    <font>
      <sz val="9"/>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
    <xf numFmtId="0" fontId="0" fillId="0" borderId="0" xfId="0"/>
    <xf numFmtId="3"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90"/>
  <sheetViews>
    <sheetView tabSelected="1" workbookViewId="0">
      <selection activeCell="A5" sqref="A5"/>
    </sheetView>
  </sheetViews>
  <sheetFormatPr defaultRowHeight="12" x14ac:dyDescent="0.2"/>
  <sheetData>
    <row r="1" spans="1:15" x14ac:dyDescent="0.2">
      <c r="A1" t="s">
        <v>4628</v>
      </c>
      <c r="B1" t="s">
        <v>4629</v>
      </c>
      <c r="C1" t="s">
        <v>4630</v>
      </c>
      <c r="D1" t="s">
        <v>4631</v>
      </c>
      <c r="E1" t="s">
        <v>4632</v>
      </c>
      <c r="F1" t="s">
        <v>4633</v>
      </c>
      <c r="G1" t="s">
        <v>4634</v>
      </c>
      <c r="H1" t="s">
        <v>4635</v>
      </c>
      <c r="I1" t="s">
        <v>4636</v>
      </c>
      <c r="J1" t="s">
        <v>4637</v>
      </c>
      <c r="K1" t="s">
        <v>4638</v>
      </c>
      <c r="L1" t="s">
        <v>4639</v>
      </c>
      <c r="M1" t="s">
        <v>4640</v>
      </c>
      <c r="N1" t="s">
        <v>4641</v>
      </c>
      <c r="O1" t="s">
        <v>4642</v>
      </c>
    </row>
    <row r="2" spans="1:15" x14ac:dyDescent="0.2">
      <c r="A2" t="s">
        <v>0</v>
      </c>
      <c r="B2" t="s">
        <v>1</v>
      </c>
      <c r="C2" t="s">
        <v>2</v>
      </c>
      <c r="D2" t="s">
        <v>3</v>
      </c>
      <c r="E2" t="s">
        <v>4</v>
      </c>
      <c r="F2">
        <v>6520</v>
      </c>
      <c r="G2" t="s">
        <v>5</v>
      </c>
      <c r="H2" t="s">
        <v>6</v>
      </c>
      <c r="I2" t="s">
        <v>7</v>
      </c>
      <c r="J2" s="1">
        <v>1296</v>
      </c>
      <c r="K2">
        <v>27</v>
      </c>
      <c r="L2">
        <v>17</v>
      </c>
      <c r="M2">
        <v>7</v>
      </c>
      <c r="N2" t="s">
        <v>8</v>
      </c>
      <c r="O2" s="1">
        <v>66700</v>
      </c>
    </row>
    <row r="3" spans="1:15" x14ac:dyDescent="0.2">
      <c r="A3" t="s">
        <v>9</v>
      </c>
      <c r="B3" t="s">
        <v>10</v>
      </c>
      <c r="C3" t="s">
        <v>11</v>
      </c>
      <c r="D3" t="s">
        <v>12</v>
      </c>
      <c r="E3" t="s">
        <v>4</v>
      </c>
      <c r="F3">
        <v>55455</v>
      </c>
      <c r="G3" t="s">
        <v>13</v>
      </c>
      <c r="H3" t="s">
        <v>14</v>
      </c>
      <c r="I3" t="s">
        <v>15</v>
      </c>
      <c r="J3" s="1">
        <v>1615</v>
      </c>
      <c r="K3">
        <v>27</v>
      </c>
      <c r="L3">
        <v>8</v>
      </c>
      <c r="M3">
        <v>14</v>
      </c>
      <c r="N3" t="s">
        <v>16</v>
      </c>
      <c r="O3" s="1">
        <v>62703</v>
      </c>
    </row>
    <row r="4" spans="1:15" x14ac:dyDescent="0.2">
      <c r="A4" t="s">
        <v>17</v>
      </c>
      <c r="B4" t="s">
        <v>18</v>
      </c>
      <c r="C4" t="s">
        <v>19</v>
      </c>
      <c r="D4" t="s">
        <v>20</v>
      </c>
      <c r="E4" t="s">
        <v>4</v>
      </c>
      <c r="F4">
        <v>80045</v>
      </c>
      <c r="G4" t="s">
        <v>21</v>
      </c>
      <c r="H4" t="s">
        <v>22</v>
      </c>
      <c r="I4" t="s">
        <v>23</v>
      </c>
      <c r="J4">
        <v>37</v>
      </c>
      <c r="K4">
        <v>26</v>
      </c>
      <c r="L4">
        <v>7</v>
      </c>
      <c r="M4">
        <v>15</v>
      </c>
      <c r="N4" t="s">
        <v>24</v>
      </c>
      <c r="O4" s="1">
        <v>60549</v>
      </c>
    </row>
    <row r="5" spans="1:15" x14ac:dyDescent="0.2">
      <c r="A5" t="s">
        <v>25</v>
      </c>
      <c r="B5" t="s">
        <v>26</v>
      </c>
      <c r="C5" t="s">
        <v>27</v>
      </c>
      <c r="D5" t="s">
        <v>28</v>
      </c>
      <c r="E5" t="s">
        <v>4</v>
      </c>
      <c r="F5">
        <v>33139</v>
      </c>
      <c r="G5" t="s">
        <v>29</v>
      </c>
      <c r="H5" t="s">
        <v>30</v>
      </c>
      <c r="I5" t="s">
        <v>31</v>
      </c>
      <c r="J5" s="1">
        <v>1597</v>
      </c>
      <c r="K5">
        <v>26</v>
      </c>
      <c r="L5">
        <v>7</v>
      </c>
      <c r="M5">
        <v>14</v>
      </c>
      <c r="N5" t="s">
        <v>32</v>
      </c>
      <c r="O5" s="1">
        <v>74454</v>
      </c>
    </row>
    <row r="6" spans="1:15" x14ac:dyDescent="0.2">
      <c r="A6" t="s">
        <v>33</v>
      </c>
      <c r="B6" t="s">
        <v>34</v>
      </c>
      <c r="C6" t="s">
        <v>35</v>
      </c>
      <c r="D6" t="s">
        <v>36</v>
      </c>
      <c r="E6" t="s">
        <v>4</v>
      </c>
      <c r="F6">
        <v>2215</v>
      </c>
      <c r="G6" t="s">
        <v>37</v>
      </c>
      <c r="H6" t="s">
        <v>38</v>
      </c>
      <c r="I6" t="s">
        <v>39</v>
      </c>
      <c r="J6">
        <v>98</v>
      </c>
      <c r="K6">
        <v>22</v>
      </c>
      <c r="L6">
        <v>7</v>
      </c>
      <c r="M6">
        <v>8</v>
      </c>
      <c r="N6" t="s">
        <v>40</v>
      </c>
      <c r="O6" s="1">
        <v>27080</v>
      </c>
    </row>
    <row r="7" spans="1:15" x14ac:dyDescent="0.2">
      <c r="A7" t="s">
        <v>41</v>
      </c>
      <c r="B7" t="s">
        <v>42</v>
      </c>
      <c r="C7" t="s">
        <v>43</v>
      </c>
      <c r="D7" t="s">
        <v>44</v>
      </c>
      <c r="E7" t="s">
        <v>4</v>
      </c>
      <c r="F7" t="s">
        <v>45</v>
      </c>
      <c r="G7" t="s">
        <v>46</v>
      </c>
      <c r="H7" t="s">
        <v>47</v>
      </c>
      <c r="I7" t="s">
        <v>48</v>
      </c>
      <c r="J7" s="1">
        <v>2773</v>
      </c>
      <c r="K7">
        <v>24</v>
      </c>
      <c r="L7">
        <v>6</v>
      </c>
      <c r="M7">
        <v>10</v>
      </c>
      <c r="N7" t="s">
        <v>49</v>
      </c>
      <c r="O7" s="1">
        <v>60207</v>
      </c>
    </row>
    <row r="8" spans="1:15" x14ac:dyDescent="0.2">
      <c r="A8" t="s">
        <v>50</v>
      </c>
      <c r="B8" t="s">
        <v>51</v>
      </c>
      <c r="C8" t="s">
        <v>52</v>
      </c>
      <c r="D8" t="s">
        <v>44</v>
      </c>
      <c r="E8" t="s">
        <v>4</v>
      </c>
      <c r="F8">
        <v>94305</v>
      </c>
      <c r="G8" t="s">
        <v>53</v>
      </c>
      <c r="H8" t="s">
        <v>54</v>
      </c>
      <c r="I8" t="s">
        <v>55</v>
      </c>
      <c r="J8" s="1">
        <v>1229</v>
      </c>
      <c r="K8">
        <v>22</v>
      </c>
      <c r="L8">
        <v>6</v>
      </c>
      <c r="M8">
        <v>13</v>
      </c>
      <c r="N8" t="s">
        <v>56</v>
      </c>
      <c r="O8" s="1">
        <v>23798</v>
      </c>
    </row>
    <row r="9" spans="1:15" x14ac:dyDescent="0.2">
      <c r="A9" t="s">
        <v>57</v>
      </c>
      <c r="B9" t="s">
        <v>58</v>
      </c>
      <c r="C9" t="s">
        <v>59</v>
      </c>
      <c r="D9" t="s">
        <v>60</v>
      </c>
      <c r="E9" t="s">
        <v>4</v>
      </c>
      <c r="F9" t="s">
        <v>61</v>
      </c>
      <c r="G9" t="s">
        <v>62</v>
      </c>
      <c r="H9" t="s">
        <v>63</v>
      </c>
      <c r="I9" t="s">
        <v>64</v>
      </c>
      <c r="J9" s="1">
        <v>1656</v>
      </c>
      <c r="K9">
        <v>8</v>
      </c>
      <c r="L9">
        <v>6</v>
      </c>
      <c r="M9">
        <v>2</v>
      </c>
      <c r="N9" t="s">
        <v>65</v>
      </c>
      <c r="O9" s="1">
        <v>37629</v>
      </c>
    </row>
    <row r="10" spans="1:15" x14ac:dyDescent="0.2">
      <c r="A10" t="s">
        <v>66</v>
      </c>
      <c r="B10" t="s">
        <v>67</v>
      </c>
      <c r="C10" t="s">
        <v>19</v>
      </c>
      <c r="D10" t="s">
        <v>20</v>
      </c>
      <c r="E10" t="s">
        <v>4</v>
      </c>
      <c r="F10">
        <v>80045</v>
      </c>
      <c r="G10" t="s">
        <v>68</v>
      </c>
      <c r="I10" t="s">
        <v>69</v>
      </c>
      <c r="J10" s="1">
        <v>1162</v>
      </c>
      <c r="K10">
        <v>21</v>
      </c>
      <c r="L10">
        <v>5</v>
      </c>
      <c r="M10">
        <v>11</v>
      </c>
      <c r="N10" t="s">
        <v>70</v>
      </c>
      <c r="O10" s="1">
        <v>73300</v>
      </c>
    </row>
    <row r="11" spans="1:15" x14ac:dyDescent="0.2">
      <c r="A11" t="s">
        <v>71</v>
      </c>
      <c r="B11" t="s">
        <v>72</v>
      </c>
      <c r="C11" t="s">
        <v>73</v>
      </c>
      <c r="D11" t="s">
        <v>28</v>
      </c>
      <c r="E11" t="s">
        <v>4</v>
      </c>
      <c r="F11">
        <v>32610</v>
      </c>
      <c r="G11" t="s">
        <v>74</v>
      </c>
      <c r="I11" t="s">
        <v>75</v>
      </c>
      <c r="J11" s="1">
        <v>1393</v>
      </c>
      <c r="K11">
        <v>16</v>
      </c>
      <c r="L11">
        <v>5</v>
      </c>
      <c r="M11">
        <v>7</v>
      </c>
      <c r="N11" t="s">
        <v>76</v>
      </c>
      <c r="O11" s="1">
        <v>60805</v>
      </c>
    </row>
    <row r="12" spans="1:15" x14ac:dyDescent="0.2">
      <c r="A12" t="s">
        <v>77</v>
      </c>
      <c r="B12" t="s">
        <v>78</v>
      </c>
      <c r="C12" t="s">
        <v>79</v>
      </c>
      <c r="D12" t="s">
        <v>80</v>
      </c>
      <c r="E12" t="s">
        <v>4</v>
      </c>
      <c r="F12">
        <v>22908</v>
      </c>
      <c r="G12" t="s">
        <v>81</v>
      </c>
      <c r="H12" t="s">
        <v>82</v>
      </c>
      <c r="I12" t="s">
        <v>83</v>
      </c>
      <c r="J12" s="1">
        <v>1095</v>
      </c>
      <c r="K12">
        <v>27</v>
      </c>
      <c r="L12">
        <v>5</v>
      </c>
      <c r="M12">
        <v>17</v>
      </c>
      <c r="N12" t="s">
        <v>84</v>
      </c>
      <c r="O12" s="1">
        <v>57972</v>
      </c>
    </row>
    <row r="13" spans="1:15" x14ac:dyDescent="0.2">
      <c r="A13" t="s">
        <v>85</v>
      </c>
      <c r="B13" t="s">
        <v>86</v>
      </c>
      <c r="C13" t="s">
        <v>87</v>
      </c>
      <c r="D13" t="s">
        <v>88</v>
      </c>
      <c r="E13" t="s">
        <v>4</v>
      </c>
      <c r="F13">
        <v>60208</v>
      </c>
      <c r="G13" t="s">
        <v>89</v>
      </c>
      <c r="H13" t="s">
        <v>90</v>
      </c>
      <c r="I13" t="s">
        <v>91</v>
      </c>
      <c r="J13" s="1">
        <v>2091</v>
      </c>
      <c r="K13">
        <v>11</v>
      </c>
      <c r="L13">
        <v>5</v>
      </c>
      <c r="M13">
        <v>3</v>
      </c>
      <c r="N13" t="s">
        <v>92</v>
      </c>
      <c r="O13" s="1">
        <v>27214</v>
      </c>
    </row>
    <row r="14" spans="1:15" x14ac:dyDescent="0.2">
      <c r="A14" t="s">
        <v>93</v>
      </c>
      <c r="B14" t="s">
        <v>94</v>
      </c>
      <c r="C14" t="s">
        <v>95</v>
      </c>
      <c r="D14" t="s">
        <v>96</v>
      </c>
      <c r="E14" t="s">
        <v>4</v>
      </c>
      <c r="F14">
        <v>46202</v>
      </c>
      <c r="G14" t="s">
        <v>97</v>
      </c>
      <c r="H14" t="s">
        <v>98</v>
      </c>
      <c r="I14" t="s">
        <v>99</v>
      </c>
      <c r="J14" s="1">
        <v>1804</v>
      </c>
      <c r="K14">
        <v>13</v>
      </c>
      <c r="L14">
        <v>5</v>
      </c>
      <c r="M14">
        <v>7</v>
      </c>
      <c r="N14" t="s">
        <v>100</v>
      </c>
      <c r="O14" s="1">
        <v>70057</v>
      </c>
    </row>
    <row r="15" spans="1:15" x14ac:dyDescent="0.2">
      <c r="A15" t="s">
        <v>101</v>
      </c>
      <c r="B15" t="s">
        <v>102</v>
      </c>
      <c r="C15" t="s">
        <v>103</v>
      </c>
      <c r="E15" t="s">
        <v>104</v>
      </c>
      <c r="F15" t="s">
        <v>105</v>
      </c>
      <c r="G15" t="s">
        <v>106</v>
      </c>
      <c r="H15" t="s">
        <v>107</v>
      </c>
      <c r="I15" t="s">
        <v>108</v>
      </c>
      <c r="J15">
        <v>610</v>
      </c>
      <c r="K15">
        <v>10</v>
      </c>
      <c r="L15">
        <v>5</v>
      </c>
      <c r="M15">
        <v>4</v>
      </c>
      <c r="N15" t="s">
        <v>109</v>
      </c>
      <c r="O15" s="1">
        <v>220748</v>
      </c>
    </row>
    <row r="16" spans="1:15" x14ac:dyDescent="0.2">
      <c r="A16" t="s">
        <v>110</v>
      </c>
      <c r="B16" t="s">
        <v>111</v>
      </c>
      <c r="C16" t="s">
        <v>112</v>
      </c>
      <c r="E16" t="s">
        <v>104</v>
      </c>
      <c r="F16" t="s">
        <v>113</v>
      </c>
      <c r="G16" t="s">
        <v>114</v>
      </c>
      <c r="H16" t="s">
        <v>115</v>
      </c>
      <c r="I16" t="s">
        <v>116</v>
      </c>
      <c r="J16">
        <v>604</v>
      </c>
      <c r="K16">
        <v>14</v>
      </c>
      <c r="L16">
        <v>4</v>
      </c>
      <c r="M16">
        <v>7</v>
      </c>
      <c r="N16" t="s">
        <v>117</v>
      </c>
      <c r="O16" s="1">
        <v>263265</v>
      </c>
    </row>
    <row r="17" spans="1:15" x14ac:dyDescent="0.2">
      <c r="A17" t="s">
        <v>118</v>
      </c>
      <c r="B17" t="s">
        <v>119</v>
      </c>
      <c r="C17" t="s">
        <v>120</v>
      </c>
      <c r="E17" t="s">
        <v>104</v>
      </c>
      <c r="F17" t="s">
        <v>121</v>
      </c>
      <c r="G17" t="s">
        <v>122</v>
      </c>
      <c r="H17" t="s">
        <v>123</v>
      </c>
      <c r="I17" t="s">
        <v>124</v>
      </c>
      <c r="J17">
        <v>230</v>
      </c>
      <c r="K17">
        <v>6</v>
      </c>
      <c r="L17">
        <v>4</v>
      </c>
      <c r="M17">
        <v>1</v>
      </c>
      <c r="N17" t="s">
        <v>125</v>
      </c>
      <c r="O17" s="1">
        <v>273388</v>
      </c>
    </row>
    <row r="18" spans="1:15" x14ac:dyDescent="0.2">
      <c r="A18" t="s">
        <v>126</v>
      </c>
      <c r="B18" t="s">
        <v>127</v>
      </c>
      <c r="C18" t="s">
        <v>27</v>
      </c>
      <c r="D18" t="s">
        <v>28</v>
      </c>
      <c r="E18" t="s">
        <v>4</v>
      </c>
      <c r="F18">
        <v>33136</v>
      </c>
      <c r="G18" t="s">
        <v>128</v>
      </c>
      <c r="I18" t="s">
        <v>129</v>
      </c>
      <c r="J18">
        <v>13</v>
      </c>
      <c r="K18">
        <v>10</v>
      </c>
      <c r="L18">
        <v>4</v>
      </c>
      <c r="M18">
        <v>4</v>
      </c>
      <c r="N18" t="s">
        <v>130</v>
      </c>
      <c r="O18" s="1">
        <v>32195</v>
      </c>
    </row>
    <row r="19" spans="1:15" x14ac:dyDescent="0.2">
      <c r="A19" t="s">
        <v>131</v>
      </c>
      <c r="B19" t="s">
        <v>132</v>
      </c>
      <c r="C19" t="s">
        <v>133</v>
      </c>
      <c r="D19" t="s">
        <v>134</v>
      </c>
      <c r="E19" t="s">
        <v>4</v>
      </c>
      <c r="F19">
        <v>30318</v>
      </c>
      <c r="G19" t="s">
        <v>135</v>
      </c>
      <c r="H19" t="s">
        <v>136</v>
      </c>
      <c r="I19" t="s">
        <v>137</v>
      </c>
      <c r="J19">
        <v>44</v>
      </c>
      <c r="K19">
        <v>22</v>
      </c>
      <c r="L19">
        <v>4</v>
      </c>
      <c r="M19">
        <v>9</v>
      </c>
      <c r="N19" t="s">
        <v>138</v>
      </c>
      <c r="O19" s="1">
        <v>20095</v>
      </c>
    </row>
    <row r="20" spans="1:15" x14ac:dyDescent="0.2">
      <c r="A20" t="s">
        <v>139</v>
      </c>
      <c r="B20" t="s">
        <v>140</v>
      </c>
      <c r="C20" t="s">
        <v>141</v>
      </c>
      <c r="D20" t="s">
        <v>142</v>
      </c>
      <c r="E20" t="s">
        <v>4</v>
      </c>
      <c r="F20">
        <v>98101</v>
      </c>
      <c r="G20" t="s">
        <v>143</v>
      </c>
      <c r="I20" t="s">
        <v>144</v>
      </c>
      <c r="J20">
        <v>17</v>
      </c>
      <c r="K20">
        <v>14</v>
      </c>
      <c r="L20">
        <v>4</v>
      </c>
      <c r="M20">
        <v>7</v>
      </c>
      <c r="N20" t="s">
        <v>145</v>
      </c>
      <c r="O20" s="1">
        <v>30883</v>
      </c>
    </row>
    <row r="21" spans="1:15" x14ac:dyDescent="0.2">
      <c r="A21" t="s">
        <v>146</v>
      </c>
      <c r="B21" t="s">
        <v>147</v>
      </c>
      <c r="C21" t="s">
        <v>148</v>
      </c>
      <c r="D21" t="s">
        <v>88</v>
      </c>
      <c r="E21" t="s">
        <v>4</v>
      </c>
      <c r="F21">
        <v>60637</v>
      </c>
      <c r="G21" t="s">
        <v>149</v>
      </c>
      <c r="H21" t="s">
        <v>150</v>
      </c>
      <c r="I21" t="s">
        <v>151</v>
      </c>
      <c r="J21" s="1">
        <v>2095</v>
      </c>
      <c r="K21">
        <v>7</v>
      </c>
      <c r="L21">
        <v>4</v>
      </c>
      <c r="M21">
        <v>1</v>
      </c>
      <c r="N21" t="s">
        <v>152</v>
      </c>
      <c r="O21" s="1">
        <v>9406</v>
      </c>
    </row>
    <row r="22" spans="1:15" x14ac:dyDescent="0.2">
      <c r="A22" t="s">
        <v>153</v>
      </c>
      <c r="B22" t="s">
        <v>154</v>
      </c>
      <c r="C22" t="s">
        <v>155</v>
      </c>
      <c r="D22" t="s">
        <v>155</v>
      </c>
      <c r="E22" t="s">
        <v>4</v>
      </c>
      <c r="F22">
        <v>10032</v>
      </c>
      <c r="G22" t="s">
        <v>156</v>
      </c>
      <c r="H22" t="s">
        <v>157</v>
      </c>
      <c r="I22" t="s">
        <v>158</v>
      </c>
      <c r="J22" s="1">
        <v>1793</v>
      </c>
      <c r="K22">
        <v>19</v>
      </c>
      <c r="L22">
        <v>4</v>
      </c>
      <c r="M22">
        <v>9</v>
      </c>
      <c r="N22" t="s">
        <v>159</v>
      </c>
      <c r="O22" s="1">
        <v>9452</v>
      </c>
    </row>
    <row r="23" spans="1:15" x14ac:dyDescent="0.2">
      <c r="A23" t="s">
        <v>160</v>
      </c>
      <c r="B23" t="s">
        <v>161</v>
      </c>
      <c r="C23" t="s">
        <v>52</v>
      </c>
      <c r="D23" t="s">
        <v>44</v>
      </c>
      <c r="E23" t="s">
        <v>4</v>
      </c>
      <c r="F23">
        <v>94305</v>
      </c>
      <c r="G23" t="s">
        <v>162</v>
      </c>
      <c r="H23" t="s">
        <v>163</v>
      </c>
      <c r="I23" t="s">
        <v>164</v>
      </c>
      <c r="J23" s="1">
        <v>1591</v>
      </c>
      <c r="K23">
        <v>8</v>
      </c>
      <c r="L23">
        <v>3</v>
      </c>
      <c r="M23">
        <v>4</v>
      </c>
      <c r="N23" t="s">
        <v>165</v>
      </c>
      <c r="O23" s="1">
        <v>58747</v>
      </c>
    </row>
    <row r="24" spans="1:15" x14ac:dyDescent="0.2">
      <c r="A24" t="s">
        <v>166</v>
      </c>
      <c r="B24" t="s">
        <v>167</v>
      </c>
      <c r="C24" t="s">
        <v>168</v>
      </c>
      <c r="D24" t="s">
        <v>169</v>
      </c>
      <c r="E24" t="s">
        <v>4</v>
      </c>
      <c r="F24">
        <v>75390</v>
      </c>
      <c r="G24" t="s">
        <v>170</v>
      </c>
      <c r="H24" t="s">
        <v>171</v>
      </c>
      <c r="I24" t="s">
        <v>172</v>
      </c>
      <c r="J24" s="1">
        <v>1532</v>
      </c>
      <c r="K24">
        <v>13</v>
      </c>
      <c r="L24">
        <v>3</v>
      </c>
      <c r="M24">
        <v>8</v>
      </c>
      <c r="N24" t="s">
        <v>173</v>
      </c>
      <c r="O24" s="1">
        <v>32276</v>
      </c>
    </row>
    <row r="25" spans="1:15" x14ac:dyDescent="0.2">
      <c r="A25" t="s">
        <v>174</v>
      </c>
      <c r="B25" t="s">
        <v>175</v>
      </c>
      <c r="C25" t="s">
        <v>35</v>
      </c>
      <c r="D25" t="s">
        <v>36</v>
      </c>
      <c r="E25" t="s">
        <v>4</v>
      </c>
      <c r="F25">
        <v>2114</v>
      </c>
      <c r="G25" t="s">
        <v>176</v>
      </c>
      <c r="H25" t="s">
        <v>177</v>
      </c>
      <c r="I25" t="s">
        <v>178</v>
      </c>
      <c r="J25" s="1">
        <v>2636</v>
      </c>
      <c r="K25">
        <v>14</v>
      </c>
      <c r="L25">
        <v>3</v>
      </c>
      <c r="M25">
        <v>4</v>
      </c>
      <c r="N25" t="s">
        <v>179</v>
      </c>
      <c r="O25" s="1">
        <v>60186</v>
      </c>
    </row>
    <row r="26" spans="1:15" x14ac:dyDescent="0.2">
      <c r="A26" t="s">
        <v>180</v>
      </c>
      <c r="B26" t="s">
        <v>181</v>
      </c>
      <c r="C26" t="s">
        <v>182</v>
      </c>
      <c r="E26" t="s">
        <v>183</v>
      </c>
      <c r="F26">
        <v>14021</v>
      </c>
      <c r="G26" t="s">
        <v>184</v>
      </c>
      <c r="H26" t="s">
        <v>185</v>
      </c>
      <c r="I26" t="s">
        <v>186</v>
      </c>
      <c r="J26">
        <v>30</v>
      </c>
      <c r="K26">
        <v>5</v>
      </c>
      <c r="L26">
        <v>3</v>
      </c>
      <c r="M26">
        <v>1</v>
      </c>
      <c r="N26" t="s">
        <v>187</v>
      </c>
      <c r="O26" s="1">
        <v>140759</v>
      </c>
    </row>
    <row r="27" spans="1:15" x14ac:dyDescent="0.2">
      <c r="A27" t="s">
        <v>188</v>
      </c>
      <c r="B27" t="s">
        <v>189</v>
      </c>
      <c r="C27" t="s">
        <v>190</v>
      </c>
      <c r="D27" t="s">
        <v>191</v>
      </c>
      <c r="E27" t="s">
        <v>4</v>
      </c>
      <c r="F27">
        <v>48109</v>
      </c>
      <c r="G27" t="s">
        <v>192</v>
      </c>
      <c r="H27" t="s">
        <v>193</v>
      </c>
      <c r="I27" t="s">
        <v>194</v>
      </c>
      <c r="J27" s="1">
        <v>2297</v>
      </c>
      <c r="K27">
        <v>7</v>
      </c>
      <c r="L27">
        <v>3</v>
      </c>
      <c r="M27">
        <v>2</v>
      </c>
      <c r="N27" t="s">
        <v>195</v>
      </c>
      <c r="O27" s="1">
        <v>35225</v>
      </c>
    </row>
    <row r="28" spans="1:15" x14ac:dyDescent="0.2">
      <c r="A28" t="s">
        <v>196</v>
      </c>
      <c r="B28" t="s">
        <v>197</v>
      </c>
      <c r="C28" t="s">
        <v>198</v>
      </c>
      <c r="E28" t="s">
        <v>199</v>
      </c>
      <c r="F28">
        <v>210029</v>
      </c>
      <c r="G28" t="s">
        <v>200</v>
      </c>
      <c r="H28" t="s">
        <v>201</v>
      </c>
      <c r="I28" t="s">
        <v>202</v>
      </c>
      <c r="J28">
        <v>215</v>
      </c>
      <c r="K28">
        <v>3</v>
      </c>
      <c r="L28">
        <v>3</v>
      </c>
      <c r="M28">
        <v>0</v>
      </c>
      <c r="N28" t="s">
        <v>203</v>
      </c>
      <c r="O28" s="1">
        <v>1407186</v>
      </c>
    </row>
    <row r="29" spans="1:15" x14ac:dyDescent="0.2">
      <c r="A29" t="s">
        <v>204</v>
      </c>
      <c r="B29" t="s">
        <v>205</v>
      </c>
      <c r="C29" t="s">
        <v>206</v>
      </c>
      <c r="D29" t="s">
        <v>12</v>
      </c>
      <c r="E29" t="s">
        <v>4</v>
      </c>
      <c r="F29">
        <v>55905</v>
      </c>
      <c r="G29" t="s">
        <v>207</v>
      </c>
      <c r="H29" t="s">
        <v>208</v>
      </c>
      <c r="I29" t="s">
        <v>209</v>
      </c>
      <c r="J29" s="1">
        <v>3495</v>
      </c>
      <c r="K29">
        <v>7</v>
      </c>
      <c r="L29">
        <v>3</v>
      </c>
      <c r="M29">
        <v>2</v>
      </c>
      <c r="N29" t="s">
        <v>210</v>
      </c>
      <c r="O29" s="1">
        <v>66116</v>
      </c>
    </row>
    <row r="30" spans="1:15" x14ac:dyDescent="0.2">
      <c r="A30" t="s">
        <v>211</v>
      </c>
      <c r="B30" t="s">
        <v>212</v>
      </c>
      <c r="C30" t="s">
        <v>11</v>
      </c>
      <c r="D30" t="s">
        <v>12</v>
      </c>
      <c r="E30" t="s">
        <v>4</v>
      </c>
      <c r="F30">
        <v>55416</v>
      </c>
      <c r="G30" t="s">
        <v>213</v>
      </c>
      <c r="H30" t="s">
        <v>214</v>
      </c>
      <c r="I30" t="s">
        <v>215</v>
      </c>
      <c r="J30">
        <v>46</v>
      </c>
      <c r="K30">
        <v>8</v>
      </c>
      <c r="L30">
        <v>3</v>
      </c>
      <c r="M30">
        <v>4</v>
      </c>
      <c r="N30" t="s">
        <v>216</v>
      </c>
      <c r="O30" s="1">
        <v>45808</v>
      </c>
    </row>
    <row r="31" spans="1:15" x14ac:dyDescent="0.2">
      <c r="A31" t="s">
        <v>217</v>
      </c>
      <c r="B31" t="s">
        <v>218</v>
      </c>
      <c r="C31" t="s">
        <v>219</v>
      </c>
      <c r="E31" t="s">
        <v>220</v>
      </c>
      <c r="F31">
        <v>75185</v>
      </c>
      <c r="G31">
        <f>72-200-4334</f>
        <v>-4462</v>
      </c>
      <c r="H31" t="s">
        <v>221</v>
      </c>
      <c r="I31" t="s">
        <v>222</v>
      </c>
      <c r="J31">
        <v>219</v>
      </c>
      <c r="K31">
        <v>8</v>
      </c>
      <c r="L31">
        <v>3</v>
      </c>
      <c r="M31">
        <v>2</v>
      </c>
      <c r="N31" t="s">
        <v>223</v>
      </c>
      <c r="O31" s="1">
        <v>264744</v>
      </c>
    </row>
    <row r="32" spans="1:15" x14ac:dyDescent="0.2">
      <c r="A32" t="s">
        <v>224</v>
      </c>
      <c r="B32" t="s">
        <v>225</v>
      </c>
      <c r="C32" t="s">
        <v>226</v>
      </c>
      <c r="E32" t="s">
        <v>104</v>
      </c>
      <c r="F32" t="s">
        <v>227</v>
      </c>
      <c r="G32" t="s">
        <v>228</v>
      </c>
      <c r="H32" t="s">
        <v>229</v>
      </c>
      <c r="I32" t="s">
        <v>230</v>
      </c>
      <c r="J32">
        <v>297</v>
      </c>
      <c r="K32">
        <v>2</v>
      </c>
      <c r="L32">
        <v>2</v>
      </c>
      <c r="M32">
        <v>0</v>
      </c>
      <c r="N32" t="s">
        <v>231</v>
      </c>
      <c r="O32" s="1">
        <v>271517</v>
      </c>
    </row>
    <row r="33" spans="1:15" x14ac:dyDescent="0.2">
      <c r="A33" t="s">
        <v>232</v>
      </c>
      <c r="B33" t="s">
        <v>233</v>
      </c>
      <c r="C33" t="s">
        <v>234</v>
      </c>
      <c r="D33" t="s">
        <v>20</v>
      </c>
      <c r="E33" t="s">
        <v>4</v>
      </c>
      <c r="F33">
        <v>80202</v>
      </c>
      <c r="G33" t="s">
        <v>235</v>
      </c>
      <c r="H33" t="s">
        <v>236</v>
      </c>
      <c r="I33" t="s">
        <v>237</v>
      </c>
      <c r="J33">
        <v>185</v>
      </c>
      <c r="K33">
        <v>3</v>
      </c>
      <c r="L33">
        <v>2</v>
      </c>
      <c r="M33">
        <v>1</v>
      </c>
      <c r="N33" t="s">
        <v>238</v>
      </c>
      <c r="O33" s="1">
        <v>41945</v>
      </c>
    </row>
    <row r="34" spans="1:15" x14ac:dyDescent="0.2">
      <c r="A34" t="s">
        <v>239</v>
      </c>
      <c r="B34" t="s">
        <v>240</v>
      </c>
      <c r="C34" t="s">
        <v>241</v>
      </c>
      <c r="E34" t="s">
        <v>242</v>
      </c>
      <c r="F34">
        <v>2200</v>
      </c>
      <c r="G34">
        <v>24850564</v>
      </c>
      <c r="H34" t="s">
        <v>243</v>
      </c>
      <c r="I34" t="s">
        <v>244</v>
      </c>
      <c r="J34">
        <v>405</v>
      </c>
      <c r="K34">
        <v>10</v>
      </c>
      <c r="L34">
        <v>2</v>
      </c>
      <c r="M34">
        <v>5</v>
      </c>
      <c r="N34" t="s">
        <v>245</v>
      </c>
      <c r="O34" s="1">
        <v>222223</v>
      </c>
    </row>
    <row r="35" spans="1:15" x14ac:dyDescent="0.2">
      <c r="A35" t="s">
        <v>246</v>
      </c>
      <c r="B35" t="s">
        <v>247</v>
      </c>
      <c r="C35" t="s">
        <v>141</v>
      </c>
      <c r="D35" t="s">
        <v>142</v>
      </c>
      <c r="E35" t="s">
        <v>4</v>
      </c>
      <c r="F35">
        <v>98101</v>
      </c>
      <c r="G35" t="s">
        <v>248</v>
      </c>
      <c r="H35" t="s">
        <v>249</v>
      </c>
      <c r="I35" t="s">
        <v>250</v>
      </c>
      <c r="J35">
        <v>484</v>
      </c>
      <c r="K35">
        <v>5</v>
      </c>
      <c r="L35">
        <v>2</v>
      </c>
      <c r="M35">
        <v>3</v>
      </c>
      <c r="N35" t="s">
        <v>251</v>
      </c>
      <c r="O35" s="1">
        <v>19786</v>
      </c>
    </row>
    <row r="36" spans="1:15" x14ac:dyDescent="0.2">
      <c r="A36" t="s">
        <v>252</v>
      </c>
      <c r="B36" t="s">
        <v>253</v>
      </c>
      <c r="C36" t="s">
        <v>120</v>
      </c>
      <c r="E36" t="s">
        <v>254</v>
      </c>
      <c r="F36" t="s">
        <v>255</v>
      </c>
      <c r="G36" t="s">
        <v>256</v>
      </c>
      <c r="H36" t="s">
        <v>257</v>
      </c>
      <c r="I36" t="s">
        <v>258</v>
      </c>
      <c r="J36">
        <v>195</v>
      </c>
      <c r="K36">
        <v>2</v>
      </c>
      <c r="L36">
        <v>2</v>
      </c>
      <c r="M36">
        <v>0</v>
      </c>
      <c r="N36" t="s">
        <v>259</v>
      </c>
      <c r="O36" s="1">
        <v>246125</v>
      </c>
    </row>
    <row r="37" spans="1:15" x14ac:dyDescent="0.2">
      <c r="A37" t="s">
        <v>260</v>
      </c>
      <c r="C37" t="s">
        <v>261</v>
      </c>
      <c r="E37" t="s">
        <v>104</v>
      </c>
      <c r="J37">
        <v>4</v>
      </c>
      <c r="K37">
        <v>2</v>
      </c>
      <c r="L37">
        <v>2</v>
      </c>
      <c r="M37">
        <v>0</v>
      </c>
      <c r="N37" t="s">
        <v>262</v>
      </c>
      <c r="O37" s="1">
        <v>261508</v>
      </c>
    </row>
    <row r="38" spans="1:15" x14ac:dyDescent="0.2">
      <c r="A38" t="s">
        <v>263</v>
      </c>
      <c r="B38" t="s">
        <v>264</v>
      </c>
      <c r="C38" t="s">
        <v>265</v>
      </c>
      <c r="D38" t="s">
        <v>44</v>
      </c>
      <c r="E38" t="s">
        <v>4</v>
      </c>
      <c r="F38">
        <v>93105</v>
      </c>
      <c r="G38" t="s">
        <v>266</v>
      </c>
      <c r="H38" t="s">
        <v>267</v>
      </c>
      <c r="I38" t="s">
        <v>268</v>
      </c>
      <c r="J38">
        <v>18</v>
      </c>
      <c r="K38">
        <v>12</v>
      </c>
      <c r="L38">
        <v>2</v>
      </c>
      <c r="M38">
        <v>8</v>
      </c>
      <c r="N38" t="s">
        <v>269</v>
      </c>
      <c r="O38" s="1">
        <v>40443</v>
      </c>
    </row>
    <row r="39" spans="1:15" x14ac:dyDescent="0.2">
      <c r="A39" t="s">
        <v>270</v>
      </c>
      <c r="B39" t="s">
        <v>271</v>
      </c>
      <c r="C39" t="s">
        <v>272</v>
      </c>
      <c r="E39" t="s">
        <v>104</v>
      </c>
      <c r="F39" t="s">
        <v>273</v>
      </c>
      <c r="G39" t="s">
        <v>274</v>
      </c>
      <c r="H39" t="s">
        <v>275</v>
      </c>
      <c r="I39" t="s">
        <v>276</v>
      </c>
      <c r="J39">
        <v>19</v>
      </c>
      <c r="K39">
        <v>9</v>
      </c>
      <c r="L39">
        <v>2</v>
      </c>
      <c r="M39">
        <v>5</v>
      </c>
      <c r="N39" t="s">
        <v>277</v>
      </c>
      <c r="O39" s="1">
        <v>117061</v>
      </c>
    </row>
    <row r="40" spans="1:15" x14ac:dyDescent="0.2">
      <c r="A40" t="s">
        <v>278</v>
      </c>
      <c r="B40" t="s">
        <v>279</v>
      </c>
      <c r="C40" t="s">
        <v>280</v>
      </c>
      <c r="E40" t="s">
        <v>104</v>
      </c>
      <c r="F40" t="s">
        <v>281</v>
      </c>
      <c r="G40" t="s">
        <v>282</v>
      </c>
      <c r="H40" t="s">
        <v>283</v>
      </c>
      <c r="I40" t="s">
        <v>284</v>
      </c>
      <c r="J40">
        <v>293</v>
      </c>
      <c r="K40">
        <v>4</v>
      </c>
      <c r="L40">
        <v>2</v>
      </c>
      <c r="M40">
        <v>1</v>
      </c>
      <c r="N40" t="s">
        <v>285</v>
      </c>
      <c r="O40" s="1">
        <v>133073</v>
      </c>
    </row>
    <row r="41" spans="1:15" x14ac:dyDescent="0.2">
      <c r="A41" t="s">
        <v>286</v>
      </c>
      <c r="B41" t="s">
        <v>287</v>
      </c>
      <c r="C41" t="s">
        <v>120</v>
      </c>
      <c r="E41" t="s">
        <v>254</v>
      </c>
      <c r="F41" t="s">
        <v>288</v>
      </c>
      <c r="G41" t="s">
        <v>289</v>
      </c>
      <c r="H41" t="s">
        <v>290</v>
      </c>
      <c r="I41" t="s">
        <v>291</v>
      </c>
      <c r="J41">
        <v>355</v>
      </c>
      <c r="K41">
        <v>6</v>
      </c>
      <c r="L41">
        <v>2</v>
      </c>
      <c r="M41">
        <v>3</v>
      </c>
      <c r="N41" t="s">
        <v>292</v>
      </c>
      <c r="O41" s="1">
        <v>101874</v>
      </c>
    </row>
    <row r="42" spans="1:15" x14ac:dyDescent="0.2">
      <c r="A42" t="s">
        <v>293</v>
      </c>
      <c r="B42" t="s">
        <v>294</v>
      </c>
      <c r="C42" t="s">
        <v>120</v>
      </c>
      <c r="E42" t="s">
        <v>254</v>
      </c>
      <c r="F42" t="s">
        <v>255</v>
      </c>
      <c r="G42" t="s">
        <v>256</v>
      </c>
      <c r="H42" t="s">
        <v>257</v>
      </c>
      <c r="I42" t="s">
        <v>258</v>
      </c>
      <c r="J42">
        <v>172</v>
      </c>
      <c r="K42">
        <v>2</v>
      </c>
      <c r="L42">
        <v>2</v>
      </c>
      <c r="M42">
        <v>0</v>
      </c>
      <c r="N42" t="s">
        <v>295</v>
      </c>
      <c r="O42" s="1">
        <v>278803</v>
      </c>
    </row>
    <row r="43" spans="1:15" x14ac:dyDescent="0.2">
      <c r="A43" t="s">
        <v>296</v>
      </c>
      <c r="B43" t="s">
        <v>297</v>
      </c>
      <c r="C43" t="s">
        <v>298</v>
      </c>
      <c r="E43" t="s">
        <v>299</v>
      </c>
      <c r="F43" t="s">
        <v>300</v>
      </c>
      <c r="G43" t="s">
        <v>301</v>
      </c>
      <c r="H43" t="s">
        <v>302</v>
      </c>
      <c r="I43" t="s">
        <v>303</v>
      </c>
      <c r="J43">
        <v>276</v>
      </c>
      <c r="K43">
        <v>2</v>
      </c>
      <c r="L43">
        <v>2</v>
      </c>
      <c r="M43">
        <v>0</v>
      </c>
      <c r="N43" t="s">
        <v>304</v>
      </c>
      <c r="O43" s="1">
        <v>139170</v>
      </c>
    </row>
    <row r="44" spans="1:15" x14ac:dyDescent="0.2">
      <c r="A44" t="s">
        <v>305</v>
      </c>
      <c r="B44" t="s">
        <v>306</v>
      </c>
      <c r="C44" t="s">
        <v>307</v>
      </c>
      <c r="D44" t="s">
        <v>308</v>
      </c>
      <c r="E44" t="s">
        <v>4</v>
      </c>
      <c r="F44">
        <v>63130</v>
      </c>
      <c r="G44" t="s">
        <v>309</v>
      </c>
      <c r="H44" t="s">
        <v>310</v>
      </c>
      <c r="I44" t="s">
        <v>311</v>
      </c>
      <c r="J44" s="1">
        <v>2361</v>
      </c>
      <c r="K44">
        <v>7</v>
      </c>
      <c r="L44">
        <v>2</v>
      </c>
      <c r="M44">
        <v>2</v>
      </c>
      <c r="N44" t="s">
        <v>312</v>
      </c>
      <c r="O44" s="1">
        <v>68172</v>
      </c>
    </row>
    <row r="45" spans="1:15" x14ac:dyDescent="0.2">
      <c r="A45" t="s">
        <v>313</v>
      </c>
      <c r="B45" t="s">
        <v>314</v>
      </c>
      <c r="C45" t="s">
        <v>315</v>
      </c>
      <c r="E45" t="s">
        <v>316</v>
      </c>
      <c r="F45">
        <v>38700</v>
      </c>
      <c r="G45" t="s">
        <v>317</v>
      </c>
      <c r="H45" t="s">
        <v>318</v>
      </c>
      <c r="I45" t="s">
        <v>319</v>
      </c>
      <c r="J45">
        <v>171</v>
      </c>
      <c r="K45">
        <v>15</v>
      </c>
      <c r="L45">
        <v>2</v>
      </c>
      <c r="M45">
        <v>10</v>
      </c>
      <c r="N45" t="s">
        <v>320</v>
      </c>
      <c r="O45" s="1">
        <v>239501</v>
      </c>
    </row>
    <row r="46" spans="1:15" x14ac:dyDescent="0.2">
      <c r="A46" t="s">
        <v>321</v>
      </c>
      <c r="B46" t="s">
        <v>322</v>
      </c>
      <c r="C46" t="s">
        <v>323</v>
      </c>
      <c r="E46" t="s">
        <v>299</v>
      </c>
      <c r="F46">
        <v>2650</v>
      </c>
      <c r="G46" t="s">
        <v>324</v>
      </c>
      <c r="H46" t="s">
        <v>325</v>
      </c>
      <c r="I46" t="s">
        <v>326</v>
      </c>
      <c r="J46">
        <v>193</v>
      </c>
      <c r="K46">
        <v>4</v>
      </c>
      <c r="L46">
        <v>2</v>
      </c>
      <c r="M46">
        <v>1</v>
      </c>
      <c r="N46" t="s">
        <v>327</v>
      </c>
      <c r="O46" s="1">
        <v>241285</v>
      </c>
    </row>
    <row r="47" spans="1:15" x14ac:dyDescent="0.2">
      <c r="A47" t="s">
        <v>328</v>
      </c>
      <c r="B47" t="s">
        <v>329</v>
      </c>
      <c r="C47" t="s">
        <v>330</v>
      </c>
      <c r="D47" t="s">
        <v>191</v>
      </c>
      <c r="E47" t="s">
        <v>4</v>
      </c>
      <c r="F47">
        <v>48202</v>
      </c>
      <c r="J47">
        <v>500</v>
      </c>
      <c r="K47">
        <v>7</v>
      </c>
      <c r="L47">
        <v>2</v>
      </c>
      <c r="M47">
        <v>4</v>
      </c>
      <c r="N47" t="s">
        <v>331</v>
      </c>
      <c r="O47" s="1">
        <v>880108</v>
      </c>
    </row>
    <row r="48" spans="1:15" x14ac:dyDescent="0.2">
      <c r="A48" t="s">
        <v>332</v>
      </c>
      <c r="B48" t="s">
        <v>333</v>
      </c>
      <c r="C48" t="s">
        <v>334</v>
      </c>
      <c r="D48" t="s">
        <v>155</v>
      </c>
      <c r="E48" t="s">
        <v>4</v>
      </c>
      <c r="F48">
        <v>14260</v>
      </c>
      <c r="G48" t="s">
        <v>335</v>
      </c>
      <c r="H48" t="s">
        <v>336</v>
      </c>
      <c r="I48" t="s">
        <v>337</v>
      </c>
      <c r="J48">
        <v>104</v>
      </c>
      <c r="K48">
        <v>2</v>
      </c>
      <c r="L48">
        <v>2</v>
      </c>
      <c r="M48">
        <v>0</v>
      </c>
      <c r="N48" t="s">
        <v>338</v>
      </c>
      <c r="O48" s="1">
        <v>35031</v>
      </c>
    </row>
    <row r="49" spans="1:15" x14ac:dyDescent="0.2">
      <c r="A49" t="s">
        <v>339</v>
      </c>
      <c r="B49" t="s">
        <v>340</v>
      </c>
      <c r="C49" t="s">
        <v>103</v>
      </c>
      <c r="E49" t="s">
        <v>104</v>
      </c>
      <c r="F49" t="s">
        <v>341</v>
      </c>
      <c r="G49" t="s">
        <v>342</v>
      </c>
      <c r="H49" t="s">
        <v>343</v>
      </c>
      <c r="I49" t="s">
        <v>344</v>
      </c>
      <c r="J49">
        <v>416</v>
      </c>
      <c r="K49">
        <v>2</v>
      </c>
      <c r="L49">
        <v>2</v>
      </c>
      <c r="M49">
        <v>0</v>
      </c>
      <c r="N49" t="s">
        <v>345</v>
      </c>
      <c r="O49" s="1">
        <v>101821</v>
      </c>
    </row>
    <row r="50" spans="1:15" x14ac:dyDescent="0.2">
      <c r="A50" t="s">
        <v>346</v>
      </c>
      <c r="B50" t="s">
        <v>347</v>
      </c>
      <c r="C50" t="s">
        <v>348</v>
      </c>
      <c r="E50" t="s">
        <v>349</v>
      </c>
      <c r="F50">
        <v>20132</v>
      </c>
      <c r="G50" t="s">
        <v>350</v>
      </c>
      <c r="H50" t="s">
        <v>351</v>
      </c>
      <c r="I50" t="s">
        <v>352</v>
      </c>
      <c r="J50">
        <v>137</v>
      </c>
      <c r="K50">
        <v>4</v>
      </c>
      <c r="L50">
        <v>2</v>
      </c>
      <c r="M50">
        <v>1</v>
      </c>
      <c r="N50" t="s">
        <v>353</v>
      </c>
      <c r="O50" s="1">
        <v>255708</v>
      </c>
    </row>
    <row r="51" spans="1:15" x14ac:dyDescent="0.2">
      <c r="A51" t="s">
        <v>354</v>
      </c>
      <c r="B51" t="s">
        <v>355</v>
      </c>
      <c r="C51" t="s">
        <v>356</v>
      </c>
      <c r="E51" t="s">
        <v>316</v>
      </c>
      <c r="F51">
        <v>34295</v>
      </c>
      <c r="G51">
        <f>33-4-67-33-72-72</f>
        <v>-215</v>
      </c>
      <c r="H51" t="s">
        <v>357</v>
      </c>
      <c r="I51" t="s">
        <v>358</v>
      </c>
      <c r="J51">
        <v>225</v>
      </c>
      <c r="K51">
        <v>14</v>
      </c>
      <c r="L51">
        <v>2</v>
      </c>
      <c r="M51">
        <v>8</v>
      </c>
      <c r="N51" t="s">
        <v>359</v>
      </c>
      <c r="O51" s="1">
        <v>242623</v>
      </c>
    </row>
    <row r="52" spans="1:15" x14ac:dyDescent="0.2">
      <c r="A52" t="s">
        <v>360</v>
      </c>
      <c r="C52" t="s">
        <v>361</v>
      </c>
      <c r="E52" t="s">
        <v>242</v>
      </c>
      <c r="F52" t="s">
        <v>362</v>
      </c>
      <c r="G52">
        <f>45-44-43-73-10</f>
        <v>-125</v>
      </c>
      <c r="H52" t="s">
        <v>363</v>
      </c>
      <c r="I52" t="s">
        <v>364</v>
      </c>
      <c r="J52">
        <v>33</v>
      </c>
      <c r="K52">
        <v>12</v>
      </c>
      <c r="L52">
        <v>2</v>
      </c>
      <c r="M52">
        <v>6</v>
      </c>
      <c r="N52" t="s">
        <v>365</v>
      </c>
      <c r="O52" s="1">
        <v>273497</v>
      </c>
    </row>
    <row r="53" spans="1:15" x14ac:dyDescent="0.2">
      <c r="A53" t="s">
        <v>366</v>
      </c>
      <c r="B53" t="s">
        <v>367</v>
      </c>
      <c r="C53" t="s">
        <v>141</v>
      </c>
      <c r="D53" t="s">
        <v>308</v>
      </c>
      <c r="E53" t="s">
        <v>4</v>
      </c>
      <c r="F53" t="s">
        <v>368</v>
      </c>
      <c r="G53" t="s">
        <v>369</v>
      </c>
      <c r="H53" t="s">
        <v>370</v>
      </c>
      <c r="I53" t="s">
        <v>371</v>
      </c>
      <c r="J53" s="1">
        <v>1580</v>
      </c>
      <c r="K53">
        <v>8</v>
      </c>
      <c r="L53">
        <v>2</v>
      </c>
      <c r="M53">
        <v>5</v>
      </c>
      <c r="N53" t="s">
        <v>372</v>
      </c>
      <c r="O53" s="1">
        <v>30613</v>
      </c>
    </row>
    <row r="54" spans="1:15" x14ac:dyDescent="0.2">
      <c r="A54" t="s">
        <v>373</v>
      </c>
      <c r="B54" t="s">
        <v>374</v>
      </c>
      <c r="C54" t="s">
        <v>375</v>
      </c>
      <c r="E54" t="s">
        <v>254</v>
      </c>
      <c r="F54" t="s">
        <v>376</v>
      </c>
      <c r="G54" t="s">
        <v>377</v>
      </c>
      <c r="H54" t="s">
        <v>378</v>
      </c>
      <c r="I54" t="s">
        <v>379</v>
      </c>
      <c r="J54">
        <v>150</v>
      </c>
      <c r="K54">
        <v>3</v>
      </c>
      <c r="L54">
        <v>2</v>
      </c>
      <c r="M54">
        <v>0</v>
      </c>
      <c r="N54" t="s">
        <v>380</v>
      </c>
      <c r="O54" s="1">
        <v>101790</v>
      </c>
    </row>
    <row r="55" spans="1:15" x14ac:dyDescent="0.2">
      <c r="A55" t="s">
        <v>381</v>
      </c>
      <c r="B55" t="s">
        <v>382</v>
      </c>
      <c r="C55" t="s">
        <v>383</v>
      </c>
      <c r="D55" t="s">
        <v>169</v>
      </c>
      <c r="E55" t="s">
        <v>4</v>
      </c>
      <c r="F55">
        <v>77030</v>
      </c>
      <c r="G55" t="s">
        <v>384</v>
      </c>
      <c r="H55" t="s">
        <v>385</v>
      </c>
      <c r="I55" t="s">
        <v>386</v>
      </c>
      <c r="J55">
        <v>523</v>
      </c>
      <c r="K55">
        <v>4</v>
      </c>
      <c r="L55">
        <v>2</v>
      </c>
      <c r="M55">
        <v>1</v>
      </c>
      <c r="N55" t="s">
        <v>387</v>
      </c>
      <c r="O55" s="1">
        <v>65535</v>
      </c>
    </row>
    <row r="56" spans="1:15" x14ac:dyDescent="0.2">
      <c r="A56" t="s">
        <v>388</v>
      </c>
      <c r="B56" t="s">
        <v>389</v>
      </c>
      <c r="C56" t="s">
        <v>390</v>
      </c>
      <c r="D56" t="s">
        <v>391</v>
      </c>
      <c r="E56" t="s">
        <v>4</v>
      </c>
      <c r="F56">
        <v>15260</v>
      </c>
      <c r="G56" t="s">
        <v>392</v>
      </c>
      <c r="H56" t="s">
        <v>393</v>
      </c>
      <c r="I56" t="s">
        <v>394</v>
      </c>
      <c r="J56" s="1">
        <v>1841</v>
      </c>
      <c r="K56">
        <v>7</v>
      </c>
      <c r="L56">
        <v>2</v>
      </c>
      <c r="M56">
        <v>5</v>
      </c>
      <c r="N56" t="s">
        <v>395</v>
      </c>
      <c r="O56" s="1">
        <v>9451</v>
      </c>
    </row>
    <row r="57" spans="1:15" x14ac:dyDescent="0.2">
      <c r="A57" t="s">
        <v>396</v>
      </c>
      <c r="B57" t="s">
        <v>397</v>
      </c>
      <c r="C57" t="s">
        <v>398</v>
      </c>
      <c r="D57" t="s">
        <v>88</v>
      </c>
      <c r="E57" t="s">
        <v>4</v>
      </c>
      <c r="F57">
        <v>61108</v>
      </c>
      <c r="G57" t="s">
        <v>399</v>
      </c>
      <c r="H57" t="s">
        <v>400</v>
      </c>
      <c r="I57" t="s">
        <v>401</v>
      </c>
      <c r="J57">
        <v>973</v>
      </c>
      <c r="K57">
        <v>7</v>
      </c>
      <c r="L57">
        <v>2</v>
      </c>
      <c r="M57">
        <v>1</v>
      </c>
      <c r="N57" t="s">
        <v>402</v>
      </c>
      <c r="O57" s="1">
        <v>44222</v>
      </c>
    </row>
    <row r="58" spans="1:15" x14ac:dyDescent="0.2">
      <c r="A58" t="s">
        <v>403</v>
      </c>
      <c r="B58" t="s">
        <v>404</v>
      </c>
      <c r="C58" t="s">
        <v>405</v>
      </c>
      <c r="E58" t="s">
        <v>406</v>
      </c>
      <c r="F58">
        <v>49202</v>
      </c>
      <c r="G58" t="s">
        <v>407</v>
      </c>
      <c r="H58" t="s">
        <v>408</v>
      </c>
      <c r="I58" t="s">
        <v>409</v>
      </c>
      <c r="J58">
        <v>79</v>
      </c>
      <c r="K58">
        <v>15</v>
      </c>
      <c r="L58">
        <v>2</v>
      </c>
      <c r="M58">
        <v>6</v>
      </c>
      <c r="N58" t="s">
        <v>410</v>
      </c>
      <c r="O58" s="1">
        <v>285861</v>
      </c>
    </row>
    <row r="59" spans="1:15" x14ac:dyDescent="0.2">
      <c r="A59" t="s">
        <v>411</v>
      </c>
      <c r="B59" t="s">
        <v>412</v>
      </c>
      <c r="C59" t="s">
        <v>103</v>
      </c>
      <c r="E59" t="s">
        <v>104</v>
      </c>
      <c r="F59" t="s">
        <v>413</v>
      </c>
      <c r="G59" t="s">
        <v>414</v>
      </c>
      <c r="H59" t="s">
        <v>415</v>
      </c>
      <c r="I59" t="s">
        <v>416</v>
      </c>
      <c r="J59">
        <v>386</v>
      </c>
      <c r="K59">
        <v>3</v>
      </c>
      <c r="L59">
        <v>2</v>
      </c>
      <c r="M59">
        <v>1</v>
      </c>
      <c r="N59" t="s">
        <v>417</v>
      </c>
      <c r="O59" s="1">
        <v>693872</v>
      </c>
    </row>
    <row r="60" spans="1:15" x14ac:dyDescent="0.2">
      <c r="A60" t="s">
        <v>418</v>
      </c>
      <c r="B60" t="s">
        <v>419</v>
      </c>
      <c r="C60" t="s">
        <v>420</v>
      </c>
      <c r="D60" t="s">
        <v>44</v>
      </c>
      <c r="E60" t="s">
        <v>4</v>
      </c>
      <c r="F60">
        <v>90211</v>
      </c>
      <c r="G60" t="s">
        <v>421</v>
      </c>
      <c r="H60" t="s">
        <v>422</v>
      </c>
      <c r="I60" t="s">
        <v>423</v>
      </c>
      <c r="J60">
        <v>580</v>
      </c>
      <c r="K60">
        <v>3</v>
      </c>
      <c r="L60">
        <v>2</v>
      </c>
      <c r="M60">
        <v>1</v>
      </c>
      <c r="N60" t="s">
        <v>424</v>
      </c>
      <c r="O60" s="1">
        <v>38092</v>
      </c>
    </row>
    <row r="61" spans="1:15" x14ac:dyDescent="0.2">
      <c r="A61" t="s">
        <v>425</v>
      </c>
      <c r="B61" t="s">
        <v>426</v>
      </c>
      <c r="C61" t="s">
        <v>427</v>
      </c>
      <c r="E61" t="s">
        <v>104</v>
      </c>
      <c r="F61" t="s">
        <v>428</v>
      </c>
      <c r="G61" t="s">
        <v>429</v>
      </c>
      <c r="H61" t="s">
        <v>430</v>
      </c>
      <c r="I61" t="s">
        <v>431</v>
      </c>
      <c r="J61">
        <v>595</v>
      </c>
      <c r="K61">
        <v>3</v>
      </c>
      <c r="L61">
        <v>2</v>
      </c>
      <c r="M61">
        <v>0</v>
      </c>
      <c r="N61" t="s">
        <v>432</v>
      </c>
      <c r="O61" s="1">
        <v>234386</v>
      </c>
    </row>
    <row r="62" spans="1:15" x14ac:dyDescent="0.2">
      <c r="A62" t="s">
        <v>433</v>
      </c>
      <c r="B62" t="s">
        <v>434</v>
      </c>
      <c r="C62" t="s">
        <v>435</v>
      </c>
      <c r="E62" t="s">
        <v>349</v>
      </c>
      <c r="F62">
        <v>37126</v>
      </c>
      <c r="G62" t="s">
        <v>436</v>
      </c>
      <c r="H62" t="s">
        <v>437</v>
      </c>
      <c r="I62" t="s">
        <v>438</v>
      </c>
      <c r="J62">
        <v>77</v>
      </c>
      <c r="K62">
        <v>2</v>
      </c>
      <c r="L62">
        <v>2</v>
      </c>
      <c r="M62">
        <v>0</v>
      </c>
      <c r="N62" t="s">
        <v>439</v>
      </c>
      <c r="O62" s="1">
        <v>139867</v>
      </c>
    </row>
    <row r="63" spans="1:15" x14ac:dyDescent="0.2">
      <c r="A63" t="s">
        <v>440</v>
      </c>
      <c r="B63" t="s">
        <v>441</v>
      </c>
      <c r="C63" t="s">
        <v>442</v>
      </c>
      <c r="D63" t="s">
        <v>142</v>
      </c>
      <c r="E63" t="s">
        <v>4</v>
      </c>
      <c r="F63">
        <v>98057</v>
      </c>
      <c r="G63" t="s">
        <v>443</v>
      </c>
      <c r="H63" t="s">
        <v>444</v>
      </c>
      <c r="I63" t="s">
        <v>445</v>
      </c>
      <c r="J63">
        <v>57</v>
      </c>
      <c r="K63">
        <v>11</v>
      </c>
      <c r="L63">
        <v>2</v>
      </c>
      <c r="M63">
        <v>8</v>
      </c>
      <c r="N63" t="s">
        <v>446</v>
      </c>
      <c r="O63" s="1">
        <v>71564</v>
      </c>
    </row>
    <row r="64" spans="1:15" x14ac:dyDescent="0.2">
      <c r="A64" t="s">
        <v>447</v>
      </c>
      <c r="C64" t="s">
        <v>265</v>
      </c>
      <c r="D64" t="s">
        <v>44</v>
      </c>
      <c r="E64" t="s">
        <v>4</v>
      </c>
      <c r="F64">
        <v>93105</v>
      </c>
      <c r="G64" t="s">
        <v>448</v>
      </c>
      <c r="I64" t="s">
        <v>449</v>
      </c>
      <c r="J64">
        <v>5</v>
      </c>
      <c r="K64">
        <v>2</v>
      </c>
      <c r="L64">
        <v>2</v>
      </c>
      <c r="M64">
        <v>0</v>
      </c>
      <c r="N64" t="s">
        <v>450</v>
      </c>
      <c r="O64" s="1">
        <v>1402373</v>
      </c>
    </row>
    <row r="65" spans="1:15" x14ac:dyDescent="0.2">
      <c r="A65" t="s">
        <v>451</v>
      </c>
      <c r="B65" t="s">
        <v>452</v>
      </c>
      <c r="C65" t="s">
        <v>453</v>
      </c>
      <c r="D65" t="s">
        <v>44</v>
      </c>
      <c r="E65" t="s">
        <v>4</v>
      </c>
      <c r="F65">
        <v>92026</v>
      </c>
      <c r="G65" t="s">
        <v>454</v>
      </c>
      <c r="H65" t="s">
        <v>455</v>
      </c>
      <c r="I65" t="s">
        <v>456</v>
      </c>
      <c r="J65">
        <v>36</v>
      </c>
      <c r="K65">
        <v>9</v>
      </c>
      <c r="L65">
        <v>2</v>
      </c>
      <c r="M65">
        <v>6</v>
      </c>
      <c r="N65" t="s">
        <v>457</v>
      </c>
      <c r="O65" s="1">
        <v>65788</v>
      </c>
    </row>
    <row r="66" spans="1:15" x14ac:dyDescent="0.2">
      <c r="A66" t="s">
        <v>458</v>
      </c>
      <c r="B66" t="s">
        <v>459</v>
      </c>
      <c r="C66" t="s">
        <v>348</v>
      </c>
      <c r="E66" t="s">
        <v>349</v>
      </c>
      <c r="F66">
        <v>20162</v>
      </c>
      <c r="G66" t="s">
        <v>460</v>
      </c>
      <c r="H66" t="s">
        <v>461</v>
      </c>
      <c r="I66" t="s">
        <v>462</v>
      </c>
      <c r="J66">
        <v>181</v>
      </c>
      <c r="K66">
        <v>2</v>
      </c>
      <c r="L66">
        <v>2</v>
      </c>
      <c r="M66">
        <v>0</v>
      </c>
      <c r="N66" t="s">
        <v>463</v>
      </c>
      <c r="O66" s="1">
        <v>184335</v>
      </c>
    </row>
    <row r="67" spans="1:15" x14ac:dyDescent="0.2">
      <c r="A67" t="s">
        <v>464</v>
      </c>
      <c r="B67" t="s">
        <v>465</v>
      </c>
      <c r="C67" t="s">
        <v>466</v>
      </c>
      <c r="E67" t="s">
        <v>349</v>
      </c>
      <c r="F67">
        <v>35122</v>
      </c>
      <c r="G67" t="s">
        <v>467</v>
      </c>
      <c r="H67" t="s">
        <v>468</v>
      </c>
      <c r="I67" t="s">
        <v>469</v>
      </c>
      <c r="J67">
        <v>71</v>
      </c>
      <c r="K67">
        <v>9</v>
      </c>
      <c r="L67">
        <v>2</v>
      </c>
      <c r="M67">
        <v>5</v>
      </c>
      <c r="N67" t="s">
        <v>470</v>
      </c>
      <c r="O67" s="1">
        <v>289105</v>
      </c>
    </row>
    <row r="68" spans="1:15" x14ac:dyDescent="0.2">
      <c r="A68" t="s">
        <v>471</v>
      </c>
      <c r="C68" t="s">
        <v>472</v>
      </c>
      <c r="E68" t="s">
        <v>473</v>
      </c>
      <c r="F68">
        <v>560052</v>
      </c>
      <c r="I68" t="s">
        <v>474</v>
      </c>
      <c r="J68">
        <v>5</v>
      </c>
      <c r="K68">
        <v>2</v>
      </c>
      <c r="L68">
        <v>1</v>
      </c>
      <c r="M68">
        <v>0</v>
      </c>
      <c r="N68" t="s">
        <v>475</v>
      </c>
      <c r="O68" s="1">
        <v>167007</v>
      </c>
    </row>
    <row r="69" spans="1:15" x14ac:dyDescent="0.2">
      <c r="A69" t="s">
        <v>476</v>
      </c>
      <c r="C69" t="s">
        <v>477</v>
      </c>
      <c r="E69" t="s">
        <v>220</v>
      </c>
      <c r="F69">
        <v>46173</v>
      </c>
      <c r="G69" t="s">
        <v>478</v>
      </c>
      <c r="H69" t="s">
        <v>479</v>
      </c>
      <c r="I69" t="s">
        <v>480</v>
      </c>
      <c r="J69">
        <v>1</v>
      </c>
      <c r="K69">
        <v>1</v>
      </c>
      <c r="L69">
        <v>1</v>
      </c>
      <c r="M69">
        <v>0</v>
      </c>
      <c r="O69" s="1">
        <v>1361123</v>
      </c>
    </row>
    <row r="70" spans="1:15" x14ac:dyDescent="0.2">
      <c r="A70" t="s">
        <v>481</v>
      </c>
      <c r="B70" t="s">
        <v>482</v>
      </c>
      <c r="C70" t="s">
        <v>483</v>
      </c>
      <c r="E70" t="s">
        <v>254</v>
      </c>
      <c r="F70" t="s">
        <v>484</v>
      </c>
      <c r="G70" t="s">
        <v>485</v>
      </c>
      <c r="H70" t="s">
        <v>486</v>
      </c>
      <c r="I70" t="s">
        <v>487</v>
      </c>
      <c r="J70">
        <v>346</v>
      </c>
      <c r="K70">
        <v>9</v>
      </c>
      <c r="L70">
        <v>1</v>
      </c>
      <c r="M70">
        <v>6</v>
      </c>
      <c r="N70" t="s">
        <v>488</v>
      </c>
      <c r="O70" s="1">
        <v>229102</v>
      </c>
    </row>
    <row r="71" spans="1:15" x14ac:dyDescent="0.2">
      <c r="A71" t="s">
        <v>489</v>
      </c>
      <c r="B71" t="s">
        <v>490</v>
      </c>
      <c r="C71" t="s">
        <v>155</v>
      </c>
      <c r="D71" t="s">
        <v>155</v>
      </c>
      <c r="E71" t="s">
        <v>4</v>
      </c>
      <c r="F71">
        <v>10029</v>
      </c>
      <c r="G71" t="s">
        <v>491</v>
      </c>
      <c r="H71" t="s">
        <v>492</v>
      </c>
      <c r="I71" t="s">
        <v>493</v>
      </c>
      <c r="J71">
        <v>732</v>
      </c>
      <c r="K71">
        <v>1</v>
      </c>
      <c r="L71">
        <v>1</v>
      </c>
      <c r="M71">
        <v>0</v>
      </c>
      <c r="N71" t="s">
        <v>494</v>
      </c>
      <c r="O71" s="1">
        <v>31733</v>
      </c>
    </row>
    <row r="72" spans="1:15" x14ac:dyDescent="0.2">
      <c r="A72" t="s">
        <v>495</v>
      </c>
      <c r="B72" t="s">
        <v>496</v>
      </c>
      <c r="C72" t="s">
        <v>497</v>
      </c>
      <c r="D72" t="s">
        <v>44</v>
      </c>
      <c r="E72" t="s">
        <v>4</v>
      </c>
      <c r="F72">
        <v>90027</v>
      </c>
      <c r="G72" t="s">
        <v>498</v>
      </c>
      <c r="H72" t="s">
        <v>499</v>
      </c>
      <c r="I72" t="s">
        <v>500</v>
      </c>
      <c r="J72">
        <v>958</v>
      </c>
      <c r="K72">
        <v>2</v>
      </c>
      <c r="L72">
        <v>1</v>
      </c>
      <c r="M72">
        <v>1</v>
      </c>
      <c r="N72" t="s">
        <v>501</v>
      </c>
      <c r="O72" s="1">
        <v>26336</v>
      </c>
    </row>
    <row r="73" spans="1:15" x14ac:dyDescent="0.2">
      <c r="A73" t="s">
        <v>502</v>
      </c>
      <c r="B73" t="s">
        <v>503</v>
      </c>
      <c r="C73" t="s">
        <v>390</v>
      </c>
      <c r="D73" t="s">
        <v>391</v>
      </c>
      <c r="E73" t="s">
        <v>4</v>
      </c>
      <c r="F73">
        <v>15224</v>
      </c>
      <c r="G73" t="s">
        <v>504</v>
      </c>
      <c r="H73" t="s">
        <v>505</v>
      </c>
      <c r="I73" t="s">
        <v>506</v>
      </c>
      <c r="J73">
        <v>30</v>
      </c>
      <c r="K73">
        <v>2</v>
      </c>
      <c r="L73">
        <v>1</v>
      </c>
      <c r="M73">
        <v>1</v>
      </c>
      <c r="N73" t="s">
        <v>507</v>
      </c>
      <c r="O73" s="1">
        <v>905958</v>
      </c>
    </row>
    <row r="74" spans="1:15" x14ac:dyDescent="0.2">
      <c r="A74" t="s">
        <v>508</v>
      </c>
      <c r="C74" t="s">
        <v>509</v>
      </c>
      <c r="D74" t="s">
        <v>510</v>
      </c>
      <c r="E74" t="s">
        <v>4</v>
      </c>
      <c r="F74">
        <v>28557</v>
      </c>
      <c r="G74" t="s">
        <v>511</v>
      </c>
      <c r="H74" t="s">
        <v>512</v>
      </c>
      <c r="I74" t="s">
        <v>513</v>
      </c>
      <c r="J74">
        <v>9</v>
      </c>
      <c r="K74">
        <v>2</v>
      </c>
      <c r="L74">
        <v>1</v>
      </c>
      <c r="M74">
        <v>1</v>
      </c>
      <c r="N74" t="s">
        <v>514</v>
      </c>
      <c r="O74" s="1">
        <v>30645</v>
      </c>
    </row>
    <row r="75" spans="1:15" x14ac:dyDescent="0.2">
      <c r="A75" t="s">
        <v>515</v>
      </c>
      <c r="C75" t="s">
        <v>112</v>
      </c>
      <c r="E75" t="s">
        <v>104</v>
      </c>
      <c r="F75" t="s">
        <v>113</v>
      </c>
      <c r="G75">
        <f>1-780-492-9964</f>
        <v>-11235</v>
      </c>
      <c r="I75" t="s">
        <v>516</v>
      </c>
      <c r="J75">
        <v>2</v>
      </c>
      <c r="K75">
        <v>1</v>
      </c>
      <c r="L75">
        <v>1</v>
      </c>
      <c r="M75">
        <v>0</v>
      </c>
      <c r="O75" s="1">
        <v>279025</v>
      </c>
    </row>
    <row r="76" spans="1:15" x14ac:dyDescent="0.2">
      <c r="A76" t="s">
        <v>517</v>
      </c>
      <c r="B76" t="s">
        <v>518</v>
      </c>
      <c r="C76" t="s">
        <v>519</v>
      </c>
      <c r="E76" t="s">
        <v>199</v>
      </c>
      <c r="F76">
        <v>852</v>
      </c>
      <c r="G76" t="s">
        <v>520</v>
      </c>
      <c r="H76" t="s">
        <v>521</v>
      </c>
      <c r="I76" t="s">
        <v>522</v>
      </c>
      <c r="J76">
        <v>207</v>
      </c>
      <c r="K76">
        <v>1</v>
      </c>
      <c r="L76">
        <v>1</v>
      </c>
      <c r="M76">
        <v>0</v>
      </c>
      <c r="N76" t="s">
        <v>523</v>
      </c>
      <c r="O76" s="1">
        <v>142698</v>
      </c>
    </row>
    <row r="77" spans="1:15" x14ac:dyDescent="0.2">
      <c r="A77" t="s">
        <v>524</v>
      </c>
      <c r="C77" t="s">
        <v>525</v>
      </c>
      <c r="D77" t="s">
        <v>44</v>
      </c>
      <c r="E77" t="s">
        <v>4</v>
      </c>
      <c r="F77">
        <v>93901</v>
      </c>
      <c r="G77" t="s">
        <v>526</v>
      </c>
      <c r="H77" t="s">
        <v>527</v>
      </c>
      <c r="I77" t="s">
        <v>528</v>
      </c>
      <c r="J77">
        <v>6</v>
      </c>
      <c r="K77">
        <v>1</v>
      </c>
      <c r="L77">
        <v>1</v>
      </c>
      <c r="M77">
        <v>0</v>
      </c>
      <c r="O77" s="1">
        <v>33573</v>
      </c>
    </row>
    <row r="78" spans="1:15" x14ac:dyDescent="0.2">
      <c r="A78" t="s">
        <v>529</v>
      </c>
      <c r="C78" t="s">
        <v>530</v>
      </c>
      <c r="E78" t="s">
        <v>316</v>
      </c>
      <c r="F78">
        <v>63003</v>
      </c>
      <c r="J78">
        <v>3</v>
      </c>
      <c r="K78">
        <v>1</v>
      </c>
      <c r="L78">
        <v>1</v>
      </c>
      <c r="M78">
        <v>0</v>
      </c>
      <c r="O78" s="1">
        <v>1397616</v>
      </c>
    </row>
    <row r="79" spans="1:15" x14ac:dyDescent="0.2">
      <c r="A79" t="s">
        <v>531</v>
      </c>
      <c r="B79" t="s">
        <v>532</v>
      </c>
      <c r="C79" t="s">
        <v>103</v>
      </c>
      <c r="E79" t="s">
        <v>104</v>
      </c>
      <c r="F79" t="s">
        <v>533</v>
      </c>
      <c r="G79" t="s">
        <v>534</v>
      </c>
      <c r="H79" t="s">
        <v>535</v>
      </c>
      <c r="I79" t="s">
        <v>536</v>
      </c>
      <c r="J79">
        <v>444</v>
      </c>
      <c r="K79">
        <v>2</v>
      </c>
      <c r="L79">
        <v>1</v>
      </c>
      <c r="M79">
        <v>0</v>
      </c>
      <c r="N79" t="s">
        <v>537</v>
      </c>
      <c r="O79" s="1">
        <v>227080</v>
      </c>
    </row>
    <row r="80" spans="1:15" x14ac:dyDescent="0.2">
      <c r="A80" t="s">
        <v>538</v>
      </c>
      <c r="B80" t="s">
        <v>539</v>
      </c>
      <c r="C80" t="s">
        <v>427</v>
      </c>
      <c r="E80" t="s">
        <v>104</v>
      </c>
      <c r="F80" t="s">
        <v>540</v>
      </c>
      <c r="G80" t="s">
        <v>541</v>
      </c>
      <c r="H80" t="s">
        <v>542</v>
      </c>
      <c r="I80" t="s">
        <v>543</v>
      </c>
      <c r="J80">
        <v>209</v>
      </c>
      <c r="K80">
        <v>2</v>
      </c>
      <c r="L80">
        <v>1</v>
      </c>
      <c r="M80">
        <v>1</v>
      </c>
      <c r="N80" t="s">
        <v>544</v>
      </c>
      <c r="O80" s="1">
        <v>280679</v>
      </c>
    </row>
    <row r="81" spans="1:15" x14ac:dyDescent="0.2">
      <c r="A81" t="s">
        <v>545</v>
      </c>
      <c r="C81" t="s">
        <v>43</v>
      </c>
      <c r="D81" t="s">
        <v>44</v>
      </c>
      <c r="E81" t="s">
        <v>4</v>
      </c>
      <c r="F81">
        <v>94143</v>
      </c>
      <c r="I81" t="s">
        <v>546</v>
      </c>
      <c r="J81">
        <v>2</v>
      </c>
      <c r="K81">
        <v>1</v>
      </c>
      <c r="L81">
        <v>1</v>
      </c>
      <c r="M81">
        <v>0</v>
      </c>
      <c r="N81" t="s">
        <v>547</v>
      </c>
      <c r="O81" s="1">
        <v>66564</v>
      </c>
    </row>
    <row r="82" spans="1:15" x14ac:dyDescent="0.2">
      <c r="A82" t="s">
        <v>548</v>
      </c>
      <c r="C82" t="s">
        <v>472</v>
      </c>
      <c r="E82" t="s">
        <v>473</v>
      </c>
      <c r="H82" t="s">
        <v>549</v>
      </c>
      <c r="I82" t="s">
        <v>550</v>
      </c>
      <c r="J82">
        <v>2</v>
      </c>
      <c r="K82">
        <v>1</v>
      </c>
      <c r="L82">
        <v>1</v>
      </c>
      <c r="M82">
        <v>0</v>
      </c>
      <c r="O82" s="1">
        <v>1402704</v>
      </c>
    </row>
    <row r="83" spans="1:15" x14ac:dyDescent="0.2">
      <c r="A83" t="s">
        <v>551</v>
      </c>
      <c r="B83" t="s">
        <v>552</v>
      </c>
      <c r="C83" t="s">
        <v>553</v>
      </c>
      <c r="E83" t="s">
        <v>554</v>
      </c>
      <c r="F83">
        <v>6525</v>
      </c>
      <c r="G83" t="s">
        <v>555</v>
      </c>
      <c r="H83" t="s">
        <v>556</v>
      </c>
      <c r="I83" t="s">
        <v>557</v>
      </c>
      <c r="J83">
        <v>551</v>
      </c>
      <c r="K83">
        <v>1</v>
      </c>
      <c r="L83">
        <v>1</v>
      </c>
      <c r="M83">
        <v>0</v>
      </c>
      <c r="N83" t="s">
        <v>558</v>
      </c>
      <c r="O83" s="1">
        <v>1214297</v>
      </c>
    </row>
    <row r="84" spans="1:15" x14ac:dyDescent="0.2">
      <c r="A84" t="s">
        <v>559</v>
      </c>
      <c r="B84" t="s">
        <v>560</v>
      </c>
      <c r="C84" t="s">
        <v>427</v>
      </c>
      <c r="E84" t="s">
        <v>104</v>
      </c>
      <c r="F84" t="s">
        <v>561</v>
      </c>
      <c r="G84" t="s">
        <v>562</v>
      </c>
      <c r="H84" t="s">
        <v>563</v>
      </c>
      <c r="I84" t="s">
        <v>564</v>
      </c>
      <c r="J84">
        <v>205</v>
      </c>
      <c r="K84">
        <v>1</v>
      </c>
      <c r="L84">
        <v>1</v>
      </c>
      <c r="M84">
        <v>0</v>
      </c>
      <c r="N84" t="s">
        <v>565</v>
      </c>
      <c r="O84" s="1">
        <v>245280</v>
      </c>
    </row>
    <row r="85" spans="1:15" x14ac:dyDescent="0.2">
      <c r="A85" t="s">
        <v>566</v>
      </c>
      <c r="B85" t="s">
        <v>567</v>
      </c>
      <c r="C85" t="s">
        <v>568</v>
      </c>
      <c r="E85" t="s">
        <v>473</v>
      </c>
      <c r="F85">
        <v>500034</v>
      </c>
      <c r="G85">
        <v>914030418424</v>
      </c>
      <c r="H85" t="s">
        <v>569</v>
      </c>
      <c r="I85" t="s">
        <v>570</v>
      </c>
      <c r="J85">
        <v>38</v>
      </c>
      <c r="K85">
        <v>1</v>
      </c>
      <c r="L85">
        <v>1</v>
      </c>
      <c r="M85">
        <v>0</v>
      </c>
      <c r="N85" t="s">
        <v>571</v>
      </c>
      <c r="O85" s="1">
        <v>290791</v>
      </c>
    </row>
    <row r="86" spans="1:15" x14ac:dyDescent="0.2">
      <c r="A86" t="s">
        <v>572</v>
      </c>
      <c r="B86" t="s">
        <v>573</v>
      </c>
      <c r="C86" t="s">
        <v>19</v>
      </c>
      <c r="D86" t="s">
        <v>20</v>
      </c>
      <c r="E86" t="s">
        <v>4</v>
      </c>
      <c r="F86">
        <v>80045</v>
      </c>
      <c r="G86" t="s">
        <v>574</v>
      </c>
      <c r="H86" t="s">
        <v>575</v>
      </c>
      <c r="I86" t="s">
        <v>576</v>
      </c>
      <c r="J86">
        <v>269</v>
      </c>
      <c r="K86">
        <v>1</v>
      </c>
      <c r="L86">
        <v>1</v>
      </c>
      <c r="M86">
        <v>0</v>
      </c>
      <c r="N86" t="s">
        <v>577</v>
      </c>
      <c r="O86" s="1">
        <v>1403920</v>
      </c>
    </row>
    <row r="87" spans="1:15" x14ac:dyDescent="0.2">
      <c r="A87" t="s">
        <v>578</v>
      </c>
      <c r="B87" t="s">
        <v>579</v>
      </c>
      <c r="C87" t="s">
        <v>580</v>
      </c>
      <c r="D87" t="s">
        <v>581</v>
      </c>
      <c r="E87" t="s">
        <v>4</v>
      </c>
      <c r="F87">
        <v>40213</v>
      </c>
      <c r="G87" t="s">
        <v>582</v>
      </c>
      <c r="H87" t="s">
        <v>583</v>
      </c>
      <c r="I87" t="s">
        <v>584</v>
      </c>
      <c r="J87">
        <v>23</v>
      </c>
      <c r="K87">
        <v>1</v>
      </c>
      <c r="L87">
        <v>1</v>
      </c>
      <c r="M87">
        <v>0</v>
      </c>
      <c r="N87" t="s">
        <v>585</v>
      </c>
      <c r="O87" s="1">
        <v>1747</v>
      </c>
    </row>
    <row r="88" spans="1:15" x14ac:dyDescent="0.2">
      <c r="A88" t="s">
        <v>586</v>
      </c>
      <c r="C88" t="s">
        <v>587</v>
      </c>
      <c r="E88" t="s">
        <v>588</v>
      </c>
      <c r="F88">
        <v>4102</v>
      </c>
      <c r="G88">
        <v>41614266079</v>
      </c>
      <c r="H88" t="s">
        <v>589</v>
      </c>
      <c r="I88" t="s">
        <v>590</v>
      </c>
      <c r="J88">
        <v>1</v>
      </c>
      <c r="K88">
        <v>1</v>
      </c>
      <c r="L88">
        <v>1</v>
      </c>
      <c r="M88">
        <v>0</v>
      </c>
      <c r="O88" s="1">
        <v>1402502</v>
      </c>
    </row>
    <row r="89" spans="1:15" x14ac:dyDescent="0.2">
      <c r="A89" t="s">
        <v>591</v>
      </c>
      <c r="B89" t="s">
        <v>592</v>
      </c>
      <c r="C89" t="s">
        <v>35</v>
      </c>
      <c r="D89" t="s">
        <v>36</v>
      </c>
      <c r="E89" t="s">
        <v>4</v>
      </c>
      <c r="F89">
        <v>2115</v>
      </c>
      <c r="G89" t="s">
        <v>593</v>
      </c>
      <c r="H89" t="s">
        <v>594</v>
      </c>
      <c r="I89" t="s">
        <v>595</v>
      </c>
      <c r="J89" s="1">
        <v>1190</v>
      </c>
      <c r="K89">
        <v>2</v>
      </c>
      <c r="L89">
        <v>1</v>
      </c>
      <c r="M89">
        <v>1</v>
      </c>
      <c r="N89" t="s">
        <v>596</v>
      </c>
      <c r="O89">
        <v>16</v>
      </c>
    </row>
    <row r="90" spans="1:15" x14ac:dyDescent="0.2">
      <c r="A90" t="s">
        <v>597</v>
      </c>
      <c r="B90" t="s">
        <v>598</v>
      </c>
      <c r="C90" t="s">
        <v>375</v>
      </c>
      <c r="E90" t="s">
        <v>254</v>
      </c>
      <c r="F90" t="s">
        <v>376</v>
      </c>
      <c r="G90" t="s">
        <v>377</v>
      </c>
      <c r="H90" t="s">
        <v>378</v>
      </c>
      <c r="I90" t="s">
        <v>379</v>
      </c>
      <c r="J90">
        <v>19</v>
      </c>
      <c r="K90">
        <v>1</v>
      </c>
      <c r="L90">
        <v>1</v>
      </c>
      <c r="M90">
        <v>0</v>
      </c>
      <c r="N90" t="s">
        <v>599</v>
      </c>
      <c r="O90" s="1">
        <v>274727</v>
      </c>
    </row>
    <row r="91" spans="1:15" x14ac:dyDescent="0.2">
      <c r="A91" t="s">
        <v>600</v>
      </c>
      <c r="C91" t="s">
        <v>601</v>
      </c>
      <c r="E91" t="s">
        <v>602</v>
      </c>
      <c r="F91">
        <v>443067</v>
      </c>
      <c r="I91" t="s">
        <v>603</v>
      </c>
      <c r="J91">
        <v>2</v>
      </c>
      <c r="K91">
        <v>1</v>
      </c>
      <c r="L91">
        <v>1</v>
      </c>
      <c r="M91">
        <v>0</v>
      </c>
      <c r="O91" s="1">
        <v>1377353</v>
      </c>
    </row>
    <row r="92" spans="1:15" x14ac:dyDescent="0.2">
      <c r="A92" t="s">
        <v>604</v>
      </c>
      <c r="C92" t="s">
        <v>605</v>
      </c>
      <c r="D92" t="s">
        <v>308</v>
      </c>
      <c r="E92" t="s">
        <v>4</v>
      </c>
      <c r="F92">
        <v>63017</v>
      </c>
      <c r="J92">
        <v>3</v>
      </c>
      <c r="K92">
        <v>1</v>
      </c>
      <c r="L92">
        <v>1</v>
      </c>
      <c r="M92">
        <v>0</v>
      </c>
      <c r="N92" t="s">
        <v>606</v>
      </c>
      <c r="O92" s="1">
        <v>61483</v>
      </c>
    </row>
    <row r="93" spans="1:15" x14ac:dyDescent="0.2">
      <c r="A93" t="s">
        <v>607</v>
      </c>
      <c r="B93" t="s">
        <v>608</v>
      </c>
      <c r="C93" t="s">
        <v>133</v>
      </c>
      <c r="D93" t="s">
        <v>134</v>
      </c>
      <c r="E93" t="s">
        <v>4</v>
      </c>
      <c r="F93">
        <v>30322</v>
      </c>
      <c r="G93" t="s">
        <v>609</v>
      </c>
      <c r="H93" t="s">
        <v>610</v>
      </c>
      <c r="I93" t="s">
        <v>611</v>
      </c>
      <c r="J93" s="1">
        <v>1551</v>
      </c>
      <c r="K93">
        <v>11</v>
      </c>
      <c r="L93">
        <v>1</v>
      </c>
      <c r="M93">
        <v>5</v>
      </c>
      <c r="N93" t="s">
        <v>612</v>
      </c>
      <c r="O93" s="1">
        <v>41108</v>
      </c>
    </row>
    <row r="94" spans="1:15" x14ac:dyDescent="0.2">
      <c r="A94" t="s">
        <v>613</v>
      </c>
      <c r="C94" t="s">
        <v>614</v>
      </c>
      <c r="D94" t="s">
        <v>142</v>
      </c>
      <c r="E94" t="s">
        <v>4</v>
      </c>
      <c r="F94">
        <v>98502</v>
      </c>
      <c r="I94" t="s">
        <v>615</v>
      </c>
      <c r="J94">
        <v>2</v>
      </c>
      <c r="K94">
        <v>1</v>
      </c>
      <c r="L94">
        <v>1</v>
      </c>
      <c r="M94">
        <v>0</v>
      </c>
      <c r="N94" t="s">
        <v>616</v>
      </c>
      <c r="O94" s="1">
        <v>8829</v>
      </c>
    </row>
    <row r="95" spans="1:15" x14ac:dyDescent="0.2">
      <c r="A95" t="s">
        <v>617</v>
      </c>
      <c r="B95" t="s">
        <v>618</v>
      </c>
      <c r="C95" t="s">
        <v>619</v>
      </c>
      <c r="E95" t="s">
        <v>602</v>
      </c>
      <c r="F95">
        <v>344022</v>
      </c>
      <c r="G95" t="s">
        <v>620</v>
      </c>
      <c r="I95" t="s">
        <v>621</v>
      </c>
      <c r="J95">
        <v>21</v>
      </c>
      <c r="K95">
        <v>1</v>
      </c>
      <c r="L95">
        <v>1</v>
      </c>
      <c r="M95">
        <v>0</v>
      </c>
      <c r="O95" s="1">
        <v>1400750</v>
      </c>
    </row>
    <row r="96" spans="1:15" x14ac:dyDescent="0.2">
      <c r="A96" t="s">
        <v>622</v>
      </c>
      <c r="B96" t="s">
        <v>623</v>
      </c>
      <c r="C96" t="s">
        <v>624</v>
      </c>
      <c r="D96" t="s">
        <v>44</v>
      </c>
      <c r="E96" t="s">
        <v>4</v>
      </c>
      <c r="F96">
        <v>94596</v>
      </c>
      <c r="G96" t="s">
        <v>625</v>
      </c>
      <c r="H96" t="s">
        <v>626</v>
      </c>
      <c r="I96" t="s">
        <v>627</v>
      </c>
      <c r="J96">
        <v>71</v>
      </c>
      <c r="K96">
        <v>9</v>
      </c>
      <c r="L96">
        <v>1</v>
      </c>
      <c r="M96">
        <v>7</v>
      </c>
      <c r="N96" t="s">
        <v>628</v>
      </c>
      <c r="O96" s="1">
        <v>27824</v>
      </c>
    </row>
    <row r="97" spans="1:15" x14ac:dyDescent="0.2">
      <c r="A97" t="s">
        <v>629</v>
      </c>
      <c r="C97" t="s">
        <v>630</v>
      </c>
      <c r="D97" t="s">
        <v>44</v>
      </c>
      <c r="E97" t="s">
        <v>4</v>
      </c>
      <c r="F97">
        <v>91356</v>
      </c>
      <c r="J97">
        <v>4</v>
      </c>
      <c r="K97">
        <v>1</v>
      </c>
      <c r="L97">
        <v>1</v>
      </c>
      <c r="M97">
        <v>0</v>
      </c>
      <c r="N97" t="s">
        <v>631</v>
      </c>
      <c r="O97" s="1">
        <v>6757</v>
      </c>
    </row>
    <row r="98" spans="1:15" x14ac:dyDescent="0.2">
      <c r="A98" t="s">
        <v>632</v>
      </c>
      <c r="B98" t="s">
        <v>633</v>
      </c>
      <c r="C98" t="s">
        <v>634</v>
      </c>
      <c r="E98" t="s">
        <v>554</v>
      </c>
      <c r="F98" t="s">
        <v>635</v>
      </c>
      <c r="G98">
        <v>31204445234</v>
      </c>
      <c r="H98" t="s">
        <v>636</v>
      </c>
      <c r="I98" t="s">
        <v>637</v>
      </c>
      <c r="J98">
        <v>194</v>
      </c>
      <c r="K98">
        <v>1</v>
      </c>
      <c r="L98">
        <v>1</v>
      </c>
      <c r="M98">
        <v>0</v>
      </c>
      <c r="N98" t="s">
        <v>638</v>
      </c>
      <c r="O98" s="1">
        <v>102661</v>
      </c>
    </row>
    <row r="99" spans="1:15" x14ac:dyDescent="0.2">
      <c r="A99" t="s">
        <v>639</v>
      </c>
      <c r="C99" t="s">
        <v>640</v>
      </c>
      <c r="E99" t="s">
        <v>473</v>
      </c>
      <c r="F99">
        <v>590001</v>
      </c>
      <c r="G99">
        <f>91-83-12446335</f>
        <v>-12446327</v>
      </c>
      <c r="H99" t="s">
        <v>641</v>
      </c>
      <c r="I99" t="s">
        <v>642</v>
      </c>
      <c r="J99">
        <v>1</v>
      </c>
      <c r="K99">
        <v>1</v>
      </c>
      <c r="L99">
        <v>1</v>
      </c>
      <c r="M99">
        <v>0</v>
      </c>
      <c r="N99" t="s">
        <v>643</v>
      </c>
      <c r="O99" s="1">
        <v>129231</v>
      </c>
    </row>
    <row r="100" spans="1:15" x14ac:dyDescent="0.2">
      <c r="A100" t="s">
        <v>644</v>
      </c>
      <c r="C100" t="s">
        <v>645</v>
      </c>
      <c r="E100" t="s">
        <v>104</v>
      </c>
      <c r="H100" t="s">
        <v>646</v>
      </c>
      <c r="I100" t="s">
        <v>647</v>
      </c>
      <c r="J100">
        <v>2</v>
      </c>
      <c r="K100">
        <v>1</v>
      </c>
      <c r="L100">
        <v>1</v>
      </c>
      <c r="M100">
        <v>0</v>
      </c>
      <c r="O100" s="1">
        <v>147013</v>
      </c>
    </row>
    <row r="101" spans="1:15" x14ac:dyDescent="0.2">
      <c r="A101" t="s">
        <v>648</v>
      </c>
      <c r="B101" t="s">
        <v>649</v>
      </c>
      <c r="C101" t="s">
        <v>650</v>
      </c>
      <c r="E101" t="s">
        <v>199</v>
      </c>
      <c r="F101">
        <v>200040</v>
      </c>
      <c r="G101">
        <f>86-592-6889-121</f>
        <v>-7516</v>
      </c>
      <c r="H101" t="s">
        <v>651</v>
      </c>
      <c r="I101" t="s">
        <v>652</v>
      </c>
      <c r="J101">
        <v>30</v>
      </c>
      <c r="K101">
        <v>1</v>
      </c>
      <c r="L101">
        <v>1</v>
      </c>
      <c r="M101">
        <v>0</v>
      </c>
      <c r="N101" t="s">
        <v>653</v>
      </c>
      <c r="O101" s="1">
        <v>241569</v>
      </c>
    </row>
    <row r="102" spans="1:15" x14ac:dyDescent="0.2">
      <c r="A102" t="s">
        <v>548</v>
      </c>
      <c r="B102" t="s">
        <v>654</v>
      </c>
      <c r="C102" t="s">
        <v>655</v>
      </c>
      <c r="E102" t="s">
        <v>473</v>
      </c>
      <c r="F102">
        <v>201301</v>
      </c>
      <c r="J102">
        <v>21</v>
      </c>
      <c r="K102">
        <v>1</v>
      </c>
      <c r="L102">
        <v>1</v>
      </c>
      <c r="M102">
        <v>0</v>
      </c>
      <c r="O102" s="1">
        <v>104742</v>
      </c>
    </row>
    <row r="103" spans="1:15" x14ac:dyDescent="0.2">
      <c r="A103" t="s">
        <v>656</v>
      </c>
      <c r="B103" t="s">
        <v>657</v>
      </c>
      <c r="C103" t="s">
        <v>658</v>
      </c>
      <c r="E103" t="s">
        <v>299</v>
      </c>
      <c r="F103">
        <v>1200</v>
      </c>
      <c r="G103" t="s">
        <v>659</v>
      </c>
      <c r="H103" t="s">
        <v>660</v>
      </c>
      <c r="I103" t="s">
        <v>661</v>
      </c>
      <c r="J103">
        <v>25</v>
      </c>
      <c r="K103">
        <v>1</v>
      </c>
      <c r="L103">
        <v>1</v>
      </c>
      <c r="M103">
        <v>0</v>
      </c>
      <c r="N103" t="s">
        <v>662</v>
      </c>
      <c r="O103" s="1">
        <v>201187</v>
      </c>
    </row>
    <row r="104" spans="1:15" x14ac:dyDescent="0.2">
      <c r="A104" t="s">
        <v>663</v>
      </c>
      <c r="B104" t="s">
        <v>664</v>
      </c>
      <c r="C104" t="s">
        <v>665</v>
      </c>
      <c r="E104" t="s">
        <v>242</v>
      </c>
      <c r="F104" t="s">
        <v>666</v>
      </c>
      <c r="G104">
        <v>4561303061</v>
      </c>
      <c r="H104" t="s">
        <v>667</v>
      </c>
      <c r="I104" t="s">
        <v>668</v>
      </c>
      <c r="J104">
        <v>1</v>
      </c>
      <c r="K104">
        <v>1</v>
      </c>
      <c r="L104">
        <v>1</v>
      </c>
      <c r="M104">
        <v>0</v>
      </c>
      <c r="N104" t="s">
        <v>669</v>
      </c>
      <c r="O104" s="1">
        <v>1370830</v>
      </c>
    </row>
    <row r="105" spans="1:15" x14ac:dyDescent="0.2">
      <c r="A105" t="s">
        <v>670</v>
      </c>
      <c r="C105" t="s">
        <v>671</v>
      </c>
      <c r="D105" t="s">
        <v>672</v>
      </c>
      <c r="E105" t="s">
        <v>4</v>
      </c>
      <c r="F105">
        <v>89102</v>
      </c>
      <c r="J105">
        <v>3</v>
      </c>
      <c r="K105">
        <v>1</v>
      </c>
      <c r="L105">
        <v>1</v>
      </c>
      <c r="M105">
        <v>0</v>
      </c>
      <c r="N105" t="s">
        <v>673</v>
      </c>
      <c r="O105" s="1">
        <v>67397</v>
      </c>
    </row>
    <row r="106" spans="1:15" x14ac:dyDescent="0.2">
      <c r="A106" t="s">
        <v>674</v>
      </c>
      <c r="B106" t="s">
        <v>675</v>
      </c>
      <c r="C106" t="s">
        <v>676</v>
      </c>
      <c r="E106" t="s">
        <v>316</v>
      </c>
      <c r="F106">
        <v>31059</v>
      </c>
      <c r="G106" t="s">
        <v>677</v>
      </c>
      <c r="H106" t="s">
        <v>678</v>
      </c>
      <c r="I106" t="s">
        <v>679</v>
      </c>
      <c r="J106">
        <v>167</v>
      </c>
      <c r="K106">
        <v>2</v>
      </c>
      <c r="L106">
        <v>1</v>
      </c>
      <c r="M106">
        <v>1</v>
      </c>
      <c r="N106" t="s">
        <v>680</v>
      </c>
      <c r="O106" s="1">
        <v>169424</v>
      </c>
    </row>
    <row r="107" spans="1:15" x14ac:dyDescent="0.2">
      <c r="A107" t="s">
        <v>681</v>
      </c>
      <c r="B107" t="s">
        <v>682</v>
      </c>
      <c r="C107" t="s">
        <v>658</v>
      </c>
      <c r="E107" t="s">
        <v>299</v>
      </c>
      <c r="F107">
        <v>1090</v>
      </c>
      <c r="I107" t="s">
        <v>683</v>
      </c>
      <c r="J107">
        <v>27</v>
      </c>
      <c r="K107">
        <v>1</v>
      </c>
      <c r="L107">
        <v>1</v>
      </c>
      <c r="M107">
        <v>0</v>
      </c>
      <c r="N107" t="s">
        <v>684</v>
      </c>
      <c r="O107" s="1">
        <v>320217</v>
      </c>
    </row>
    <row r="108" spans="1:15" x14ac:dyDescent="0.2">
      <c r="A108" t="s">
        <v>685</v>
      </c>
      <c r="B108" t="s">
        <v>686</v>
      </c>
      <c r="C108" t="s">
        <v>687</v>
      </c>
      <c r="E108" t="s">
        <v>688</v>
      </c>
      <c r="F108" t="s">
        <v>689</v>
      </c>
      <c r="G108">
        <v>48815345496</v>
      </c>
      <c r="H108" t="s">
        <v>690</v>
      </c>
      <c r="I108" t="s">
        <v>691</v>
      </c>
      <c r="J108">
        <v>59</v>
      </c>
      <c r="K108">
        <v>1</v>
      </c>
      <c r="L108">
        <v>1</v>
      </c>
      <c r="M108">
        <v>0</v>
      </c>
      <c r="N108" t="s">
        <v>692</v>
      </c>
      <c r="O108" s="1">
        <v>202123</v>
      </c>
    </row>
    <row r="109" spans="1:15" x14ac:dyDescent="0.2">
      <c r="A109" t="s">
        <v>693</v>
      </c>
      <c r="B109" t="s">
        <v>694</v>
      </c>
      <c r="C109" t="s">
        <v>695</v>
      </c>
      <c r="D109" t="s">
        <v>696</v>
      </c>
      <c r="E109" t="s">
        <v>4</v>
      </c>
      <c r="F109">
        <v>97239</v>
      </c>
      <c r="G109" t="s">
        <v>697</v>
      </c>
      <c r="H109" t="s">
        <v>698</v>
      </c>
      <c r="I109" t="s">
        <v>699</v>
      </c>
      <c r="J109" s="1">
        <v>1568</v>
      </c>
      <c r="K109">
        <v>10</v>
      </c>
      <c r="L109">
        <v>1</v>
      </c>
      <c r="M109">
        <v>8</v>
      </c>
      <c r="N109" t="s">
        <v>700</v>
      </c>
      <c r="O109" s="1">
        <v>25403</v>
      </c>
    </row>
    <row r="110" spans="1:15" x14ac:dyDescent="0.2">
      <c r="A110" t="s">
        <v>701</v>
      </c>
      <c r="B110" t="s">
        <v>702</v>
      </c>
      <c r="C110" t="s">
        <v>703</v>
      </c>
      <c r="D110" t="s">
        <v>44</v>
      </c>
      <c r="E110" t="s">
        <v>4</v>
      </c>
      <c r="F110">
        <v>91010</v>
      </c>
      <c r="G110" t="s">
        <v>704</v>
      </c>
      <c r="H110" t="s">
        <v>705</v>
      </c>
      <c r="I110" t="s">
        <v>706</v>
      </c>
      <c r="J110" s="1">
        <v>1057</v>
      </c>
      <c r="K110">
        <v>3</v>
      </c>
      <c r="L110">
        <v>1</v>
      </c>
      <c r="M110">
        <v>1</v>
      </c>
      <c r="N110" t="s">
        <v>707</v>
      </c>
      <c r="O110" s="1">
        <v>54298</v>
      </c>
    </row>
    <row r="111" spans="1:15" x14ac:dyDescent="0.2">
      <c r="A111" t="s">
        <v>708</v>
      </c>
      <c r="C111" t="s">
        <v>709</v>
      </c>
      <c r="E111" t="s">
        <v>406</v>
      </c>
      <c r="H111" t="s">
        <v>710</v>
      </c>
      <c r="I111" t="s">
        <v>711</v>
      </c>
      <c r="J111">
        <v>1</v>
      </c>
      <c r="K111">
        <v>1</v>
      </c>
      <c r="L111">
        <v>1</v>
      </c>
      <c r="M111">
        <v>0</v>
      </c>
      <c r="O111" s="1">
        <v>694360</v>
      </c>
    </row>
    <row r="112" spans="1:15" x14ac:dyDescent="0.2">
      <c r="A112" t="s">
        <v>712</v>
      </c>
      <c r="C112" t="s">
        <v>713</v>
      </c>
      <c r="E112" t="s">
        <v>714</v>
      </c>
      <c r="F112" t="s">
        <v>715</v>
      </c>
      <c r="J112">
        <v>6</v>
      </c>
      <c r="K112">
        <v>1</v>
      </c>
      <c r="L112">
        <v>1</v>
      </c>
      <c r="M112">
        <v>0</v>
      </c>
      <c r="O112" s="1">
        <v>151811</v>
      </c>
    </row>
    <row r="113" spans="1:15" x14ac:dyDescent="0.2">
      <c r="A113" t="s">
        <v>716</v>
      </c>
      <c r="B113" t="s">
        <v>717</v>
      </c>
      <c r="C113" t="s">
        <v>155</v>
      </c>
      <c r="D113" t="s">
        <v>155</v>
      </c>
      <c r="E113" t="s">
        <v>4</v>
      </c>
      <c r="F113">
        <v>10065</v>
      </c>
      <c r="G113" t="s">
        <v>718</v>
      </c>
      <c r="H113" t="s">
        <v>719</v>
      </c>
      <c r="I113" t="s">
        <v>720</v>
      </c>
      <c r="J113" s="1">
        <v>1455</v>
      </c>
      <c r="K113">
        <v>4</v>
      </c>
      <c r="L113">
        <v>1</v>
      </c>
      <c r="M113">
        <v>2</v>
      </c>
      <c r="N113" t="s">
        <v>721</v>
      </c>
      <c r="O113" s="1">
        <v>1752</v>
      </c>
    </row>
    <row r="114" spans="1:15" x14ac:dyDescent="0.2">
      <c r="A114" t="s">
        <v>722</v>
      </c>
      <c r="C114" t="s">
        <v>723</v>
      </c>
      <c r="D114" t="s">
        <v>44</v>
      </c>
      <c r="E114" t="s">
        <v>4</v>
      </c>
      <c r="F114">
        <v>92037</v>
      </c>
      <c r="I114" t="s">
        <v>724</v>
      </c>
      <c r="J114">
        <v>12</v>
      </c>
      <c r="K114">
        <v>1</v>
      </c>
      <c r="L114">
        <v>1</v>
      </c>
      <c r="M114">
        <v>0</v>
      </c>
      <c r="N114" t="s">
        <v>725</v>
      </c>
      <c r="O114" s="1">
        <v>52757</v>
      </c>
    </row>
    <row r="115" spans="1:15" x14ac:dyDescent="0.2">
      <c r="A115" t="s">
        <v>726</v>
      </c>
      <c r="C115" t="s">
        <v>727</v>
      </c>
      <c r="E115" t="s">
        <v>473</v>
      </c>
      <c r="F115">
        <v>132001</v>
      </c>
      <c r="G115">
        <f>91-18-42268484</f>
        <v>-42268411</v>
      </c>
      <c r="H115" t="s">
        <v>728</v>
      </c>
      <c r="I115" t="s">
        <v>729</v>
      </c>
      <c r="J115">
        <v>6</v>
      </c>
      <c r="K115">
        <v>1</v>
      </c>
      <c r="L115">
        <v>1</v>
      </c>
      <c r="M115">
        <v>0</v>
      </c>
      <c r="N115" t="s">
        <v>730</v>
      </c>
      <c r="O115" s="1">
        <v>105338</v>
      </c>
    </row>
    <row r="116" spans="1:15" x14ac:dyDescent="0.2">
      <c r="A116" t="s">
        <v>731</v>
      </c>
      <c r="B116" t="s">
        <v>732</v>
      </c>
      <c r="C116" t="s">
        <v>733</v>
      </c>
      <c r="D116" t="s">
        <v>734</v>
      </c>
      <c r="E116" t="s">
        <v>4</v>
      </c>
      <c r="F116">
        <v>2903</v>
      </c>
      <c r="G116" t="s">
        <v>735</v>
      </c>
      <c r="H116" t="s">
        <v>736</v>
      </c>
      <c r="I116" t="s">
        <v>737</v>
      </c>
      <c r="J116">
        <v>81</v>
      </c>
      <c r="K116">
        <v>7</v>
      </c>
      <c r="L116">
        <v>1</v>
      </c>
      <c r="M116">
        <v>3</v>
      </c>
      <c r="O116" s="1">
        <v>1809</v>
      </c>
    </row>
    <row r="117" spans="1:15" x14ac:dyDescent="0.2">
      <c r="A117" t="s">
        <v>738</v>
      </c>
      <c r="C117" t="s">
        <v>739</v>
      </c>
      <c r="E117" t="s">
        <v>602</v>
      </c>
      <c r="F117">
        <v>111123</v>
      </c>
      <c r="J117">
        <v>2</v>
      </c>
      <c r="K117">
        <v>1</v>
      </c>
      <c r="L117">
        <v>1</v>
      </c>
      <c r="M117">
        <v>0</v>
      </c>
      <c r="O117" s="1">
        <v>1405653</v>
      </c>
    </row>
    <row r="118" spans="1:15" x14ac:dyDescent="0.2">
      <c r="A118" t="s">
        <v>740</v>
      </c>
      <c r="B118" t="s">
        <v>741</v>
      </c>
      <c r="C118" t="s">
        <v>742</v>
      </c>
      <c r="D118" t="s">
        <v>743</v>
      </c>
      <c r="E118" t="s">
        <v>4</v>
      </c>
      <c r="F118">
        <v>70121</v>
      </c>
      <c r="G118" t="s">
        <v>744</v>
      </c>
      <c r="H118" t="s">
        <v>745</v>
      </c>
      <c r="I118" t="s">
        <v>746</v>
      </c>
      <c r="J118">
        <v>551</v>
      </c>
      <c r="K118">
        <v>1</v>
      </c>
      <c r="L118">
        <v>1</v>
      </c>
      <c r="M118">
        <v>0</v>
      </c>
      <c r="N118" t="s">
        <v>747</v>
      </c>
      <c r="O118" s="1">
        <v>32041</v>
      </c>
    </row>
    <row r="119" spans="1:15" x14ac:dyDescent="0.2">
      <c r="A119" t="s">
        <v>748</v>
      </c>
      <c r="B119" t="s">
        <v>749</v>
      </c>
      <c r="C119" t="s">
        <v>750</v>
      </c>
      <c r="D119" t="s">
        <v>44</v>
      </c>
      <c r="E119" t="s">
        <v>4</v>
      </c>
      <c r="F119">
        <v>92161</v>
      </c>
      <c r="J119">
        <v>32</v>
      </c>
      <c r="K119">
        <v>1</v>
      </c>
      <c r="L119">
        <v>1</v>
      </c>
      <c r="M119">
        <v>0</v>
      </c>
      <c r="O119" s="1">
        <v>6706</v>
      </c>
    </row>
    <row r="120" spans="1:15" x14ac:dyDescent="0.2">
      <c r="A120" t="s">
        <v>751</v>
      </c>
      <c r="B120" t="s">
        <v>752</v>
      </c>
      <c r="C120" t="s">
        <v>753</v>
      </c>
      <c r="E120" t="s">
        <v>754</v>
      </c>
      <c r="F120">
        <v>50400</v>
      </c>
      <c r="G120">
        <v>60326178442</v>
      </c>
      <c r="H120" t="s">
        <v>755</v>
      </c>
      <c r="I120" t="s">
        <v>756</v>
      </c>
      <c r="J120">
        <v>24</v>
      </c>
      <c r="K120">
        <v>1</v>
      </c>
      <c r="L120">
        <v>1</v>
      </c>
      <c r="M120">
        <v>0</v>
      </c>
      <c r="N120" t="s">
        <v>757</v>
      </c>
      <c r="O120" s="1">
        <v>133153</v>
      </c>
    </row>
    <row r="121" spans="1:15" x14ac:dyDescent="0.2">
      <c r="A121" t="s">
        <v>758</v>
      </c>
      <c r="C121" t="s">
        <v>759</v>
      </c>
      <c r="E121" t="s">
        <v>688</v>
      </c>
      <c r="F121" t="s">
        <v>760</v>
      </c>
      <c r="J121">
        <v>36</v>
      </c>
      <c r="K121">
        <v>1</v>
      </c>
      <c r="L121">
        <v>1</v>
      </c>
      <c r="M121">
        <v>0</v>
      </c>
      <c r="N121" t="s">
        <v>761</v>
      </c>
      <c r="O121" s="1">
        <v>228799</v>
      </c>
    </row>
    <row r="122" spans="1:15" x14ac:dyDescent="0.2">
      <c r="A122" t="s">
        <v>762</v>
      </c>
      <c r="B122" t="s">
        <v>763</v>
      </c>
      <c r="C122" t="s">
        <v>764</v>
      </c>
      <c r="E122" t="s">
        <v>765</v>
      </c>
      <c r="F122">
        <v>8026</v>
      </c>
      <c r="G122" t="s">
        <v>766</v>
      </c>
      <c r="I122" t="s">
        <v>767</v>
      </c>
      <c r="J122">
        <v>421</v>
      </c>
      <c r="K122">
        <v>3</v>
      </c>
      <c r="L122">
        <v>1</v>
      </c>
      <c r="M122">
        <v>2</v>
      </c>
      <c r="N122" t="s">
        <v>768</v>
      </c>
      <c r="O122" s="1">
        <v>256878</v>
      </c>
    </row>
    <row r="123" spans="1:15" x14ac:dyDescent="0.2">
      <c r="A123" t="s">
        <v>769</v>
      </c>
      <c r="C123" t="s">
        <v>348</v>
      </c>
      <c r="E123" t="s">
        <v>349</v>
      </c>
      <c r="F123">
        <v>20132</v>
      </c>
      <c r="J123">
        <v>7</v>
      </c>
      <c r="K123">
        <v>1</v>
      </c>
      <c r="L123">
        <v>1</v>
      </c>
      <c r="M123">
        <v>0</v>
      </c>
      <c r="N123" t="s">
        <v>770</v>
      </c>
      <c r="O123" s="1">
        <v>259098</v>
      </c>
    </row>
    <row r="124" spans="1:15" x14ac:dyDescent="0.2">
      <c r="A124" t="s">
        <v>771</v>
      </c>
      <c r="B124" t="s">
        <v>772</v>
      </c>
      <c r="C124" t="s">
        <v>773</v>
      </c>
      <c r="E124" t="s">
        <v>316</v>
      </c>
      <c r="F124">
        <v>75014</v>
      </c>
      <c r="G124">
        <v>33176535583</v>
      </c>
      <c r="H124" t="s">
        <v>774</v>
      </c>
      <c r="I124" t="s">
        <v>775</v>
      </c>
      <c r="J124">
        <v>286</v>
      </c>
      <c r="K124">
        <v>3</v>
      </c>
      <c r="L124">
        <v>1</v>
      </c>
      <c r="M124">
        <v>2</v>
      </c>
      <c r="N124" t="s">
        <v>776</v>
      </c>
      <c r="O124" s="1">
        <v>77152</v>
      </c>
    </row>
    <row r="125" spans="1:15" x14ac:dyDescent="0.2">
      <c r="A125" t="s">
        <v>777</v>
      </c>
      <c r="C125" t="s">
        <v>778</v>
      </c>
      <c r="E125" t="s">
        <v>473</v>
      </c>
      <c r="F125">
        <v>110062</v>
      </c>
      <c r="J125">
        <v>2</v>
      </c>
      <c r="K125">
        <v>1</v>
      </c>
      <c r="L125">
        <v>1</v>
      </c>
      <c r="M125">
        <v>0</v>
      </c>
      <c r="O125" s="1">
        <v>274866</v>
      </c>
    </row>
    <row r="126" spans="1:15" x14ac:dyDescent="0.2">
      <c r="A126" t="s">
        <v>779</v>
      </c>
      <c r="B126" t="s">
        <v>780</v>
      </c>
      <c r="C126" t="s">
        <v>781</v>
      </c>
      <c r="E126" t="s">
        <v>406</v>
      </c>
      <c r="F126">
        <v>84101</v>
      </c>
      <c r="G126">
        <v>972542365600</v>
      </c>
      <c r="H126" t="s">
        <v>782</v>
      </c>
      <c r="I126" t="s">
        <v>783</v>
      </c>
      <c r="J126">
        <v>206</v>
      </c>
      <c r="K126">
        <v>4</v>
      </c>
      <c r="L126">
        <v>1</v>
      </c>
      <c r="M126">
        <v>1</v>
      </c>
      <c r="N126" t="s">
        <v>784</v>
      </c>
      <c r="O126" s="1">
        <v>284150</v>
      </c>
    </row>
    <row r="127" spans="1:15" x14ac:dyDescent="0.2">
      <c r="A127" t="s">
        <v>785</v>
      </c>
      <c r="B127" t="s">
        <v>786</v>
      </c>
      <c r="C127" t="s">
        <v>787</v>
      </c>
      <c r="E127" t="s">
        <v>349</v>
      </c>
      <c r="F127">
        <v>56127</v>
      </c>
      <c r="G127">
        <f>39-5-995100</f>
        <v>-995066</v>
      </c>
      <c r="H127" t="s">
        <v>788</v>
      </c>
      <c r="I127" t="s">
        <v>789</v>
      </c>
      <c r="J127">
        <v>23</v>
      </c>
      <c r="K127">
        <v>1</v>
      </c>
      <c r="L127">
        <v>1</v>
      </c>
      <c r="M127">
        <v>0</v>
      </c>
      <c r="O127" s="1">
        <v>274354</v>
      </c>
    </row>
    <row r="128" spans="1:15" x14ac:dyDescent="0.2">
      <c r="A128" t="s">
        <v>790</v>
      </c>
      <c r="B128" t="s">
        <v>791</v>
      </c>
      <c r="C128" t="s">
        <v>792</v>
      </c>
      <c r="E128" t="s">
        <v>242</v>
      </c>
      <c r="F128">
        <v>5200</v>
      </c>
      <c r="G128" t="s">
        <v>793</v>
      </c>
      <c r="H128" t="s">
        <v>794</v>
      </c>
      <c r="I128" t="s">
        <v>795</v>
      </c>
      <c r="J128">
        <v>380</v>
      </c>
      <c r="K128">
        <v>5</v>
      </c>
      <c r="L128">
        <v>1</v>
      </c>
      <c r="M128">
        <v>3</v>
      </c>
      <c r="N128" t="s">
        <v>796</v>
      </c>
      <c r="O128" s="1">
        <v>197318</v>
      </c>
    </row>
    <row r="129" spans="1:15" x14ac:dyDescent="0.2">
      <c r="A129" t="s">
        <v>797</v>
      </c>
      <c r="B129" t="s">
        <v>798</v>
      </c>
      <c r="C129" t="s">
        <v>799</v>
      </c>
      <c r="D129" t="s">
        <v>800</v>
      </c>
      <c r="E129" t="s">
        <v>4</v>
      </c>
      <c r="F129">
        <v>54221</v>
      </c>
      <c r="G129" t="s">
        <v>801</v>
      </c>
      <c r="I129" t="s">
        <v>802</v>
      </c>
      <c r="J129">
        <v>124</v>
      </c>
      <c r="K129">
        <v>1</v>
      </c>
      <c r="L129">
        <v>1</v>
      </c>
      <c r="M129">
        <v>0</v>
      </c>
      <c r="N129" t="s">
        <v>803</v>
      </c>
      <c r="O129" s="1">
        <v>21559</v>
      </c>
    </row>
    <row r="130" spans="1:15" x14ac:dyDescent="0.2">
      <c r="A130" t="s">
        <v>804</v>
      </c>
      <c r="B130" t="s">
        <v>805</v>
      </c>
      <c r="C130" t="s">
        <v>806</v>
      </c>
      <c r="D130" t="s">
        <v>142</v>
      </c>
      <c r="E130" t="s">
        <v>4</v>
      </c>
      <c r="F130">
        <v>99204</v>
      </c>
      <c r="G130" t="s">
        <v>807</v>
      </c>
      <c r="H130" t="s">
        <v>808</v>
      </c>
      <c r="I130" t="s">
        <v>809</v>
      </c>
      <c r="J130">
        <v>223</v>
      </c>
      <c r="K130">
        <v>1</v>
      </c>
      <c r="L130">
        <v>1</v>
      </c>
      <c r="M130">
        <v>0</v>
      </c>
      <c r="N130" t="s">
        <v>810</v>
      </c>
      <c r="O130" s="1">
        <v>56470</v>
      </c>
    </row>
    <row r="131" spans="1:15" x14ac:dyDescent="0.2">
      <c r="A131" t="s">
        <v>811</v>
      </c>
      <c r="B131" t="s">
        <v>812</v>
      </c>
      <c r="C131" t="s">
        <v>813</v>
      </c>
      <c r="D131" t="s">
        <v>28</v>
      </c>
      <c r="E131" t="s">
        <v>4</v>
      </c>
      <c r="F131">
        <v>32127</v>
      </c>
      <c r="G131" t="s">
        <v>814</v>
      </c>
      <c r="H131" t="s">
        <v>815</v>
      </c>
      <c r="I131" t="s">
        <v>816</v>
      </c>
      <c r="J131">
        <v>20</v>
      </c>
      <c r="K131">
        <v>3</v>
      </c>
      <c r="L131">
        <v>1</v>
      </c>
      <c r="M131">
        <v>2</v>
      </c>
      <c r="N131" t="s">
        <v>817</v>
      </c>
      <c r="O131" s="1">
        <v>4992</v>
      </c>
    </row>
    <row r="132" spans="1:15" x14ac:dyDescent="0.2">
      <c r="A132" t="s">
        <v>818</v>
      </c>
      <c r="C132" t="s">
        <v>819</v>
      </c>
      <c r="E132" t="s">
        <v>820</v>
      </c>
      <c r="F132">
        <v>30173</v>
      </c>
      <c r="J132">
        <v>2</v>
      </c>
      <c r="K132">
        <v>2</v>
      </c>
      <c r="L132">
        <v>1</v>
      </c>
      <c r="M132">
        <v>0</v>
      </c>
      <c r="N132" t="s">
        <v>821</v>
      </c>
      <c r="O132" s="1">
        <v>187657</v>
      </c>
    </row>
    <row r="133" spans="1:15" x14ac:dyDescent="0.2">
      <c r="A133" t="s">
        <v>822</v>
      </c>
      <c r="C133" t="s">
        <v>356</v>
      </c>
      <c r="E133" t="s">
        <v>316</v>
      </c>
      <c r="F133">
        <v>34295</v>
      </c>
      <c r="G133">
        <f>33-4-67-33-87-10</f>
        <v>-168</v>
      </c>
      <c r="H133" t="s">
        <v>823</v>
      </c>
      <c r="I133" t="s">
        <v>824</v>
      </c>
      <c r="J133">
        <v>4</v>
      </c>
      <c r="K133">
        <v>1</v>
      </c>
      <c r="L133">
        <v>1</v>
      </c>
      <c r="M133">
        <v>0</v>
      </c>
      <c r="N133" t="s">
        <v>825</v>
      </c>
      <c r="O133" s="1">
        <v>128842</v>
      </c>
    </row>
    <row r="134" spans="1:15" x14ac:dyDescent="0.2">
      <c r="A134" t="s">
        <v>826</v>
      </c>
      <c r="B134" t="s">
        <v>827</v>
      </c>
      <c r="C134" t="s">
        <v>605</v>
      </c>
      <c r="E134" t="s">
        <v>254</v>
      </c>
      <c r="F134" t="s">
        <v>828</v>
      </c>
      <c r="G134" t="s">
        <v>829</v>
      </c>
      <c r="H134" t="s">
        <v>830</v>
      </c>
      <c r="I134" t="s">
        <v>831</v>
      </c>
      <c r="J134">
        <v>14</v>
      </c>
      <c r="K134">
        <v>1</v>
      </c>
      <c r="L134">
        <v>1</v>
      </c>
      <c r="M134">
        <v>0</v>
      </c>
      <c r="N134" t="s">
        <v>832</v>
      </c>
      <c r="O134" s="1">
        <v>138696</v>
      </c>
    </row>
    <row r="135" spans="1:15" x14ac:dyDescent="0.2">
      <c r="A135" t="s">
        <v>833</v>
      </c>
      <c r="C135" t="s">
        <v>834</v>
      </c>
      <c r="E135" t="s">
        <v>835</v>
      </c>
      <c r="F135">
        <v>1130</v>
      </c>
      <c r="H135" t="s">
        <v>836</v>
      </c>
      <c r="I135" t="s">
        <v>837</v>
      </c>
      <c r="J135">
        <v>20</v>
      </c>
      <c r="K135">
        <v>1</v>
      </c>
      <c r="L135">
        <v>1</v>
      </c>
      <c r="M135">
        <v>0</v>
      </c>
      <c r="O135" s="1">
        <v>109712</v>
      </c>
    </row>
    <row r="136" spans="1:15" x14ac:dyDescent="0.2">
      <c r="A136" t="s">
        <v>838</v>
      </c>
      <c r="C136" t="s">
        <v>839</v>
      </c>
      <c r="E136" t="s">
        <v>104</v>
      </c>
      <c r="F136" t="s">
        <v>840</v>
      </c>
      <c r="H136" t="s">
        <v>841</v>
      </c>
      <c r="I136" t="s">
        <v>842</v>
      </c>
      <c r="J136">
        <v>1</v>
      </c>
      <c r="K136">
        <v>1</v>
      </c>
      <c r="L136">
        <v>1</v>
      </c>
      <c r="M136">
        <v>0</v>
      </c>
      <c r="O136" s="1">
        <v>1382349</v>
      </c>
    </row>
    <row r="137" spans="1:15" x14ac:dyDescent="0.2">
      <c r="A137" t="s">
        <v>843</v>
      </c>
      <c r="C137" t="s">
        <v>844</v>
      </c>
      <c r="D137" t="s">
        <v>28</v>
      </c>
      <c r="E137" t="s">
        <v>4</v>
      </c>
      <c r="F137">
        <v>33024</v>
      </c>
      <c r="J137">
        <v>6</v>
      </c>
      <c r="K137">
        <v>1</v>
      </c>
      <c r="L137">
        <v>1</v>
      </c>
      <c r="M137">
        <v>0</v>
      </c>
      <c r="O137" s="1">
        <v>15574</v>
      </c>
    </row>
    <row r="138" spans="1:15" x14ac:dyDescent="0.2">
      <c r="A138" t="s">
        <v>845</v>
      </c>
      <c r="C138" t="s">
        <v>846</v>
      </c>
      <c r="E138" t="s">
        <v>688</v>
      </c>
      <c r="F138" t="s">
        <v>847</v>
      </c>
      <c r="G138" t="s">
        <v>848</v>
      </c>
      <c r="H138" t="s">
        <v>849</v>
      </c>
      <c r="I138" t="s">
        <v>850</v>
      </c>
      <c r="J138">
        <v>1</v>
      </c>
      <c r="K138">
        <v>1</v>
      </c>
      <c r="L138">
        <v>1</v>
      </c>
      <c r="M138">
        <v>0</v>
      </c>
      <c r="O138" s="1">
        <v>1360464</v>
      </c>
    </row>
    <row r="139" spans="1:15" x14ac:dyDescent="0.2">
      <c r="A139" t="s">
        <v>851</v>
      </c>
      <c r="C139" t="s">
        <v>852</v>
      </c>
      <c r="E139" t="s">
        <v>242</v>
      </c>
      <c r="F139">
        <v>8000</v>
      </c>
      <c r="G139" t="s">
        <v>853</v>
      </c>
      <c r="H139" t="s">
        <v>854</v>
      </c>
      <c r="I139" t="s">
        <v>855</v>
      </c>
      <c r="J139">
        <v>2</v>
      </c>
      <c r="K139">
        <v>1</v>
      </c>
      <c r="L139">
        <v>1</v>
      </c>
      <c r="M139">
        <v>0</v>
      </c>
      <c r="O139" s="1">
        <v>736189</v>
      </c>
    </row>
    <row r="140" spans="1:15" x14ac:dyDescent="0.2">
      <c r="A140" t="s">
        <v>856</v>
      </c>
      <c r="B140" t="s">
        <v>857</v>
      </c>
      <c r="C140" t="s">
        <v>858</v>
      </c>
      <c r="E140" t="s">
        <v>242</v>
      </c>
      <c r="F140">
        <v>6700</v>
      </c>
      <c r="H140" t="s">
        <v>859</v>
      </c>
      <c r="I140" t="s">
        <v>860</v>
      </c>
      <c r="J140">
        <v>16</v>
      </c>
      <c r="K140">
        <v>1</v>
      </c>
      <c r="L140">
        <v>1</v>
      </c>
      <c r="M140">
        <v>0</v>
      </c>
      <c r="N140" t="s">
        <v>861</v>
      </c>
      <c r="O140" s="1">
        <v>87770</v>
      </c>
    </row>
    <row r="141" spans="1:15" x14ac:dyDescent="0.2">
      <c r="A141" t="s">
        <v>862</v>
      </c>
      <c r="B141" t="s">
        <v>863</v>
      </c>
      <c r="C141" t="s">
        <v>864</v>
      </c>
      <c r="D141" t="s">
        <v>743</v>
      </c>
      <c r="E141" t="s">
        <v>4</v>
      </c>
      <c r="F141">
        <v>70803</v>
      </c>
      <c r="G141" t="s">
        <v>865</v>
      </c>
      <c r="H141" t="s">
        <v>866</v>
      </c>
      <c r="I141" t="s">
        <v>867</v>
      </c>
      <c r="J141">
        <v>379</v>
      </c>
      <c r="K141">
        <v>1</v>
      </c>
      <c r="L141">
        <v>1</v>
      </c>
      <c r="M141">
        <v>0</v>
      </c>
      <c r="N141" t="s">
        <v>868</v>
      </c>
      <c r="O141" s="1">
        <v>20092</v>
      </c>
    </row>
    <row r="142" spans="1:15" x14ac:dyDescent="0.2">
      <c r="A142" t="s">
        <v>869</v>
      </c>
      <c r="B142" t="s">
        <v>870</v>
      </c>
      <c r="C142" t="s">
        <v>871</v>
      </c>
      <c r="E142" t="s">
        <v>406</v>
      </c>
      <c r="F142">
        <v>70300</v>
      </c>
      <c r="G142">
        <f>972-5-228-24966</f>
        <v>-24227</v>
      </c>
      <c r="H142" t="s">
        <v>872</v>
      </c>
      <c r="I142" t="s">
        <v>873</v>
      </c>
      <c r="J142">
        <v>183</v>
      </c>
      <c r="K142">
        <v>3</v>
      </c>
      <c r="L142">
        <v>1</v>
      </c>
      <c r="M142">
        <v>2</v>
      </c>
      <c r="N142" t="s">
        <v>874</v>
      </c>
      <c r="O142" s="1">
        <v>76471</v>
      </c>
    </row>
    <row r="143" spans="1:15" x14ac:dyDescent="0.2">
      <c r="A143" t="s">
        <v>875</v>
      </c>
      <c r="C143" t="s">
        <v>876</v>
      </c>
      <c r="E143" t="s">
        <v>688</v>
      </c>
      <c r="F143" t="s">
        <v>877</v>
      </c>
      <c r="H143" t="s">
        <v>878</v>
      </c>
      <c r="I143" t="s">
        <v>879</v>
      </c>
      <c r="J143">
        <v>1</v>
      </c>
      <c r="K143">
        <v>1</v>
      </c>
      <c r="L143">
        <v>1</v>
      </c>
      <c r="M143">
        <v>0</v>
      </c>
      <c r="O143" s="1">
        <v>1395599</v>
      </c>
    </row>
    <row r="144" spans="1:15" x14ac:dyDescent="0.2">
      <c r="A144" t="s">
        <v>880</v>
      </c>
      <c r="C144" t="s">
        <v>881</v>
      </c>
      <c r="D144" t="s">
        <v>36</v>
      </c>
      <c r="E144" t="s">
        <v>4</v>
      </c>
      <c r="F144">
        <v>2129</v>
      </c>
      <c r="G144" t="s">
        <v>882</v>
      </c>
      <c r="H144" t="s">
        <v>883</v>
      </c>
      <c r="I144" t="s">
        <v>884</v>
      </c>
      <c r="J144">
        <v>1</v>
      </c>
      <c r="K144">
        <v>1</v>
      </c>
      <c r="L144">
        <v>1</v>
      </c>
      <c r="M144">
        <v>0</v>
      </c>
      <c r="O144" s="1">
        <v>1110380</v>
      </c>
    </row>
    <row r="145" spans="1:15" x14ac:dyDescent="0.2">
      <c r="A145" t="s">
        <v>885</v>
      </c>
      <c r="B145" t="s">
        <v>886</v>
      </c>
      <c r="C145" t="s">
        <v>887</v>
      </c>
      <c r="D145" t="s">
        <v>28</v>
      </c>
      <c r="E145" t="s">
        <v>4</v>
      </c>
      <c r="F145">
        <v>34601</v>
      </c>
      <c r="G145" t="s">
        <v>888</v>
      </c>
      <c r="H145" t="s">
        <v>889</v>
      </c>
      <c r="I145" t="s">
        <v>890</v>
      </c>
      <c r="J145">
        <v>125</v>
      </c>
      <c r="K145">
        <v>1</v>
      </c>
      <c r="L145">
        <v>1</v>
      </c>
      <c r="M145">
        <v>0</v>
      </c>
      <c r="N145" t="s">
        <v>891</v>
      </c>
      <c r="O145" s="1">
        <v>62368</v>
      </c>
    </row>
    <row r="146" spans="1:15" x14ac:dyDescent="0.2">
      <c r="A146" t="s">
        <v>892</v>
      </c>
      <c r="B146" t="s">
        <v>893</v>
      </c>
      <c r="C146" t="s">
        <v>894</v>
      </c>
      <c r="E146" t="s">
        <v>895</v>
      </c>
      <c r="H146" t="s">
        <v>896</v>
      </c>
      <c r="I146" t="s">
        <v>897</v>
      </c>
      <c r="J146">
        <v>69</v>
      </c>
      <c r="K146">
        <v>1</v>
      </c>
      <c r="L146">
        <v>1</v>
      </c>
      <c r="M146">
        <v>0</v>
      </c>
      <c r="O146" s="1">
        <v>144019</v>
      </c>
    </row>
    <row r="147" spans="1:15" x14ac:dyDescent="0.2">
      <c r="A147" t="s">
        <v>898</v>
      </c>
      <c r="B147" t="s">
        <v>899</v>
      </c>
      <c r="C147" t="s">
        <v>900</v>
      </c>
      <c r="D147" t="s">
        <v>901</v>
      </c>
      <c r="E147" t="s">
        <v>4</v>
      </c>
      <c r="F147">
        <v>35233</v>
      </c>
      <c r="G147" t="s">
        <v>902</v>
      </c>
      <c r="H147" t="s">
        <v>903</v>
      </c>
      <c r="I147" t="s">
        <v>904</v>
      </c>
      <c r="J147" s="1">
        <v>2486</v>
      </c>
      <c r="K147">
        <v>3</v>
      </c>
      <c r="L147">
        <v>1</v>
      </c>
      <c r="M147">
        <v>2</v>
      </c>
      <c r="N147" t="s">
        <v>905</v>
      </c>
      <c r="O147">
        <v>73</v>
      </c>
    </row>
    <row r="148" spans="1:15" x14ac:dyDescent="0.2">
      <c r="A148" t="s">
        <v>906</v>
      </c>
      <c r="C148" t="s">
        <v>907</v>
      </c>
      <c r="D148" t="s">
        <v>908</v>
      </c>
      <c r="E148" t="s">
        <v>4</v>
      </c>
      <c r="F148">
        <v>20852</v>
      </c>
      <c r="G148" t="s">
        <v>909</v>
      </c>
      <c r="I148" t="s">
        <v>910</v>
      </c>
      <c r="J148">
        <v>2</v>
      </c>
      <c r="K148">
        <v>1</v>
      </c>
      <c r="L148">
        <v>1</v>
      </c>
      <c r="M148">
        <v>0</v>
      </c>
      <c r="N148" t="s">
        <v>911</v>
      </c>
      <c r="O148" s="1">
        <v>1316044</v>
      </c>
    </row>
    <row r="149" spans="1:15" x14ac:dyDescent="0.2">
      <c r="A149" t="s">
        <v>912</v>
      </c>
      <c r="C149" t="s">
        <v>913</v>
      </c>
      <c r="E149" t="s">
        <v>349</v>
      </c>
      <c r="J149">
        <v>13</v>
      </c>
      <c r="K149">
        <v>1</v>
      </c>
      <c r="L149">
        <v>1</v>
      </c>
      <c r="M149">
        <v>0</v>
      </c>
      <c r="N149" t="s">
        <v>914</v>
      </c>
      <c r="O149" s="1">
        <v>310346</v>
      </c>
    </row>
    <row r="150" spans="1:15" x14ac:dyDescent="0.2">
      <c r="A150" t="s">
        <v>915</v>
      </c>
      <c r="B150" t="s">
        <v>916</v>
      </c>
      <c r="C150" t="s">
        <v>917</v>
      </c>
      <c r="D150" t="s">
        <v>918</v>
      </c>
      <c r="E150" t="s">
        <v>4</v>
      </c>
      <c r="F150">
        <v>83404</v>
      </c>
      <c r="G150" t="s">
        <v>919</v>
      </c>
      <c r="H150" t="s">
        <v>920</v>
      </c>
      <c r="I150" t="s">
        <v>921</v>
      </c>
      <c r="J150">
        <v>24</v>
      </c>
      <c r="K150">
        <v>5</v>
      </c>
      <c r="L150">
        <v>1</v>
      </c>
      <c r="M150">
        <v>3</v>
      </c>
      <c r="N150" t="s">
        <v>922</v>
      </c>
      <c r="O150" s="1">
        <v>27718</v>
      </c>
    </row>
    <row r="151" spans="1:15" x14ac:dyDescent="0.2">
      <c r="A151" t="s">
        <v>923</v>
      </c>
      <c r="B151" t="s">
        <v>924</v>
      </c>
      <c r="C151" t="s">
        <v>925</v>
      </c>
      <c r="D151" t="s">
        <v>510</v>
      </c>
      <c r="E151" t="s">
        <v>4</v>
      </c>
      <c r="F151" t="s">
        <v>926</v>
      </c>
      <c r="G151" t="s">
        <v>927</v>
      </c>
      <c r="H151" t="s">
        <v>928</v>
      </c>
      <c r="I151" t="s">
        <v>929</v>
      </c>
      <c r="J151" s="1">
        <v>1678</v>
      </c>
      <c r="K151">
        <v>4</v>
      </c>
      <c r="L151">
        <v>1</v>
      </c>
      <c r="M151">
        <v>2</v>
      </c>
      <c r="N151" t="s">
        <v>930</v>
      </c>
      <c r="O151" s="1">
        <v>75712</v>
      </c>
    </row>
    <row r="152" spans="1:15" x14ac:dyDescent="0.2">
      <c r="A152" t="s">
        <v>931</v>
      </c>
      <c r="B152" t="s">
        <v>932</v>
      </c>
      <c r="C152" t="s">
        <v>933</v>
      </c>
      <c r="D152" t="s">
        <v>60</v>
      </c>
      <c r="E152" t="s">
        <v>4</v>
      </c>
      <c r="F152">
        <v>37660</v>
      </c>
      <c r="G152" t="s">
        <v>934</v>
      </c>
      <c r="H152" t="s">
        <v>935</v>
      </c>
      <c r="I152" t="s">
        <v>936</v>
      </c>
      <c r="J152">
        <v>74</v>
      </c>
      <c r="K152">
        <v>2</v>
      </c>
      <c r="L152">
        <v>1</v>
      </c>
      <c r="M152">
        <v>1</v>
      </c>
      <c r="N152" t="s">
        <v>937</v>
      </c>
      <c r="O152">
        <v>800</v>
      </c>
    </row>
    <row r="153" spans="1:15" x14ac:dyDescent="0.2">
      <c r="A153" t="s">
        <v>938</v>
      </c>
      <c r="B153" t="s">
        <v>939</v>
      </c>
      <c r="C153" t="s">
        <v>940</v>
      </c>
      <c r="D153" t="s">
        <v>169</v>
      </c>
      <c r="E153" t="s">
        <v>4</v>
      </c>
      <c r="F153">
        <v>75226</v>
      </c>
      <c r="G153" t="s">
        <v>941</v>
      </c>
      <c r="I153" t="s">
        <v>942</v>
      </c>
      <c r="J153">
        <v>594</v>
      </c>
      <c r="K153">
        <v>5</v>
      </c>
      <c r="L153">
        <v>1</v>
      </c>
      <c r="M153">
        <v>3</v>
      </c>
      <c r="N153" t="s">
        <v>943</v>
      </c>
      <c r="O153" s="1">
        <v>63312</v>
      </c>
    </row>
    <row r="154" spans="1:15" x14ac:dyDescent="0.2">
      <c r="A154" t="s">
        <v>944</v>
      </c>
      <c r="C154" t="s">
        <v>945</v>
      </c>
      <c r="E154" t="s">
        <v>688</v>
      </c>
      <c r="F154" t="s">
        <v>946</v>
      </c>
      <c r="G154" t="s">
        <v>947</v>
      </c>
      <c r="H154" t="s">
        <v>948</v>
      </c>
      <c r="I154" t="s">
        <v>949</v>
      </c>
      <c r="J154">
        <v>1</v>
      </c>
      <c r="K154">
        <v>1</v>
      </c>
      <c r="L154">
        <v>1</v>
      </c>
      <c r="M154">
        <v>0</v>
      </c>
      <c r="O154" s="1">
        <v>693554</v>
      </c>
    </row>
    <row r="155" spans="1:15" x14ac:dyDescent="0.2">
      <c r="A155" t="s">
        <v>950</v>
      </c>
      <c r="B155" t="s">
        <v>951</v>
      </c>
      <c r="C155" t="s">
        <v>952</v>
      </c>
      <c r="E155" t="s">
        <v>953</v>
      </c>
      <c r="F155">
        <v>6100</v>
      </c>
      <c r="J155">
        <v>124</v>
      </c>
      <c r="K155">
        <v>2</v>
      </c>
      <c r="L155">
        <v>1</v>
      </c>
      <c r="M155">
        <v>1</v>
      </c>
      <c r="O155" s="1">
        <v>134693</v>
      </c>
    </row>
    <row r="156" spans="1:15" x14ac:dyDescent="0.2">
      <c r="A156" t="s">
        <v>954</v>
      </c>
      <c r="B156" t="s">
        <v>955</v>
      </c>
      <c r="C156" t="s">
        <v>103</v>
      </c>
      <c r="E156" t="s">
        <v>104</v>
      </c>
      <c r="F156" t="s">
        <v>956</v>
      </c>
      <c r="G156" t="s">
        <v>957</v>
      </c>
      <c r="H156" t="s">
        <v>958</v>
      </c>
      <c r="I156" t="s">
        <v>959</v>
      </c>
      <c r="J156">
        <v>151</v>
      </c>
      <c r="K156">
        <v>2</v>
      </c>
      <c r="L156">
        <v>1</v>
      </c>
      <c r="M156">
        <v>1</v>
      </c>
      <c r="N156" t="s">
        <v>960</v>
      </c>
      <c r="O156" s="1">
        <v>76339</v>
      </c>
    </row>
    <row r="157" spans="1:15" x14ac:dyDescent="0.2">
      <c r="A157" t="s">
        <v>961</v>
      </c>
      <c r="B157" t="s">
        <v>962</v>
      </c>
      <c r="C157" t="s">
        <v>963</v>
      </c>
      <c r="D157" t="s">
        <v>510</v>
      </c>
      <c r="E157" t="s">
        <v>4</v>
      </c>
      <c r="F157">
        <v>28803</v>
      </c>
      <c r="G157" t="s">
        <v>964</v>
      </c>
      <c r="H157" t="s">
        <v>965</v>
      </c>
      <c r="I157" t="s">
        <v>966</v>
      </c>
      <c r="J157">
        <v>11</v>
      </c>
      <c r="K157">
        <v>6</v>
      </c>
      <c r="L157">
        <v>1</v>
      </c>
      <c r="M157">
        <v>2</v>
      </c>
      <c r="O157" s="1">
        <v>42200</v>
      </c>
    </row>
    <row r="158" spans="1:15" x14ac:dyDescent="0.2">
      <c r="A158" t="s">
        <v>967</v>
      </c>
      <c r="B158" t="s">
        <v>968</v>
      </c>
      <c r="C158" t="s">
        <v>969</v>
      </c>
      <c r="D158" t="s">
        <v>970</v>
      </c>
      <c r="E158" t="s">
        <v>4</v>
      </c>
      <c r="F158">
        <v>85032</v>
      </c>
      <c r="G158" t="s">
        <v>971</v>
      </c>
      <c r="H158" t="s">
        <v>972</v>
      </c>
      <c r="I158" t="s">
        <v>973</v>
      </c>
      <c r="J158">
        <v>37</v>
      </c>
      <c r="K158">
        <v>1</v>
      </c>
      <c r="L158">
        <v>1</v>
      </c>
      <c r="M158">
        <v>0</v>
      </c>
      <c r="O158" s="1">
        <v>2928</v>
      </c>
    </row>
    <row r="159" spans="1:15" x14ac:dyDescent="0.2">
      <c r="A159" t="s">
        <v>974</v>
      </c>
      <c r="B159" t="s">
        <v>975</v>
      </c>
      <c r="C159" t="s">
        <v>976</v>
      </c>
      <c r="E159" t="s">
        <v>714</v>
      </c>
      <c r="F159">
        <v>20014</v>
      </c>
      <c r="H159" t="s">
        <v>977</v>
      </c>
      <c r="I159" t="s">
        <v>978</v>
      </c>
      <c r="J159">
        <v>38</v>
      </c>
      <c r="K159">
        <v>2</v>
      </c>
      <c r="L159">
        <v>1</v>
      </c>
      <c r="M159">
        <v>1</v>
      </c>
      <c r="N159" t="s">
        <v>979</v>
      </c>
      <c r="O159" s="1">
        <v>170089</v>
      </c>
    </row>
    <row r="160" spans="1:15" x14ac:dyDescent="0.2">
      <c r="A160" t="s">
        <v>980</v>
      </c>
      <c r="B160" t="s">
        <v>981</v>
      </c>
      <c r="C160" t="s">
        <v>982</v>
      </c>
      <c r="E160" t="s">
        <v>220</v>
      </c>
      <c r="F160">
        <v>20502</v>
      </c>
      <c r="G160" t="s">
        <v>983</v>
      </c>
      <c r="H160" t="s">
        <v>984</v>
      </c>
      <c r="I160" t="s">
        <v>985</v>
      </c>
      <c r="J160">
        <v>225</v>
      </c>
      <c r="K160">
        <v>2</v>
      </c>
      <c r="L160">
        <v>1</v>
      </c>
      <c r="M160">
        <v>1</v>
      </c>
      <c r="N160" t="s">
        <v>986</v>
      </c>
      <c r="O160" s="1">
        <v>234555</v>
      </c>
    </row>
    <row r="161" spans="1:15" x14ac:dyDescent="0.2">
      <c r="A161" t="s">
        <v>987</v>
      </c>
      <c r="B161" t="s">
        <v>988</v>
      </c>
      <c r="C161" t="s">
        <v>852</v>
      </c>
      <c r="E161" t="s">
        <v>242</v>
      </c>
      <c r="F161">
        <v>8000</v>
      </c>
      <c r="G161" t="s">
        <v>989</v>
      </c>
      <c r="H161" t="s">
        <v>990</v>
      </c>
      <c r="I161" t="s">
        <v>991</v>
      </c>
      <c r="J161">
        <v>416</v>
      </c>
      <c r="K161">
        <v>5</v>
      </c>
      <c r="L161">
        <v>1</v>
      </c>
      <c r="M161">
        <v>4</v>
      </c>
      <c r="N161" t="s">
        <v>992</v>
      </c>
      <c r="O161" s="1">
        <v>153562</v>
      </c>
    </row>
    <row r="162" spans="1:15" x14ac:dyDescent="0.2">
      <c r="A162" t="s">
        <v>993</v>
      </c>
      <c r="B162" t="s">
        <v>994</v>
      </c>
      <c r="C162" t="s">
        <v>995</v>
      </c>
      <c r="D162" t="s">
        <v>510</v>
      </c>
      <c r="E162" t="s">
        <v>4</v>
      </c>
      <c r="F162">
        <v>27834</v>
      </c>
      <c r="G162" t="s">
        <v>996</v>
      </c>
      <c r="H162" t="s">
        <v>997</v>
      </c>
      <c r="I162" t="s">
        <v>998</v>
      </c>
      <c r="J162">
        <v>41</v>
      </c>
      <c r="K162">
        <v>4</v>
      </c>
      <c r="L162">
        <v>1</v>
      </c>
      <c r="M162">
        <v>1</v>
      </c>
      <c r="N162" t="s">
        <v>999</v>
      </c>
      <c r="O162" s="1">
        <v>61112</v>
      </c>
    </row>
    <row r="163" spans="1:15" x14ac:dyDescent="0.2">
      <c r="A163" t="s">
        <v>1000</v>
      </c>
      <c r="B163" t="s">
        <v>1001</v>
      </c>
      <c r="C163" t="s">
        <v>1002</v>
      </c>
      <c r="D163" t="s">
        <v>169</v>
      </c>
      <c r="E163" t="s">
        <v>4</v>
      </c>
      <c r="F163">
        <v>78681</v>
      </c>
      <c r="G163" t="s">
        <v>1003</v>
      </c>
      <c r="I163" t="s">
        <v>1004</v>
      </c>
      <c r="J163">
        <v>18</v>
      </c>
      <c r="K163">
        <v>7</v>
      </c>
      <c r="L163">
        <v>1</v>
      </c>
      <c r="M163">
        <v>4</v>
      </c>
      <c r="N163" t="s">
        <v>1005</v>
      </c>
      <c r="O163" s="1">
        <v>56199</v>
      </c>
    </row>
    <row r="164" spans="1:15" x14ac:dyDescent="0.2">
      <c r="A164" t="s">
        <v>1006</v>
      </c>
      <c r="B164" t="s">
        <v>1007</v>
      </c>
      <c r="C164" t="s">
        <v>103</v>
      </c>
      <c r="E164" t="s">
        <v>104</v>
      </c>
      <c r="F164" t="s">
        <v>1008</v>
      </c>
      <c r="G164" t="s">
        <v>1009</v>
      </c>
      <c r="H164" t="s">
        <v>1010</v>
      </c>
      <c r="I164" t="s">
        <v>1011</v>
      </c>
      <c r="J164">
        <v>665</v>
      </c>
      <c r="K164">
        <v>1</v>
      </c>
      <c r="L164">
        <v>1</v>
      </c>
      <c r="M164">
        <v>0</v>
      </c>
      <c r="N164" t="s">
        <v>1012</v>
      </c>
      <c r="O164" s="1">
        <v>76102</v>
      </c>
    </row>
    <row r="165" spans="1:15" x14ac:dyDescent="0.2">
      <c r="A165" t="s">
        <v>1013</v>
      </c>
      <c r="B165" t="s">
        <v>1014</v>
      </c>
      <c r="C165" t="s">
        <v>1015</v>
      </c>
      <c r="D165" t="s">
        <v>155</v>
      </c>
      <c r="E165" t="s">
        <v>4</v>
      </c>
      <c r="F165">
        <v>11501</v>
      </c>
      <c r="G165" t="s">
        <v>1016</v>
      </c>
      <c r="H165" t="s">
        <v>1017</v>
      </c>
      <c r="I165" t="s">
        <v>1018</v>
      </c>
      <c r="J165">
        <v>287</v>
      </c>
      <c r="K165">
        <v>4</v>
      </c>
      <c r="L165">
        <v>1</v>
      </c>
      <c r="M165">
        <v>1</v>
      </c>
      <c r="N165" t="s">
        <v>1019</v>
      </c>
      <c r="O165" s="1">
        <v>34512</v>
      </c>
    </row>
    <row r="166" spans="1:15" x14ac:dyDescent="0.2">
      <c r="A166" t="s">
        <v>1020</v>
      </c>
      <c r="C166" t="s">
        <v>133</v>
      </c>
      <c r="D166" t="s">
        <v>134</v>
      </c>
      <c r="E166" t="s">
        <v>4</v>
      </c>
      <c r="F166">
        <v>30318</v>
      </c>
      <c r="J166">
        <v>1</v>
      </c>
      <c r="K166">
        <v>1</v>
      </c>
      <c r="L166">
        <v>1</v>
      </c>
      <c r="M166">
        <v>0</v>
      </c>
      <c r="O166" s="1">
        <v>1384365</v>
      </c>
    </row>
    <row r="167" spans="1:15" x14ac:dyDescent="0.2">
      <c r="A167" t="s">
        <v>1021</v>
      </c>
      <c r="C167" t="s">
        <v>759</v>
      </c>
      <c r="E167" t="s">
        <v>688</v>
      </c>
      <c r="F167" t="s">
        <v>1022</v>
      </c>
      <c r="G167" t="s">
        <v>1023</v>
      </c>
      <c r="H167" t="s">
        <v>1024</v>
      </c>
      <c r="I167" t="s">
        <v>1025</v>
      </c>
      <c r="J167">
        <v>1</v>
      </c>
      <c r="K167">
        <v>1</v>
      </c>
      <c r="L167">
        <v>1</v>
      </c>
      <c r="M167">
        <v>0</v>
      </c>
      <c r="O167" s="1">
        <v>782678</v>
      </c>
    </row>
    <row r="168" spans="1:15" x14ac:dyDescent="0.2">
      <c r="A168" t="s">
        <v>1026</v>
      </c>
      <c r="B168" t="s">
        <v>1027</v>
      </c>
      <c r="C168" t="s">
        <v>1028</v>
      </c>
      <c r="E168" t="s">
        <v>406</v>
      </c>
      <c r="F168">
        <v>52621</v>
      </c>
      <c r="G168" t="s">
        <v>1029</v>
      </c>
      <c r="H168" t="s">
        <v>1030</v>
      </c>
      <c r="I168" t="s">
        <v>1031</v>
      </c>
      <c r="J168">
        <v>922</v>
      </c>
      <c r="K168">
        <v>9</v>
      </c>
      <c r="L168">
        <v>1</v>
      </c>
      <c r="M168">
        <v>3</v>
      </c>
      <c r="N168" t="s">
        <v>1032</v>
      </c>
      <c r="O168" s="1">
        <v>182601</v>
      </c>
    </row>
    <row r="169" spans="1:15" x14ac:dyDescent="0.2">
      <c r="A169" t="s">
        <v>1033</v>
      </c>
      <c r="C169" t="s">
        <v>819</v>
      </c>
      <c r="E169" t="s">
        <v>820</v>
      </c>
      <c r="F169">
        <v>30173</v>
      </c>
      <c r="J169">
        <v>2</v>
      </c>
      <c r="K169">
        <v>1</v>
      </c>
      <c r="L169">
        <v>1</v>
      </c>
      <c r="M169">
        <v>0</v>
      </c>
      <c r="N169" t="s">
        <v>1034</v>
      </c>
      <c r="O169" s="1">
        <v>1410151</v>
      </c>
    </row>
    <row r="170" spans="1:15" x14ac:dyDescent="0.2">
      <c r="A170" t="s">
        <v>1035</v>
      </c>
      <c r="B170" t="s">
        <v>18</v>
      </c>
      <c r="C170" t="s">
        <v>19</v>
      </c>
      <c r="D170" t="s">
        <v>20</v>
      </c>
      <c r="E170" t="s">
        <v>4</v>
      </c>
      <c r="F170">
        <v>80045</v>
      </c>
      <c r="G170" t="s">
        <v>1036</v>
      </c>
      <c r="I170" t="s">
        <v>1037</v>
      </c>
      <c r="J170">
        <v>15</v>
      </c>
      <c r="K170">
        <v>4</v>
      </c>
      <c r="L170">
        <v>1</v>
      </c>
      <c r="M170">
        <v>1</v>
      </c>
      <c r="N170" t="s">
        <v>1038</v>
      </c>
      <c r="O170" s="1">
        <v>63042</v>
      </c>
    </row>
    <row r="171" spans="1:15" x14ac:dyDescent="0.2">
      <c r="A171" t="s">
        <v>1039</v>
      </c>
      <c r="B171" t="s">
        <v>1040</v>
      </c>
      <c r="C171" t="s">
        <v>787</v>
      </c>
      <c r="E171" t="s">
        <v>349</v>
      </c>
      <c r="F171">
        <v>56126</v>
      </c>
      <c r="G171" t="s">
        <v>1041</v>
      </c>
      <c r="H171" t="s">
        <v>1042</v>
      </c>
      <c r="I171" t="s">
        <v>1043</v>
      </c>
      <c r="J171">
        <v>116</v>
      </c>
      <c r="K171">
        <v>1</v>
      </c>
      <c r="L171">
        <v>1</v>
      </c>
      <c r="M171">
        <v>0</v>
      </c>
      <c r="N171" t="s">
        <v>1044</v>
      </c>
      <c r="O171" s="1">
        <v>211438</v>
      </c>
    </row>
    <row r="172" spans="1:15" x14ac:dyDescent="0.2">
      <c r="A172" t="s">
        <v>1045</v>
      </c>
      <c r="B172" t="s">
        <v>1046</v>
      </c>
      <c r="C172" t="s">
        <v>1047</v>
      </c>
      <c r="E172" t="s">
        <v>254</v>
      </c>
      <c r="F172" t="s">
        <v>1048</v>
      </c>
      <c r="G172">
        <f>44-11-7928-7335</f>
        <v>-15230</v>
      </c>
      <c r="H172" t="s">
        <v>1049</v>
      </c>
      <c r="I172" t="s">
        <v>1050</v>
      </c>
      <c r="J172">
        <v>6</v>
      </c>
      <c r="K172">
        <v>2</v>
      </c>
      <c r="L172">
        <v>1</v>
      </c>
      <c r="M172">
        <v>1</v>
      </c>
      <c r="N172" t="s">
        <v>1051</v>
      </c>
      <c r="O172" s="1">
        <v>77208</v>
      </c>
    </row>
    <row r="173" spans="1:15" x14ac:dyDescent="0.2">
      <c r="A173" t="s">
        <v>1052</v>
      </c>
      <c r="C173" t="s">
        <v>1053</v>
      </c>
      <c r="E173" t="s">
        <v>1054</v>
      </c>
      <c r="I173" t="s">
        <v>1055</v>
      </c>
      <c r="J173">
        <v>1</v>
      </c>
      <c r="K173">
        <v>1</v>
      </c>
      <c r="L173">
        <v>1</v>
      </c>
      <c r="M173">
        <v>0</v>
      </c>
      <c r="O173" s="1">
        <v>1413125</v>
      </c>
    </row>
    <row r="174" spans="1:15" x14ac:dyDescent="0.2">
      <c r="A174" t="s">
        <v>1056</v>
      </c>
      <c r="B174" t="s">
        <v>1057</v>
      </c>
      <c r="C174" t="s">
        <v>1058</v>
      </c>
      <c r="E174" t="s">
        <v>406</v>
      </c>
      <c r="F174">
        <v>64239</v>
      </c>
      <c r="G174">
        <v>972527360237</v>
      </c>
      <c r="H174" t="s">
        <v>1059</v>
      </c>
      <c r="I174" t="s">
        <v>1060</v>
      </c>
      <c r="J174">
        <v>101</v>
      </c>
      <c r="K174">
        <v>2</v>
      </c>
      <c r="L174">
        <v>1</v>
      </c>
      <c r="M174">
        <v>1</v>
      </c>
      <c r="N174" t="s">
        <v>1061</v>
      </c>
      <c r="O174" s="1">
        <v>102067</v>
      </c>
    </row>
    <row r="175" spans="1:15" x14ac:dyDescent="0.2">
      <c r="A175" t="s">
        <v>1062</v>
      </c>
      <c r="C175" t="s">
        <v>1063</v>
      </c>
      <c r="D175" t="s">
        <v>96</v>
      </c>
      <c r="E175" t="s">
        <v>4</v>
      </c>
      <c r="F175">
        <v>46032</v>
      </c>
      <c r="J175">
        <v>1</v>
      </c>
      <c r="K175">
        <v>1</v>
      </c>
      <c r="L175">
        <v>1</v>
      </c>
      <c r="M175">
        <v>0</v>
      </c>
      <c r="N175" t="s">
        <v>1064</v>
      </c>
      <c r="O175" s="1">
        <v>1265699</v>
      </c>
    </row>
    <row r="176" spans="1:15" x14ac:dyDescent="0.2">
      <c r="A176" t="s">
        <v>1065</v>
      </c>
      <c r="B176" t="s">
        <v>1066</v>
      </c>
      <c r="C176" t="s">
        <v>1067</v>
      </c>
      <c r="E176" t="s">
        <v>316</v>
      </c>
      <c r="F176">
        <v>59000</v>
      </c>
      <c r="G176">
        <v>33320444495</v>
      </c>
      <c r="H176" t="s">
        <v>1068</v>
      </c>
      <c r="I176" t="s">
        <v>1069</v>
      </c>
      <c r="J176">
        <v>368</v>
      </c>
      <c r="K176">
        <v>3</v>
      </c>
      <c r="L176">
        <v>1</v>
      </c>
      <c r="M176">
        <v>2</v>
      </c>
      <c r="N176" t="s">
        <v>1070</v>
      </c>
      <c r="O176" s="1">
        <v>185675</v>
      </c>
    </row>
    <row r="177" spans="1:15" x14ac:dyDescent="0.2">
      <c r="A177" t="s">
        <v>1071</v>
      </c>
      <c r="B177" t="s">
        <v>1072</v>
      </c>
      <c r="C177" t="s">
        <v>1073</v>
      </c>
      <c r="D177" t="s">
        <v>391</v>
      </c>
      <c r="E177" t="s">
        <v>4</v>
      </c>
      <c r="F177">
        <v>19104</v>
      </c>
      <c r="G177" t="s">
        <v>1074</v>
      </c>
      <c r="H177" t="s">
        <v>1075</v>
      </c>
      <c r="I177" t="s">
        <v>1076</v>
      </c>
      <c r="J177" s="1">
        <v>1950</v>
      </c>
      <c r="K177">
        <v>9</v>
      </c>
      <c r="L177">
        <v>1</v>
      </c>
      <c r="M177">
        <v>2</v>
      </c>
      <c r="N177" t="s">
        <v>1077</v>
      </c>
      <c r="O177" s="1">
        <v>1053460</v>
      </c>
    </row>
    <row r="178" spans="1:15" x14ac:dyDescent="0.2">
      <c r="A178" t="s">
        <v>1078</v>
      </c>
      <c r="B178" t="s">
        <v>1079</v>
      </c>
      <c r="C178" t="s">
        <v>658</v>
      </c>
      <c r="E178" t="s">
        <v>299</v>
      </c>
      <c r="F178" t="s">
        <v>1080</v>
      </c>
      <c r="G178" t="s">
        <v>1081</v>
      </c>
      <c r="H178" t="s">
        <v>1082</v>
      </c>
      <c r="I178" t="s">
        <v>1083</v>
      </c>
      <c r="J178">
        <v>131</v>
      </c>
      <c r="K178">
        <v>2</v>
      </c>
      <c r="L178">
        <v>1</v>
      </c>
      <c r="M178">
        <v>1</v>
      </c>
      <c r="N178" t="s">
        <v>1084</v>
      </c>
      <c r="O178" s="1">
        <v>131182</v>
      </c>
    </row>
    <row r="179" spans="1:15" x14ac:dyDescent="0.2">
      <c r="A179" t="s">
        <v>1085</v>
      </c>
      <c r="B179" t="s">
        <v>1086</v>
      </c>
      <c r="C179" t="s">
        <v>1087</v>
      </c>
      <c r="D179" t="s">
        <v>28</v>
      </c>
      <c r="E179" t="s">
        <v>4</v>
      </c>
      <c r="F179">
        <v>33458</v>
      </c>
      <c r="G179" t="s">
        <v>1088</v>
      </c>
      <c r="H179" t="s">
        <v>1089</v>
      </c>
      <c r="I179" t="s">
        <v>1090</v>
      </c>
      <c r="J179">
        <v>324</v>
      </c>
      <c r="K179">
        <v>2</v>
      </c>
      <c r="L179">
        <v>1</v>
      </c>
      <c r="M179">
        <v>0</v>
      </c>
      <c r="N179" t="s">
        <v>1091</v>
      </c>
      <c r="O179" s="1">
        <v>824196</v>
      </c>
    </row>
    <row r="180" spans="1:15" x14ac:dyDescent="0.2">
      <c r="A180" t="s">
        <v>1092</v>
      </c>
      <c r="C180" t="s">
        <v>1093</v>
      </c>
      <c r="E180" t="s">
        <v>254</v>
      </c>
      <c r="F180" t="s">
        <v>1094</v>
      </c>
      <c r="J180">
        <v>3</v>
      </c>
      <c r="K180">
        <v>2</v>
      </c>
      <c r="L180">
        <v>1</v>
      </c>
      <c r="M180">
        <v>0</v>
      </c>
      <c r="O180" s="1">
        <v>168051</v>
      </c>
    </row>
    <row r="181" spans="1:15" x14ac:dyDescent="0.2">
      <c r="A181" t="s">
        <v>1095</v>
      </c>
      <c r="B181" t="s">
        <v>1096</v>
      </c>
      <c r="C181" t="s">
        <v>1097</v>
      </c>
      <c r="D181" t="s">
        <v>36</v>
      </c>
      <c r="E181" t="s">
        <v>4</v>
      </c>
      <c r="F181">
        <v>1655</v>
      </c>
      <c r="G181" t="s">
        <v>1098</v>
      </c>
      <c r="H181" t="s">
        <v>1099</v>
      </c>
      <c r="I181" t="s">
        <v>1100</v>
      </c>
      <c r="J181">
        <v>304</v>
      </c>
      <c r="K181">
        <v>4</v>
      </c>
      <c r="L181">
        <v>1</v>
      </c>
      <c r="M181">
        <v>2</v>
      </c>
      <c r="N181" t="s">
        <v>1101</v>
      </c>
      <c r="O181" s="1">
        <v>1376450</v>
      </c>
    </row>
    <row r="182" spans="1:15" x14ac:dyDescent="0.2">
      <c r="A182" t="s">
        <v>1102</v>
      </c>
      <c r="B182" t="s">
        <v>1103</v>
      </c>
      <c r="C182" t="s">
        <v>1104</v>
      </c>
      <c r="E182" t="s">
        <v>588</v>
      </c>
      <c r="F182">
        <v>4031</v>
      </c>
      <c r="G182" t="s">
        <v>1105</v>
      </c>
      <c r="H182" t="s">
        <v>1106</v>
      </c>
      <c r="I182" t="s">
        <v>1107</v>
      </c>
      <c r="J182">
        <v>337</v>
      </c>
      <c r="K182">
        <v>4</v>
      </c>
      <c r="L182">
        <v>1</v>
      </c>
      <c r="M182">
        <v>3</v>
      </c>
      <c r="N182" t="s">
        <v>1108</v>
      </c>
      <c r="O182" s="1">
        <v>177660</v>
      </c>
    </row>
    <row r="183" spans="1:15" x14ac:dyDescent="0.2">
      <c r="A183" t="s">
        <v>1109</v>
      </c>
      <c r="B183" t="s">
        <v>1110</v>
      </c>
      <c r="C183" t="s">
        <v>1111</v>
      </c>
      <c r="E183" t="s">
        <v>835</v>
      </c>
      <c r="F183">
        <v>6020</v>
      </c>
      <c r="G183" t="s">
        <v>1112</v>
      </c>
      <c r="H183" t="s">
        <v>1113</v>
      </c>
      <c r="I183" t="s">
        <v>1114</v>
      </c>
      <c r="J183">
        <v>99</v>
      </c>
      <c r="K183">
        <v>1</v>
      </c>
      <c r="L183">
        <v>1</v>
      </c>
      <c r="M183">
        <v>0</v>
      </c>
      <c r="N183" t="s">
        <v>1115</v>
      </c>
      <c r="O183" s="1">
        <v>156345</v>
      </c>
    </row>
    <row r="184" spans="1:15" x14ac:dyDescent="0.2">
      <c r="A184" t="s">
        <v>1116</v>
      </c>
      <c r="B184" t="s">
        <v>1117</v>
      </c>
      <c r="C184" t="s">
        <v>1118</v>
      </c>
      <c r="E184" t="s">
        <v>299</v>
      </c>
      <c r="F184">
        <v>4000</v>
      </c>
      <c r="G184">
        <f>32-4-366-72-1</f>
        <v>-411</v>
      </c>
      <c r="H184" t="s">
        <v>1119</v>
      </c>
      <c r="I184" t="s">
        <v>1120</v>
      </c>
      <c r="J184">
        <v>82</v>
      </c>
      <c r="K184">
        <v>2</v>
      </c>
      <c r="L184">
        <v>1</v>
      </c>
      <c r="M184">
        <v>1</v>
      </c>
      <c r="N184" t="s">
        <v>1121</v>
      </c>
      <c r="O184" s="1">
        <v>199121</v>
      </c>
    </row>
    <row r="185" spans="1:15" x14ac:dyDescent="0.2">
      <c r="A185" t="s">
        <v>1122</v>
      </c>
      <c r="C185" t="s">
        <v>1123</v>
      </c>
      <c r="E185" t="s">
        <v>473</v>
      </c>
      <c r="H185" t="s">
        <v>1124</v>
      </c>
      <c r="I185" t="s">
        <v>1125</v>
      </c>
      <c r="J185">
        <v>1</v>
      </c>
      <c r="K185">
        <v>1</v>
      </c>
      <c r="L185">
        <v>1</v>
      </c>
      <c r="M185">
        <v>0</v>
      </c>
      <c r="N185" t="s">
        <v>1126</v>
      </c>
      <c r="O185" s="1">
        <v>1245543</v>
      </c>
    </row>
    <row r="186" spans="1:15" x14ac:dyDescent="0.2">
      <c r="A186" t="s">
        <v>1127</v>
      </c>
      <c r="C186" t="s">
        <v>348</v>
      </c>
      <c r="E186" t="s">
        <v>349</v>
      </c>
      <c r="J186">
        <v>3</v>
      </c>
      <c r="K186">
        <v>1</v>
      </c>
      <c r="L186">
        <v>1</v>
      </c>
      <c r="M186">
        <v>0</v>
      </c>
      <c r="O186" s="1">
        <v>187123</v>
      </c>
    </row>
    <row r="187" spans="1:15" x14ac:dyDescent="0.2">
      <c r="A187" t="s">
        <v>1128</v>
      </c>
      <c r="B187" t="s">
        <v>1129</v>
      </c>
      <c r="C187" t="s">
        <v>1130</v>
      </c>
      <c r="E187" t="s">
        <v>104</v>
      </c>
      <c r="F187" t="s">
        <v>1131</v>
      </c>
      <c r="G187" t="s">
        <v>1132</v>
      </c>
      <c r="H187" t="s">
        <v>1133</v>
      </c>
      <c r="I187" t="s">
        <v>1134</v>
      </c>
      <c r="J187">
        <v>23</v>
      </c>
      <c r="K187">
        <v>1</v>
      </c>
      <c r="L187">
        <v>1</v>
      </c>
      <c r="M187">
        <v>0</v>
      </c>
      <c r="N187" t="s">
        <v>1135</v>
      </c>
      <c r="O187" s="1">
        <v>114767</v>
      </c>
    </row>
    <row r="188" spans="1:15" x14ac:dyDescent="0.2">
      <c r="A188" t="s">
        <v>1136</v>
      </c>
      <c r="C188" t="s">
        <v>1137</v>
      </c>
      <c r="E188" t="s">
        <v>349</v>
      </c>
      <c r="F188">
        <v>42019</v>
      </c>
      <c r="G188">
        <f>39-5-22850247</f>
        <v>-22850213</v>
      </c>
      <c r="H188" t="s">
        <v>1138</v>
      </c>
      <c r="I188" t="s">
        <v>1139</v>
      </c>
      <c r="J188">
        <v>3</v>
      </c>
      <c r="K188">
        <v>1</v>
      </c>
      <c r="L188">
        <v>1</v>
      </c>
      <c r="M188">
        <v>0</v>
      </c>
      <c r="O188" s="1">
        <v>250835</v>
      </c>
    </row>
    <row r="189" spans="1:15" x14ac:dyDescent="0.2">
      <c r="A189" t="s">
        <v>1140</v>
      </c>
      <c r="C189" t="s">
        <v>1141</v>
      </c>
      <c r="E189" t="s">
        <v>765</v>
      </c>
      <c r="F189">
        <v>46010</v>
      </c>
      <c r="G189">
        <f>34-963-862-600</f>
        <v>-2391</v>
      </c>
      <c r="H189" t="s">
        <v>1142</v>
      </c>
      <c r="I189" t="s">
        <v>1143</v>
      </c>
      <c r="J189">
        <v>171</v>
      </c>
      <c r="K189">
        <v>3</v>
      </c>
      <c r="L189">
        <v>1</v>
      </c>
      <c r="M189">
        <v>2</v>
      </c>
      <c r="N189" t="s">
        <v>1144</v>
      </c>
      <c r="O189" s="1">
        <v>187880</v>
      </c>
    </row>
    <row r="190" spans="1:15" x14ac:dyDescent="0.2">
      <c r="A190" t="s">
        <v>1145</v>
      </c>
      <c r="C190" t="s">
        <v>1146</v>
      </c>
      <c r="D190" t="s">
        <v>191</v>
      </c>
      <c r="E190" t="s">
        <v>4</v>
      </c>
      <c r="F190">
        <v>49770</v>
      </c>
      <c r="G190" t="s">
        <v>1147</v>
      </c>
      <c r="I190" t="s">
        <v>1148</v>
      </c>
      <c r="J190">
        <v>1</v>
      </c>
      <c r="K190">
        <v>1</v>
      </c>
      <c r="L190">
        <v>1</v>
      </c>
      <c r="M190">
        <v>0</v>
      </c>
      <c r="O190" s="1">
        <v>1408187</v>
      </c>
    </row>
    <row r="191" spans="1:15" x14ac:dyDescent="0.2">
      <c r="A191" t="s">
        <v>1149</v>
      </c>
      <c r="B191" t="s">
        <v>1150</v>
      </c>
      <c r="C191" t="s">
        <v>1151</v>
      </c>
      <c r="E191" t="s">
        <v>554</v>
      </c>
      <c r="F191" t="s">
        <v>1152</v>
      </c>
      <c r="G191">
        <f>31-38-424-7942</f>
        <v>-8373</v>
      </c>
      <c r="H191" t="s">
        <v>1153</v>
      </c>
      <c r="I191" t="s">
        <v>1154</v>
      </c>
      <c r="J191">
        <v>26</v>
      </c>
      <c r="K191">
        <v>4</v>
      </c>
      <c r="L191">
        <v>1</v>
      </c>
      <c r="M191">
        <v>3</v>
      </c>
      <c r="O191" s="1">
        <v>275751</v>
      </c>
    </row>
    <row r="192" spans="1:15" x14ac:dyDescent="0.2">
      <c r="A192" t="s">
        <v>1155</v>
      </c>
      <c r="C192" t="s">
        <v>1156</v>
      </c>
      <c r="E192" t="s">
        <v>349</v>
      </c>
      <c r="F192">
        <v>48100</v>
      </c>
      <c r="G192">
        <f>39-5-44286326</f>
        <v>-44286292</v>
      </c>
      <c r="H192" t="s">
        <v>1157</v>
      </c>
      <c r="I192" t="s">
        <v>1158</v>
      </c>
      <c r="J192">
        <v>1</v>
      </c>
      <c r="K192">
        <v>1</v>
      </c>
      <c r="L192">
        <v>1</v>
      </c>
      <c r="M192">
        <v>0</v>
      </c>
      <c r="O192" s="1">
        <v>87410</v>
      </c>
    </row>
    <row r="193" spans="1:15" x14ac:dyDescent="0.2">
      <c r="A193" t="s">
        <v>1159</v>
      </c>
      <c r="B193" t="s">
        <v>1160</v>
      </c>
      <c r="C193" t="s">
        <v>1161</v>
      </c>
      <c r="D193" t="s">
        <v>510</v>
      </c>
      <c r="E193" t="s">
        <v>4</v>
      </c>
      <c r="F193">
        <v>27711</v>
      </c>
      <c r="G193" t="s">
        <v>1162</v>
      </c>
      <c r="H193" t="s">
        <v>1163</v>
      </c>
      <c r="I193" t="s">
        <v>1164</v>
      </c>
      <c r="J193" s="1">
        <v>2872</v>
      </c>
      <c r="K193">
        <v>2</v>
      </c>
      <c r="L193">
        <v>1</v>
      </c>
      <c r="M193">
        <v>1</v>
      </c>
      <c r="N193" t="s">
        <v>1165</v>
      </c>
      <c r="O193" s="1">
        <v>24937</v>
      </c>
    </row>
    <row r="194" spans="1:15" x14ac:dyDescent="0.2">
      <c r="A194" t="s">
        <v>1166</v>
      </c>
      <c r="B194" t="s">
        <v>1167</v>
      </c>
      <c r="C194" t="s">
        <v>1168</v>
      </c>
      <c r="E194" t="s">
        <v>602</v>
      </c>
      <c r="F194">
        <v>603126</v>
      </c>
      <c r="J194">
        <v>33</v>
      </c>
      <c r="K194">
        <v>2</v>
      </c>
      <c r="L194">
        <v>1</v>
      </c>
      <c r="M194">
        <v>0</v>
      </c>
      <c r="N194" t="s">
        <v>1169</v>
      </c>
      <c r="O194" s="1">
        <v>296335</v>
      </c>
    </row>
    <row r="195" spans="1:15" x14ac:dyDescent="0.2">
      <c r="A195" t="s">
        <v>1170</v>
      </c>
      <c r="B195" t="s">
        <v>1171</v>
      </c>
      <c r="C195" t="s">
        <v>1172</v>
      </c>
      <c r="E195" t="s">
        <v>1173</v>
      </c>
      <c r="F195" t="s">
        <v>1174</v>
      </c>
      <c r="G195">
        <v>555196057112</v>
      </c>
      <c r="H195" t="s">
        <v>1175</v>
      </c>
      <c r="I195" t="s">
        <v>1176</v>
      </c>
      <c r="J195">
        <v>111</v>
      </c>
      <c r="K195">
        <v>1</v>
      </c>
      <c r="L195">
        <v>1</v>
      </c>
      <c r="M195">
        <v>0</v>
      </c>
      <c r="N195" t="s">
        <v>1177</v>
      </c>
      <c r="O195" s="1">
        <v>266859</v>
      </c>
    </row>
    <row r="196" spans="1:15" x14ac:dyDescent="0.2">
      <c r="A196" t="s">
        <v>1178</v>
      </c>
      <c r="C196" t="s">
        <v>383</v>
      </c>
      <c r="D196" t="s">
        <v>169</v>
      </c>
      <c r="E196" t="s">
        <v>4</v>
      </c>
      <c r="F196">
        <v>77090</v>
      </c>
      <c r="G196" t="s">
        <v>1179</v>
      </c>
      <c r="I196" t="s">
        <v>1180</v>
      </c>
      <c r="J196">
        <v>1</v>
      </c>
      <c r="K196">
        <v>1</v>
      </c>
      <c r="L196">
        <v>1</v>
      </c>
      <c r="M196">
        <v>0</v>
      </c>
      <c r="O196" s="1">
        <v>1407705</v>
      </c>
    </row>
    <row r="197" spans="1:15" x14ac:dyDescent="0.2">
      <c r="A197" t="s">
        <v>1181</v>
      </c>
      <c r="B197" t="s">
        <v>1182</v>
      </c>
      <c r="C197" t="s">
        <v>298</v>
      </c>
      <c r="E197" t="s">
        <v>299</v>
      </c>
      <c r="F197">
        <v>3000</v>
      </c>
      <c r="G197">
        <v>3216342409</v>
      </c>
      <c r="H197" t="s">
        <v>1183</v>
      </c>
      <c r="I197" t="s">
        <v>1184</v>
      </c>
      <c r="J197">
        <v>432</v>
      </c>
      <c r="K197">
        <v>1</v>
      </c>
      <c r="L197">
        <v>1</v>
      </c>
      <c r="M197">
        <v>0</v>
      </c>
      <c r="N197" t="s">
        <v>1185</v>
      </c>
      <c r="O197" s="1">
        <v>101863</v>
      </c>
    </row>
    <row r="198" spans="1:15" x14ac:dyDescent="0.2">
      <c r="A198" t="s">
        <v>1186</v>
      </c>
      <c r="C198" t="s">
        <v>778</v>
      </c>
      <c r="E198" t="s">
        <v>473</v>
      </c>
      <c r="H198" t="s">
        <v>1187</v>
      </c>
      <c r="I198" t="s">
        <v>1188</v>
      </c>
      <c r="J198">
        <v>1</v>
      </c>
      <c r="K198">
        <v>1</v>
      </c>
      <c r="L198">
        <v>1</v>
      </c>
      <c r="M198">
        <v>0</v>
      </c>
      <c r="O198" s="1">
        <v>789898</v>
      </c>
    </row>
    <row r="199" spans="1:15" x14ac:dyDescent="0.2">
      <c r="A199" t="s">
        <v>1189</v>
      </c>
      <c r="B199" t="s">
        <v>1190</v>
      </c>
      <c r="C199" t="s">
        <v>261</v>
      </c>
      <c r="E199" t="s">
        <v>104</v>
      </c>
      <c r="F199" t="s">
        <v>1191</v>
      </c>
      <c r="G199">
        <f>1-604-875-2158</f>
        <v>-3636</v>
      </c>
      <c r="H199" t="s">
        <v>1192</v>
      </c>
      <c r="I199" t="s">
        <v>1193</v>
      </c>
      <c r="J199">
        <v>34</v>
      </c>
      <c r="K199">
        <v>1</v>
      </c>
      <c r="L199">
        <v>1</v>
      </c>
      <c r="M199">
        <v>0</v>
      </c>
      <c r="N199" t="s">
        <v>1194</v>
      </c>
      <c r="O199" s="1">
        <v>233028</v>
      </c>
    </row>
    <row r="200" spans="1:15" x14ac:dyDescent="0.2">
      <c r="A200" t="s">
        <v>1195</v>
      </c>
      <c r="B200" t="s">
        <v>1196</v>
      </c>
      <c r="C200" t="s">
        <v>876</v>
      </c>
      <c r="E200" t="s">
        <v>688</v>
      </c>
      <c r="F200" t="s">
        <v>1197</v>
      </c>
      <c r="G200">
        <f>48-61-841-92-70</f>
        <v>-1016</v>
      </c>
      <c r="H200" t="s">
        <v>1198</v>
      </c>
      <c r="I200" t="s">
        <v>1199</v>
      </c>
      <c r="J200">
        <v>17</v>
      </c>
      <c r="K200">
        <v>1</v>
      </c>
      <c r="L200">
        <v>1</v>
      </c>
      <c r="M200">
        <v>0</v>
      </c>
      <c r="N200" t="s">
        <v>1200</v>
      </c>
      <c r="O200" s="1">
        <v>280680</v>
      </c>
    </row>
    <row r="201" spans="1:15" x14ac:dyDescent="0.2">
      <c r="A201" t="s">
        <v>1201</v>
      </c>
      <c r="C201" t="s">
        <v>1202</v>
      </c>
      <c r="E201" t="s">
        <v>1203</v>
      </c>
      <c r="F201">
        <v>3060</v>
      </c>
      <c r="G201" t="s">
        <v>1204</v>
      </c>
      <c r="H201" t="s">
        <v>1205</v>
      </c>
      <c r="I201" t="s">
        <v>1206</v>
      </c>
      <c r="J201">
        <v>104</v>
      </c>
      <c r="K201">
        <v>1</v>
      </c>
      <c r="L201">
        <v>1</v>
      </c>
      <c r="M201">
        <v>0</v>
      </c>
      <c r="N201" t="s">
        <v>1207</v>
      </c>
      <c r="O201" s="1">
        <v>160216</v>
      </c>
    </row>
    <row r="202" spans="1:15" x14ac:dyDescent="0.2">
      <c r="A202" t="s">
        <v>1208</v>
      </c>
      <c r="C202" t="s">
        <v>773</v>
      </c>
      <c r="E202" t="s">
        <v>316</v>
      </c>
      <c r="F202">
        <v>75010</v>
      </c>
      <c r="G202">
        <f>33-1-42-49-94-21</f>
        <v>-174</v>
      </c>
      <c r="H202" t="s">
        <v>1209</v>
      </c>
      <c r="I202" t="s">
        <v>1210</v>
      </c>
      <c r="J202">
        <v>315</v>
      </c>
      <c r="K202">
        <v>2</v>
      </c>
      <c r="L202">
        <v>1</v>
      </c>
      <c r="M202">
        <v>1</v>
      </c>
      <c r="N202" t="s">
        <v>1211</v>
      </c>
      <c r="O202" s="1">
        <v>78157</v>
      </c>
    </row>
    <row r="203" spans="1:15" x14ac:dyDescent="0.2">
      <c r="A203" t="s">
        <v>1212</v>
      </c>
      <c r="B203" t="s">
        <v>1213</v>
      </c>
      <c r="C203" t="s">
        <v>1214</v>
      </c>
      <c r="E203" t="s">
        <v>220</v>
      </c>
      <c r="F203" t="s">
        <v>1215</v>
      </c>
      <c r="G203" t="s">
        <v>1216</v>
      </c>
      <c r="J203">
        <v>14</v>
      </c>
      <c r="K203">
        <v>2</v>
      </c>
      <c r="L203">
        <v>1</v>
      </c>
      <c r="M203">
        <v>0</v>
      </c>
      <c r="O203" s="1">
        <v>232563</v>
      </c>
    </row>
    <row r="204" spans="1:15" x14ac:dyDescent="0.2">
      <c r="A204" t="s">
        <v>1217</v>
      </c>
      <c r="B204" t="s">
        <v>1218</v>
      </c>
      <c r="C204" t="s">
        <v>1219</v>
      </c>
      <c r="E204" t="s">
        <v>316</v>
      </c>
      <c r="F204">
        <v>21000</v>
      </c>
      <c r="G204" t="s">
        <v>1220</v>
      </c>
      <c r="H204" t="s">
        <v>1221</v>
      </c>
      <c r="I204" t="s">
        <v>1222</v>
      </c>
      <c r="J204">
        <v>199</v>
      </c>
      <c r="K204">
        <v>1</v>
      </c>
      <c r="L204">
        <v>1</v>
      </c>
      <c r="M204">
        <v>0</v>
      </c>
      <c r="N204" t="s">
        <v>1223</v>
      </c>
      <c r="O204" s="1">
        <v>78523</v>
      </c>
    </row>
    <row r="205" spans="1:15" x14ac:dyDescent="0.2">
      <c r="A205" t="s">
        <v>1224</v>
      </c>
      <c r="B205" t="s">
        <v>1225</v>
      </c>
      <c r="C205" t="s">
        <v>1226</v>
      </c>
      <c r="E205" t="s">
        <v>473</v>
      </c>
      <c r="F205">
        <v>411001</v>
      </c>
      <c r="G205">
        <v>912066455604</v>
      </c>
      <c r="H205" t="s">
        <v>1227</v>
      </c>
      <c r="I205" t="s">
        <v>1228</v>
      </c>
      <c r="J205">
        <v>43</v>
      </c>
      <c r="K205">
        <v>1</v>
      </c>
      <c r="L205">
        <v>1</v>
      </c>
      <c r="M205">
        <v>0</v>
      </c>
      <c r="N205" t="s">
        <v>1229</v>
      </c>
      <c r="O205" s="1">
        <v>833158</v>
      </c>
    </row>
    <row r="206" spans="1:15" x14ac:dyDescent="0.2">
      <c r="A206" t="s">
        <v>1230</v>
      </c>
      <c r="B206" t="s">
        <v>1231</v>
      </c>
      <c r="C206" t="s">
        <v>1232</v>
      </c>
      <c r="E206" t="s">
        <v>299</v>
      </c>
      <c r="F206">
        <v>2820</v>
      </c>
      <c r="G206" t="s">
        <v>1233</v>
      </c>
      <c r="H206" t="s">
        <v>1234</v>
      </c>
      <c r="I206" t="s">
        <v>1235</v>
      </c>
      <c r="J206">
        <v>97</v>
      </c>
      <c r="K206">
        <v>2</v>
      </c>
      <c r="L206">
        <v>1</v>
      </c>
      <c r="M206">
        <v>0</v>
      </c>
      <c r="N206" t="s">
        <v>1236</v>
      </c>
      <c r="O206" s="1">
        <v>1002524</v>
      </c>
    </row>
    <row r="207" spans="1:15" x14ac:dyDescent="0.2">
      <c r="A207" t="s">
        <v>1237</v>
      </c>
      <c r="C207" t="s">
        <v>1238</v>
      </c>
      <c r="E207" t="s">
        <v>820</v>
      </c>
      <c r="F207">
        <v>58455</v>
      </c>
      <c r="J207">
        <v>2</v>
      </c>
      <c r="K207">
        <v>1</v>
      </c>
      <c r="L207">
        <v>1</v>
      </c>
      <c r="M207">
        <v>0</v>
      </c>
      <c r="O207" s="1">
        <v>166256</v>
      </c>
    </row>
    <row r="208" spans="1:15" x14ac:dyDescent="0.2">
      <c r="A208" t="s">
        <v>1239</v>
      </c>
      <c r="B208" t="s">
        <v>1240</v>
      </c>
      <c r="C208" t="s">
        <v>1241</v>
      </c>
      <c r="E208" t="s">
        <v>104</v>
      </c>
      <c r="F208" t="s">
        <v>1242</v>
      </c>
      <c r="G208" t="s">
        <v>1243</v>
      </c>
      <c r="H208" t="s">
        <v>1244</v>
      </c>
      <c r="I208" t="s">
        <v>1245</v>
      </c>
      <c r="J208">
        <v>226</v>
      </c>
      <c r="K208">
        <v>1</v>
      </c>
      <c r="L208">
        <v>1</v>
      </c>
      <c r="M208">
        <v>0</v>
      </c>
      <c r="N208" t="s">
        <v>1246</v>
      </c>
      <c r="O208" s="1">
        <v>274145</v>
      </c>
    </row>
    <row r="209" spans="1:15" x14ac:dyDescent="0.2">
      <c r="A209" t="s">
        <v>1247</v>
      </c>
      <c r="C209" t="s">
        <v>1053</v>
      </c>
      <c r="E209" t="s">
        <v>1054</v>
      </c>
      <c r="I209" t="s">
        <v>1248</v>
      </c>
      <c r="J209">
        <v>1</v>
      </c>
      <c r="K209">
        <v>1</v>
      </c>
      <c r="L209">
        <v>1</v>
      </c>
      <c r="M209">
        <v>0</v>
      </c>
      <c r="O209" s="1">
        <v>1412574</v>
      </c>
    </row>
    <row r="210" spans="1:15" x14ac:dyDescent="0.2">
      <c r="A210" t="s">
        <v>1249</v>
      </c>
      <c r="B210" t="s">
        <v>1250</v>
      </c>
      <c r="C210" t="s">
        <v>1251</v>
      </c>
      <c r="D210" t="s">
        <v>28</v>
      </c>
      <c r="E210" t="s">
        <v>4</v>
      </c>
      <c r="F210">
        <v>33647</v>
      </c>
      <c r="G210" t="s">
        <v>1252</v>
      </c>
      <c r="H210" t="s">
        <v>1253</v>
      </c>
      <c r="I210" t="s">
        <v>1254</v>
      </c>
      <c r="J210">
        <v>26</v>
      </c>
      <c r="K210">
        <v>1</v>
      </c>
      <c r="L210">
        <v>1</v>
      </c>
      <c r="M210">
        <v>0</v>
      </c>
      <c r="O210" s="1">
        <v>60760</v>
      </c>
    </row>
    <row r="211" spans="1:15" x14ac:dyDescent="0.2">
      <c r="A211" t="s">
        <v>1255</v>
      </c>
      <c r="C211" t="s">
        <v>1256</v>
      </c>
      <c r="E211" t="s">
        <v>316</v>
      </c>
      <c r="F211">
        <v>69000</v>
      </c>
      <c r="J211">
        <v>1</v>
      </c>
      <c r="K211">
        <v>1</v>
      </c>
      <c r="L211">
        <v>1</v>
      </c>
      <c r="M211">
        <v>0</v>
      </c>
      <c r="N211" t="s">
        <v>1257</v>
      </c>
      <c r="O211" s="1">
        <v>1393754</v>
      </c>
    </row>
    <row r="212" spans="1:15" x14ac:dyDescent="0.2">
      <c r="A212" t="s">
        <v>1258</v>
      </c>
      <c r="B212" t="s">
        <v>1259</v>
      </c>
      <c r="C212" t="s">
        <v>1260</v>
      </c>
      <c r="E212" t="s">
        <v>104</v>
      </c>
      <c r="F212" t="s">
        <v>1261</v>
      </c>
      <c r="G212" t="s">
        <v>1262</v>
      </c>
      <c r="H212" t="s">
        <v>1263</v>
      </c>
      <c r="I212" t="s">
        <v>1264</v>
      </c>
      <c r="J212">
        <v>240</v>
      </c>
      <c r="K212">
        <v>1</v>
      </c>
      <c r="L212">
        <v>1</v>
      </c>
      <c r="M212">
        <v>0</v>
      </c>
      <c r="N212" t="s">
        <v>1265</v>
      </c>
      <c r="O212" s="1">
        <v>245821</v>
      </c>
    </row>
    <row r="213" spans="1:15" x14ac:dyDescent="0.2">
      <c r="A213" t="s">
        <v>1266</v>
      </c>
      <c r="C213" t="s">
        <v>1267</v>
      </c>
      <c r="E213" t="s">
        <v>316</v>
      </c>
      <c r="F213">
        <v>67091</v>
      </c>
      <c r="G213">
        <f>33-3-88-12-78-51</f>
        <v>-199</v>
      </c>
      <c r="H213" t="s">
        <v>1268</v>
      </c>
      <c r="I213" t="s">
        <v>1269</v>
      </c>
      <c r="J213">
        <v>19</v>
      </c>
      <c r="K213">
        <v>3</v>
      </c>
      <c r="L213">
        <v>1</v>
      </c>
      <c r="M213">
        <v>1</v>
      </c>
      <c r="N213" t="s">
        <v>1270</v>
      </c>
      <c r="O213" s="1">
        <v>141535</v>
      </c>
    </row>
    <row r="214" spans="1:15" x14ac:dyDescent="0.2">
      <c r="A214" t="s">
        <v>1271</v>
      </c>
      <c r="B214" t="s">
        <v>1272</v>
      </c>
      <c r="C214" t="s">
        <v>900</v>
      </c>
      <c r="E214" t="s">
        <v>254</v>
      </c>
      <c r="F214" t="s">
        <v>1273</v>
      </c>
      <c r="G214" t="s">
        <v>1274</v>
      </c>
      <c r="H214" t="s">
        <v>1275</v>
      </c>
      <c r="I214" t="s">
        <v>1276</v>
      </c>
      <c r="J214">
        <v>192</v>
      </c>
      <c r="K214">
        <v>1</v>
      </c>
      <c r="L214">
        <v>1</v>
      </c>
      <c r="M214">
        <v>0</v>
      </c>
      <c r="N214" t="s">
        <v>1277</v>
      </c>
      <c r="O214" s="1">
        <v>266120</v>
      </c>
    </row>
    <row r="215" spans="1:15" x14ac:dyDescent="0.2">
      <c r="A215" t="s">
        <v>1278</v>
      </c>
      <c r="B215" t="s">
        <v>1279</v>
      </c>
      <c r="C215" t="s">
        <v>1280</v>
      </c>
      <c r="D215" t="s">
        <v>1281</v>
      </c>
      <c r="E215" t="s">
        <v>4</v>
      </c>
      <c r="F215" t="s">
        <v>1282</v>
      </c>
      <c r="G215" t="s">
        <v>1283</v>
      </c>
      <c r="I215" t="s">
        <v>1284</v>
      </c>
      <c r="J215">
        <v>520</v>
      </c>
      <c r="K215">
        <v>1</v>
      </c>
      <c r="L215">
        <v>1</v>
      </c>
      <c r="M215">
        <v>0</v>
      </c>
      <c r="N215" t="s">
        <v>1285</v>
      </c>
      <c r="O215" s="1">
        <v>70807</v>
      </c>
    </row>
    <row r="216" spans="1:15" x14ac:dyDescent="0.2">
      <c r="A216" t="s">
        <v>1286</v>
      </c>
      <c r="C216" t="s">
        <v>778</v>
      </c>
      <c r="E216" t="s">
        <v>473</v>
      </c>
      <c r="I216" t="s">
        <v>1287</v>
      </c>
      <c r="J216">
        <v>1</v>
      </c>
      <c r="K216">
        <v>1</v>
      </c>
      <c r="L216">
        <v>1</v>
      </c>
      <c r="M216">
        <v>0</v>
      </c>
      <c r="O216" s="1">
        <v>1412141</v>
      </c>
    </row>
    <row r="217" spans="1:15" x14ac:dyDescent="0.2">
      <c r="A217" t="s">
        <v>1288</v>
      </c>
      <c r="C217" t="s">
        <v>1289</v>
      </c>
      <c r="E217" t="s">
        <v>473</v>
      </c>
      <c r="I217" t="s">
        <v>1290</v>
      </c>
      <c r="J217">
        <v>1</v>
      </c>
      <c r="K217">
        <v>1</v>
      </c>
      <c r="L217">
        <v>1</v>
      </c>
      <c r="M217">
        <v>0</v>
      </c>
      <c r="O217" s="1">
        <v>1412140</v>
      </c>
    </row>
    <row r="218" spans="1:15" x14ac:dyDescent="0.2">
      <c r="A218" t="s">
        <v>1291</v>
      </c>
      <c r="C218" t="s">
        <v>1292</v>
      </c>
      <c r="D218" t="s">
        <v>28</v>
      </c>
      <c r="E218" t="s">
        <v>4</v>
      </c>
      <c r="F218">
        <v>32207</v>
      </c>
      <c r="J218">
        <v>5</v>
      </c>
      <c r="K218">
        <v>1</v>
      </c>
      <c r="L218">
        <v>1</v>
      </c>
      <c r="M218">
        <v>0</v>
      </c>
      <c r="O218" s="1">
        <v>1372443</v>
      </c>
    </row>
    <row r="219" spans="1:15" x14ac:dyDescent="0.2">
      <c r="A219" t="s">
        <v>1293</v>
      </c>
      <c r="C219" t="s">
        <v>1294</v>
      </c>
      <c r="E219" t="s">
        <v>953</v>
      </c>
      <c r="F219">
        <v>34730</v>
      </c>
      <c r="G219">
        <v>905322820920</v>
      </c>
      <c r="H219" t="s">
        <v>1295</v>
      </c>
      <c r="I219" t="s">
        <v>1296</v>
      </c>
      <c r="J219">
        <v>2</v>
      </c>
      <c r="K219">
        <v>1</v>
      </c>
      <c r="L219">
        <v>1</v>
      </c>
      <c r="M219">
        <v>0</v>
      </c>
      <c r="O219" s="1">
        <v>1374078</v>
      </c>
    </row>
    <row r="220" spans="1:15" x14ac:dyDescent="0.2">
      <c r="A220" t="s">
        <v>1297</v>
      </c>
      <c r="B220" t="s">
        <v>1298</v>
      </c>
      <c r="C220" t="s">
        <v>739</v>
      </c>
      <c r="E220" t="s">
        <v>602</v>
      </c>
      <c r="F220">
        <v>119881</v>
      </c>
      <c r="G220">
        <v>84951234567</v>
      </c>
      <c r="H220" t="s">
        <v>1299</v>
      </c>
      <c r="J220">
        <v>19</v>
      </c>
      <c r="K220">
        <v>2</v>
      </c>
      <c r="L220">
        <v>1</v>
      </c>
      <c r="M220">
        <v>1</v>
      </c>
      <c r="O220" s="1">
        <v>159543</v>
      </c>
    </row>
    <row r="221" spans="1:15" x14ac:dyDescent="0.2">
      <c r="A221" t="s">
        <v>1300</v>
      </c>
      <c r="C221" t="s">
        <v>1301</v>
      </c>
      <c r="E221" t="s">
        <v>254</v>
      </c>
      <c r="F221" t="s">
        <v>1302</v>
      </c>
      <c r="J221">
        <v>3</v>
      </c>
      <c r="K221">
        <v>1</v>
      </c>
      <c r="L221">
        <v>1</v>
      </c>
      <c r="M221">
        <v>0</v>
      </c>
      <c r="O221" s="1">
        <v>264989</v>
      </c>
    </row>
    <row r="222" spans="1:15" x14ac:dyDescent="0.2">
      <c r="A222" t="s">
        <v>1303</v>
      </c>
      <c r="C222" t="s">
        <v>1304</v>
      </c>
      <c r="E222" t="s">
        <v>199</v>
      </c>
      <c r="F222">
        <v>310003</v>
      </c>
      <c r="H222" t="s">
        <v>1305</v>
      </c>
      <c r="I222" t="s">
        <v>1306</v>
      </c>
      <c r="J222">
        <v>136</v>
      </c>
      <c r="K222">
        <v>1</v>
      </c>
      <c r="L222">
        <v>1</v>
      </c>
      <c r="M222">
        <v>0</v>
      </c>
      <c r="N222" t="s">
        <v>1307</v>
      </c>
      <c r="O222" s="1">
        <v>82526</v>
      </c>
    </row>
    <row r="223" spans="1:15" x14ac:dyDescent="0.2">
      <c r="A223" t="s">
        <v>1308</v>
      </c>
      <c r="B223" t="s">
        <v>1309</v>
      </c>
      <c r="C223" t="s">
        <v>1310</v>
      </c>
      <c r="D223" t="s">
        <v>155</v>
      </c>
      <c r="E223" t="s">
        <v>4</v>
      </c>
      <c r="F223">
        <v>10461</v>
      </c>
      <c r="G223" t="s">
        <v>1311</v>
      </c>
      <c r="H223" t="s">
        <v>1312</v>
      </c>
      <c r="I223" t="s">
        <v>1313</v>
      </c>
      <c r="J223">
        <v>143</v>
      </c>
      <c r="K223">
        <v>1</v>
      </c>
      <c r="L223">
        <v>1</v>
      </c>
      <c r="M223">
        <v>0</v>
      </c>
      <c r="N223" t="s">
        <v>1314</v>
      </c>
      <c r="O223" s="1">
        <v>9449</v>
      </c>
    </row>
    <row r="224" spans="1:15" x14ac:dyDescent="0.2">
      <c r="A224" t="s">
        <v>1315</v>
      </c>
      <c r="C224" t="s">
        <v>1053</v>
      </c>
      <c r="E224" t="s">
        <v>1054</v>
      </c>
      <c r="F224" t="s">
        <v>1316</v>
      </c>
      <c r="J224">
        <v>3</v>
      </c>
      <c r="K224">
        <v>1</v>
      </c>
      <c r="L224">
        <v>1</v>
      </c>
      <c r="M224">
        <v>0</v>
      </c>
      <c r="O224" s="1">
        <v>241339</v>
      </c>
    </row>
    <row r="225" spans="1:15" x14ac:dyDescent="0.2">
      <c r="A225" t="s">
        <v>1317</v>
      </c>
      <c r="B225" t="s">
        <v>1318</v>
      </c>
      <c r="C225" t="s">
        <v>1319</v>
      </c>
      <c r="E225" t="s">
        <v>199</v>
      </c>
      <c r="F225">
        <v>300060</v>
      </c>
      <c r="G225" t="s">
        <v>1320</v>
      </c>
      <c r="H225" t="s">
        <v>1321</v>
      </c>
      <c r="I225" t="s">
        <v>1322</v>
      </c>
      <c r="J225">
        <v>527</v>
      </c>
      <c r="K225">
        <v>1</v>
      </c>
      <c r="L225">
        <v>1</v>
      </c>
      <c r="M225">
        <v>0</v>
      </c>
      <c r="N225" t="s">
        <v>1323</v>
      </c>
      <c r="O225" s="1">
        <v>142654</v>
      </c>
    </row>
    <row r="226" spans="1:15" x14ac:dyDescent="0.2">
      <c r="A226" t="s">
        <v>1324</v>
      </c>
      <c r="B226" t="s">
        <v>1325</v>
      </c>
      <c r="C226" t="s">
        <v>43</v>
      </c>
      <c r="D226" t="s">
        <v>44</v>
      </c>
      <c r="E226" t="s">
        <v>4</v>
      </c>
      <c r="F226">
        <v>94109</v>
      </c>
      <c r="G226" t="s">
        <v>1326</v>
      </c>
      <c r="I226" t="s">
        <v>1327</v>
      </c>
      <c r="J226">
        <v>81</v>
      </c>
      <c r="K226">
        <v>1</v>
      </c>
      <c r="L226">
        <v>1</v>
      </c>
      <c r="M226">
        <v>0</v>
      </c>
      <c r="N226" t="s">
        <v>1327</v>
      </c>
      <c r="O226" s="1">
        <v>64094</v>
      </c>
    </row>
    <row r="227" spans="1:15" x14ac:dyDescent="0.2">
      <c r="A227" t="s">
        <v>1328</v>
      </c>
      <c r="B227" t="s">
        <v>1329</v>
      </c>
      <c r="C227" t="s">
        <v>383</v>
      </c>
      <c r="D227" t="s">
        <v>169</v>
      </c>
      <c r="E227" t="s">
        <v>4</v>
      </c>
      <c r="F227">
        <v>77030</v>
      </c>
      <c r="G227" t="s">
        <v>1330</v>
      </c>
      <c r="H227" t="s">
        <v>1331</v>
      </c>
      <c r="I227" t="s">
        <v>1332</v>
      </c>
      <c r="J227" s="1">
        <v>1141</v>
      </c>
      <c r="K227">
        <v>3</v>
      </c>
      <c r="L227">
        <v>1</v>
      </c>
      <c r="M227">
        <v>1</v>
      </c>
      <c r="N227" t="s">
        <v>1333</v>
      </c>
      <c r="O227" s="1">
        <v>46880</v>
      </c>
    </row>
    <row r="228" spans="1:15" x14ac:dyDescent="0.2">
      <c r="A228" t="s">
        <v>1334</v>
      </c>
      <c r="B228" t="s">
        <v>1335</v>
      </c>
      <c r="C228" t="s">
        <v>1336</v>
      </c>
      <c r="D228" t="s">
        <v>155</v>
      </c>
      <c r="E228" t="s">
        <v>4</v>
      </c>
      <c r="F228" t="s">
        <v>1337</v>
      </c>
      <c r="G228" t="s">
        <v>1338</v>
      </c>
      <c r="H228" t="s">
        <v>1339</v>
      </c>
      <c r="I228" t="s">
        <v>1340</v>
      </c>
      <c r="J228" s="1">
        <v>1101</v>
      </c>
      <c r="K228">
        <v>2</v>
      </c>
      <c r="L228">
        <v>1</v>
      </c>
      <c r="M228">
        <v>0</v>
      </c>
      <c r="N228" t="s">
        <v>1341</v>
      </c>
      <c r="O228" s="1">
        <v>9431</v>
      </c>
    </row>
    <row r="229" spans="1:15" x14ac:dyDescent="0.2">
      <c r="A229" t="s">
        <v>1342</v>
      </c>
      <c r="B229" t="s">
        <v>1343</v>
      </c>
      <c r="C229" t="s">
        <v>1344</v>
      </c>
      <c r="E229" t="s">
        <v>316</v>
      </c>
      <c r="F229">
        <v>44000</v>
      </c>
      <c r="G229" t="s">
        <v>1345</v>
      </c>
      <c r="H229" t="s">
        <v>1346</v>
      </c>
      <c r="I229" t="s">
        <v>1347</v>
      </c>
      <c r="J229">
        <v>262</v>
      </c>
      <c r="K229">
        <v>2</v>
      </c>
      <c r="L229">
        <v>1</v>
      </c>
      <c r="M229">
        <v>0</v>
      </c>
      <c r="N229" t="s">
        <v>1348</v>
      </c>
      <c r="O229" s="1">
        <v>156608</v>
      </c>
    </row>
    <row r="230" spans="1:15" x14ac:dyDescent="0.2">
      <c r="A230" t="s">
        <v>1349</v>
      </c>
      <c r="B230" t="s">
        <v>1350</v>
      </c>
      <c r="C230" t="s">
        <v>1251</v>
      </c>
      <c r="D230" t="s">
        <v>28</v>
      </c>
      <c r="E230" t="s">
        <v>4</v>
      </c>
      <c r="F230">
        <v>33620</v>
      </c>
      <c r="G230" t="s">
        <v>1351</v>
      </c>
      <c r="H230" t="s">
        <v>1352</v>
      </c>
      <c r="I230" t="s">
        <v>1353</v>
      </c>
      <c r="J230">
        <v>466</v>
      </c>
      <c r="K230">
        <v>3</v>
      </c>
      <c r="L230">
        <v>1</v>
      </c>
      <c r="M230">
        <v>0</v>
      </c>
      <c r="N230" t="s">
        <v>1354</v>
      </c>
      <c r="O230" s="1">
        <v>9441</v>
      </c>
    </row>
    <row r="231" spans="1:15" x14ac:dyDescent="0.2">
      <c r="A231" t="s">
        <v>1355</v>
      </c>
      <c r="B231" t="s">
        <v>1356</v>
      </c>
      <c r="C231" t="s">
        <v>1357</v>
      </c>
      <c r="D231" t="s">
        <v>155</v>
      </c>
      <c r="E231" t="s">
        <v>4</v>
      </c>
      <c r="F231">
        <v>13210</v>
      </c>
      <c r="G231" t="s">
        <v>1358</v>
      </c>
      <c r="H231" t="s">
        <v>1359</v>
      </c>
      <c r="I231" t="s">
        <v>1360</v>
      </c>
      <c r="J231">
        <v>774</v>
      </c>
      <c r="K231">
        <v>3</v>
      </c>
      <c r="L231">
        <v>1</v>
      </c>
      <c r="M231">
        <v>1</v>
      </c>
      <c r="N231" t="s">
        <v>1361</v>
      </c>
      <c r="O231" s="1">
        <v>71644</v>
      </c>
    </row>
    <row r="232" spans="1:15" x14ac:dyDescent="0.2">
      <c r="A232" t="s">
        <v>1362</v>
      </c>
      <c r="B232" t="s">
        <v>1363</v>
      </c>
      <c r="C232" t="s">
        <v>1364</v>
      </c>
      <c r="E232" t="s">
        <v>254</v>
      </c>
      <c r="F232" t="s">
        <v>1365</v>
      </c>
      <c r="G232" t="s">
        <v>1366</v>
      </c>
      <c r="H232" t="s">
        <v>1367</v>
      </c>
      <c r="I232" t="s">
        <v>1368</v>
      </c>
      <c r="J232">
        <v>47</v>
      </c>
      <c r="K232">
        <v>4</v>
      </c>
      <c r="L232">
        <v>1</v>
      </c>
      <c r="M232">
        <v>1</v>
      </c>
      <c r="N232" t="s">
        <v>1369</v>
      </c>
      <c r="O232" s="1">
        <v>292880</v>
      </c>
    </row>
    <row r="233" spans="1:15" x14ac:dyDescent="0.2">
      <c r="A233" t="s">
        <v>1370</v>
      </c>
      <c r="B233" t="s">
        <v>1371</v>
      </c>
      <c r="C233" t="s">
        <v>1372</v>
      </c>
      <c r="D233" t="s">
        <v>391</v>
      </c>
      <c r="E233" t="s">
        <v>4</v>
      </c>
      <c r="F233">
        <v>19047</v>
      </c>
      <c r="G233" t="s">
        <v>1373</v>
      </c>
      <c r="I233" t="s">
        <v>1374</v>
      </c>
      <c r="J233">
        <v>76</v>
      </c>
      <c r="K233">
        <v>1</v>
      </c>
      <c r="L233">
        <v>1</v>
      </c>
      <c r="M233">
        <v>0</v>
      </c>
      <c r="O233" s="1">
        <v>68246</v>
      </c>
    </row>
    <row r="234" spans="1:15" x14ac:dyDescent="0.2">
      <c r="A234" t="s">
        <v>1375</v>
      </c>
      <c r="C234" t="s">
        <v>1376</v>
      </c>
      <c r="E234" t="s">
        <v>473</v>
      </c>
      <c r="H234" t="s">
        <v>1377</v>
      </c>
      <c r="I234" t="s">
        <v>1378</v>
      </c>
      <c r="J234">
        <v>1</v>
      </c>
      <c r="K234">
        <v>1</v>
      </c>
      <c r="L234">
        <v>1</v>
      </c>
      <c r="M234">
        <v>0</v>
      </c>
      <c r="O234" s="1">
        <v>1249021</v>
      </c>
    </row>
    <row r="235" spans="1:15" x14ac:dyDescent="0.2">
      <c r="A235" t="s">
        <v>1379</v>
      </c>
      <c r="C235" t="s">
        <v>1380</v>
      </c>
      <c r="E235" t="s">
        <v>220</v>
      </c>
      <c r="F235">
        <v>65185</v>
      </c>
      <c r="G235">
        <f>46-546-18-3-6</f>
        <v>-527</v>
      </c>
      <c r="I235" t="s">
        <v>1381</v>
      </c>
      <c r="J235">
        <v>10</v>
      </c>
      <c r="K235">
        <v>1</v>
      </c>
      <c r="L235">
        <v>1</v>
      </c>
      <c r="M235">
        <v>0</v>
      </c>
      <c r="N235" t="s">
        <v>1382</v>
      </c>
      <c r="O235" s="1">
        <v>274763</v>
      </c>
    </row>
    <row r="236" spans="1:15" x14ac:dyDescent="0.2">
      <c r="A236" t="s">
        <v>1383</v>
      </c>
      <c r="C236" t="s">
        <v>1384</v>
      </c>
      <c r="E236" t="s">
        <v>602</v>
      </c>
      <c r="F236">
        <v>394018</v>
      </c>
      <c r="I236" t="s">
        <v>1385</v>
      </c>
      <c r="J236">
        <v>2</v>
      </c>
      <c r="K236">
        <v>1</v>
      </c>
      <c r="L236">
        <v>1</v>
      </c>
      <c r="M236">
        <v>0</v>
      </c>
      <c r="O236" s="1">
        <v>337443</v>
      </c>
    </row>
    <row r="237" spans="1:15" x14ac:dyDescent="0.2">
      <c r="A237" t="s">
        <v>1386</v>
      </c>
      <c r="B237" t="s">
        <v>1387</v>
      </c>
      <c r="C237" t="s">
        <v>168</v>
      </c>
      <c r="D237" t="s">
        <v>169</v>
      </c>
      <c r="E237" t="s">
        <v>4</v>
      </c>
      <c r="F237">
        <v>75230</v>
      </c>
      <c r="G237" t="s">
        <v>1388</v>
      </c>
      <c r="I237" t="s">
        <v>1389</v>
      </c>
      <c r="J237">
        <v>49</v>
      </c>
      <c r="K237">
        <v>6</v>
      </c>
      <c r="L237">
        <v>1</v>
      </c>
      <c r="M237">
        <v>3</v>
      </c>
      <c r="N237" t="s">
        <v>1390</v>
      </c>
      <c r="O237" s="1">
        <v>837015</v>
      </c>
    </row>
    <row r="238" spans="1:15" x14ac:dyDescent="0.2">
      <c r="A238" t="s">
        <v>1391</v>
      </c>
      <c r="C238" t="s">
        <v>1392</v>
      </c>
      <c r="D238" t="s">
        <v>191</v>
      </c>
      <c r="E238" t="s">
        <v>4</v>
      </c>
      <c r="F238">
        <v>49048</v>
      </c>
      <c r="G238" t="s">
        <v>1393</v>
      </c>
      <c r="I238" t="s">
        <v>1394</v>
      </c>
      <c r="J238">
        <v>1</v>
      </c>
      <c r="K238">
        <v>1</v>
      </c>
      <c r="L238">
        <v>1</v>
      </c>
      <c r="M238">
        <v>0</v>
      </c>
      <c r="O238" s="1">
        <v>1413772</v>
      </c>
    </row>
    <row r="239" spans="1:15" x14ac:dyDescent="0.2">
      <c r="A239" t="s">
        <v>1395</v>
      </c>
      <c r="B239" t="s">
        <v>1396</v>
      </c>
      <c r="C239" t="s">
        <v>1397</v>
      </c>
      <c r="E239" t="s">
        <v>602</v>
      </c>
      <c r="F239">
        <v>150047</v>
      </c>
      <c r="G239" t="s">
        <v>1398</v>
      </c>
      <c r="H239" t="s">
        <v>1399</v>
      </c>
      <c r="I239" t="s">
        <v>1400</v>
      </c>
      <c r="J239">
        <v>63</v>
      </c>
      <c r="K239">
        <v>3</v>
      </c>
      <c r="L239">
        <v>1</v>
      </c>
      <c r="M239">
        <v>1</v>
      </c>
      <c r="N239" t="s">
        <v>1401</v>
      </c>
      <c r="O239" s="1">
        <v>300950</v>
      </c>
    </row>
    <row r="240" spans="1:15" x14ac:dyDescent="0.2">
      <c r="A240" t="s">
        <v>1402</v>
      </c>
      <c r="C240" t="s">
        <v>1403</v>
      </c>
      <c r="D240" t="s">
        <v>1404</v>
      </c>
      <c r="E240" t="s">
        <v>4</v>
      </c>
      <c r="F240">
        <v>50314</v>
      </c>
      <c r="G240" t="s">
        <v>1405</v>
      </c>
      <c r="H240" t="s">
        <v>1406</v>
      </c>
      <c r="I240" t="s">
        <v>1407</v>
      </c>
      <c r="J240">
        <v>2</v>
      </c>
      <c r="K240">
        <v>1</v>
      </c>
      <c r="L240">
        <v>1</v>
      </c>
      <c r="M240">
        <v>0</v>
      </c>
      <c r="N240" t="s">
        <v>1408</v>
      </c>
      <c r="O240" s="1">
        <v>1388847</v>
      </c>
    </row>
    <row r="241" spans="1:15" x14ac:dyDescent="0.2">
      <c r="A241" t="s">
        <v>1409</v>
      </c>
      <c r="B241" t="s">
        <v>1410</v>
      </c>
      <c r="C241" t="s">
        <v>1226</v>
      </c>
      <c r="E241" t="s">
        <v>473</v>
      </c>
      <c r="F241">
        <v>411004</v>
      </c>
      <c r="G241">
        <v>66023000</v>
      </c>
      <c r="H241" t="s">
        <v>1411</v>
      </c>
      <c r="I241" t="s">
        <v>1412</v>
      </c>
      <c r="J241">
        <v>32</v>
      </c>
      <c r="K241">
        <v>1</v>
      </c>
      <c r="L241">
        <v>1</v>
      </c>
      <c r="M241">
        <v>0</v>
      </c>
      <c r="N241" t="s">
        <v>1413</v>
      </c>
      <c r="O241" s="1">
        <v>221954</v>
      </c>
    </row>
    <row r="242" spans="1:15" x14ac:dyDescent="0.2">
      <c r="A242" t="s">
        <v>1414</v>
      </c>
      <c r="C242" t="s">
        <v>1415</v>
      </c>
      <c r="E242" t="s">
        <v>714</v>
      </c>
      <c r="F242">
        <v>70100</v>
      </c>
      <c r="J242">
        <v>3</v>
      </c>
      <c r="K242">
        <v>1</v>
      </c>
      <c r="L242">
        <v>1</v>
      </c>
      <c r="M242">
        <v>0</v>
      </c>
      <c r="O242" s="1">
        <v>1385620</v>
      </c>
    </row>
    <row r="243" spans="1:15" x14ac:dyDescent="0.2">
      <c r="A243" t="s">
        <v>1416</v>
      </c>
      <c r="B243" t="s">
        <v>1417</v>
      </c>
      <c r="C243" t="s">
        <v>1418</v>
      </c>
      <c r="E243" t="s">
        <v>220</v>
      </c>
      <c r="F243" t="s">
        <v>1419</v>
      </c>
      <c r="G243">
        <f>46-313-42-82-7</f>
        <v>-398</v>
      </c>
      <c r="H243" t="s">
        <v>1420</v>
      </c>
      <c r="I243" t="s">
        <v>1421</v>
      </c>
      <c r="J243">
        <v>184</v>
      </c>
      <c r="K243">
        <v>1</v>
      </c>
      <c r="L243">
        <v>1</v>
      </c>
      <c r="M243">
        <v>0</v>
      </c>
      <c r="N243" t="s">
        <v>1422</v>
      </c>
      <c r="O243" s="1">
        <v>134486</v>
      </c>
    </row>
    <row r="244" spans="1:15" x14ac:dyDescent="0.2">
      <c r="A244" t="s">
        <v>1423</v>
      </c>
      <c r="B244" t="s">
        <v>1424</v>
      </c>
      <c r="C244" t="s">
        <v>1425</v>
      </c>
      <c r="E244" t="s">
        <v>688</v>
      </c>
      <c r="F244" t="s">
        <v>1426</v>
      </c>
      <c r="G244" t="s">
        <v>1427</v>
      </c>
      <c r="H244" t="s">
        <v>1428</v>
      </c>
      <c r="I244" t="s">
        <v>1429</v>
      </c>
      <c r="J244">
        <v>81</v>
      </c>
      <c r="K244">
        <v>1</v>
      </c>
      <c r="L244">
        <v>1</v>
      </c>
      <c r="M244">
        <v>0</v>
      </c>
      <c r="N244" t="s">
        <v>1430</v>
      </c>
      <c r="O244" s="1">
        <v>105858</v>
      </c>
    </row>
    <row r="245" spans="1:15" x14ac:dyDescent="0.2">
      <c r="A245" t="s">
        <v>1431</v>
      </c>
      <c r="B245" t="s">
        <v>1432</v>
      </c>
      <c r="C245" t="s">
        <v>1433</v>
      </c>
      <c r="D245" t="s">
        <v>44</v>
      </c>
      <c r="E245" t="s">
        <v>4</v>
      </c>
      <c r="F245">
        <v>91942</v>
      </c>
      <c r="J245">
        <v>4</v>
      </c>
      <c r="K245">
        <v>1</v>
      </c>
      <c r="L245">
        <v>1</v>
      </c>
      <c r="M245">
        <v>0</v>
      </c>
      <c r="N245" t="s">
        <v>1434</v>
      </c>
      <c r="O245" s="1">
        <v>54366</v>
      </c>
    </row>
    <row r="246" spans="1:15" x14ac:dyDescent="0.2">
      <c r="A246" t="s">
        <v>1435</v>
      </c>
      <c r="B246" t="s">
        <v>1436</v>
      </c>
      <c r="C246" t="s">
        <v>1437</v>
      </c>
      <c r="E246" t="s">
        <v>1438</v>
      </c>
      <c r="F246">
        <v>5021</v>
      </c>
      <c r="G246" t="s">
        <v>1439</v>
      </c>
      <c r="H246" t="s">
        <v>1440</v>
      </c>
      <c r="I246" t="s">
        <v>1441</v>
      </c>
      <c r="J246">
        <v>161</v>
      </c>
      <c r="K246">
        <v>2</v>
      </c>
      <c r="L246">
        <v>1</v>
      </c>
      <c r="M246">
        <v>0</v>
      </c>
      <c r="N246" t="s">
        <v>1442</v>
      </c>
      <c r="O246" s="1">
        <v>192347</v>
      </c>
    </row>
    <row r="247" spans="1:15" x14ac:dyDescent="0.2">
      <c r="A247" t="s">
        <v>1443</v>
      </c>
      <c r="B247" t="s">
        <v>1444</v>
      </c>
      <c r="C247" t="s">
        <v>723</v>
      </c>
      <c r="D247" t="s">
        <v>44</v>
      </c>
      <c r="E247" t="s">
        <v>4</v>
      </c>
      <c r="F247">
        <v>92093</v>
      </c>
      <c r="G247" t="s">
        <v>1445</v>
      </c>
      <c r="H247" t="s">
        <v>1446</v>
      </c>
      <c r="I247" t="s">
        <v>1447</v>
      </c>
      <c r="J247" s="1">
        <v>1531</v>
      </c>
      <c r="K247">
        <v>8</v>
      </c>
      <c r="L247">
        <v>1</v>
      </c>
      <c r="M247">
        <v>5</v>
      </c>
      <c r="N247" t="s">
        <v>1448</v>
      </c>
      <c r="O247" s="1">
        <v>28146</v>
      </c>
    </row>
    <row r="248" spans="1:15" x14ac:dyDescent="0.2">
      <c r="A248" t="s">
        <v>1449</v>
      </c>
      <c r="C248" t="s">
        <v>103</v>
      </c>
      <c r="E248" t="s">
        <v>104</v>
      </c>
      <c r="F248" t="s">
        <v>1450</v>
      </c>
      <c r="G248" t="s">
        <v>1451</v>
      </c>
      <c r="I248" t="s">
        <v>1452</v>
      </c>
      <c r="J248">
        <v>5</v>
      </c>
      <c r="K248">
        <v>2</v>
      </c>
      <c r="L248">
        <v>1</v>
      </c>
      <c r="M248">
        <v>0</v>
      </c>
      <c r="N248" t="s">
        <v>1453</v>
      </c>
      <c r="O248" s="1">
        <v>1328450</v>
      </c>
    </row>
    <row r="249" spans="1:15" x14ac:dyDescent="0.2">
      <c r="A249" t="s">
        <v>1454</v>
      </c>
      <c r="B249" t="s">
        <v>1455</v>
      </c>
      <c r="C249" t="s">
        <v>1456</v>
      </c>
      <c r="E249" t="s">
        <v>406</v>
      </c>
      <c r="F249">
        <v>91120</v>
      </c>
      <c r="G249">
        <f>972-2-6776564</f>
        <v>-6775594</v>
      </c>
      <c r="H249" t="s">
        <v>1457</v>
      </c>
      <c r="I249" t="s">
        <v>1458</v>
      </c>
      <c r="J249">
        <v>545</v>
      </c>
      <c r="K249">
        <v>5</v>
      </c>
      <c r="L249">
        <v>1</v>
      </c>
      <c r="M249">
        <v>1</v>
      </c>
      <c r="N249" t="s">
        <v>1459</v>
      </c>
      <c r="O249" s="1">
        <v>251116</v>
      </c>
    </row>
    <row r="250" spans="1:15" x14ac:dyDescent="0.2">
      <c r="A250" t="s">
        <v>1460</v>
      </c>
      <c r="C250" t="s">
        <v>1461</v>
      </c>
      <c r="E250" t="s">
        <v>349</v>
      </c>
      <c r="F250">
        <v>157</v>
      </c>
      <c r="H250" t="s">
        <v>1462</v>
      </c>
      <c r="I250" t="s">
        <v>1463</v>
      </c>
      <c r="J250">
        <v>9</v>
      </c>
      <c r="K250">
        <v>1</v>
      </c>
      <c r="L250">
        <v>1</v>
      </c>
      <c r="M250">
        <v>0</v>
      </c>
      <c r="O250" s="1">
        <v>79541</v>
      </c>
    </row>
    <row r="251" spans="1:15" x14ac:dyDescent="0.2">
      <c r="A251" t="s">
        <v>1464</v>
      </c>
      <c r="C251" t="s">
        <v>1465</v>
      </c>
      <c r="E251" t="s">
        <v>895</v>
      </c>
      <c r="F251">
        <v>1223</v>
      </c>
      <c r="G251">
        <f>63-91-78966411</f>
        <v>-78966439</v>
      </c>
      <c r="H251" t="s">
        <v>1466</v>
      </c>
      <c r="I251" t="s">
        <v>1467</v>
      </c>
      <c r="J251">
        <v>2</v>
      </c>
      <c r="K251">
        <v>1</v>
      </c>
      <c r="L251">
        <v>1</v>
      </c>
      <c r="M251">
        <v>0</v>
      </c>
      <c r="O251" s="1">
        <v>160049</v>
      </c>
    </row>
    <row r="252" spans="1:15" x14ac:dyDescent="0.2">
      <c r="A252" t="s">
        <v>1468</v>
      </c>
      <c r="B252" t="s">
        <v>1469</v>
      </c>
      <c r="C252" t="s">
        <v>1470</v>
      </c>
      <c r="E252" t="s">
        <v>254</v>
      </c>
      <c r="F252" t="s">
        <v>1471</v>
      </c>
      <c r="G252" t="s">
        <v>1472</v>
      </c>
      <c r="I252" t="s">
        <v>1473</v>
      </c>
      <c r="J252">
        <v>71</v>
      </c>
      <c r="K252">
        <v>1</v>
      </c>
      <c r="L252">
        <v>1</v>
      </c>
      <c r="M252">
        <v>0</v>
      </c>
      <c r="N252" t="s">
        <v>1474</v>
      </c>
      <c r="O252" s="1">
        <v>182152</v>
      </c>
    </row>
    <row r="253" spans="1:15" x14ac:dyDescent="0.2">
      <c r="A253" t="s">
        <v>1475</v>
      </c>
      <c r="C253" t="s">
        <v>1476</v>
      </c>
      <c r="E253" t="s">
        <v>349</v>
      </c>
      <c r="F253">
        <v>47100</v>
      </c>
      <c r="G253">
        <f>39-5-43731199</f>
        <v>-43731165</v>
      </c>
      <c r="H253" t="s">
        <v>1477</v>
      </c>
      <c r="I253" t="s">
        <v>1478</v>
      </c>
      <c r="J253">
        <v>2</v>
      </c>
      <c r="K253">
        <v>1</v>
      </c>
      <c r="L253">
        <v>1</v>
      </c>
      <c r="M253">
        <v>0</v>
      </c>
      <c r="O253" s="1">
        <v>251142</v>
      </c>
    </row>
    <row r="254" spans="1:15" x14ac:dyDescent="0.2">
      <c r="A254" t="s">
        <v>1479</v>
      </c>
      <c r="B254" t="s">
        <v>1480</v>
      </c>
      <c r="C254" t="s">
        <v>1481</v>
      </c>
      <c r="E254" t="s">
        <v>254</v>
      </c>
      <c r="F254" t="s">
        <v>1482</v>
      </c>
      <c r="G254" t="s">
        <v>1483</v>
      </c>
      <c r="H254" t="s">
        <v>1484</v>
      </c>
      <c r="I254" t="s">
        <v>1485</v>
      </c>
      <c r="J254">
        <v>346</v>
      </c>
      <c r="K254">
        <v>2</v>
      </c>
      <c r="L254">
        <v>1</v>
      </c>
      <c r="M254">
        <v>0</v>
      </c>
      <c r="N254" t="s">
        <v>1486</v>
      </c>
      <c r="O254" s="1">
        <v>323762</v>
      </c>
    </row>
    <row r="255" spans="1:15" x14ac:dyDescent="0.2">
      <c r="A255" t="s">
        <v>1487</v>
      </c>
      <c r="C255" t="s">
        <v>1488</v>
      </c>
      <c r="E255" t="s">
        <v>316</v>
      </c>
      <c r="F255">
        <v>54201</v>
      </c>
      <c r="J255">
        <v>9</v>
      </c>
      <c r="K255">
        <v>2</v>
      </c>
      <c r="L255">
        <v>1</v>
      </c>
      <c r="M255">
        <v>0</v>
      </c>
      <c r="N255" t="s">
        <v>1489</v>
      </c>
      <c r="O255" s="1">
        <v>79091</v>
      </c>
    </row>
    <row r="256" spans="1:15" x14ac:dyDescent="0.2">
      <c r="A256" t="s">
        <v>1490</v>
      </c>
      <c r="B256" t="s">
        <v>1491</v>
      </c>
      <c r="C256" t="s">
        <v>778</v>
      </c>
      <c r="E256" t="s">
        <v>473</v>
      </c>
      <c r="F256">
        <v>110060</v>
      </c>
      <c r="G256" t="s">
        <v>1492</v>
      </c>
      <c r="H256" t="s">
        <v>1493</v>
      </c>
      <c r="I256" t="s">
        <v>1494</v>
      </c>
      <c r="J256">
        <v>28</v>
      </c>
      <c r="K256">
        <v>1</v>
      </c>
      <c r="L256">
        <v>1</v>
      </c>
      <c r="M256">
        <v>0</v>
      </c>
      <c r="O256" s="1">
        <v>166238</v>
      </c>
    </row>
    <row r="257" spans="1:15" x14ac:dyDescent="0.2">
      <c r="A257" t="s">
        <v>1495</v>
      </c>
      <c r="B257" t="s">
        <v>1496</v>
      </c>
      <c r="C257" t="s">
        <v>1497</v>
      </c>
      <c r="E257" t="s">
        <v>199</v>
      </c>
      <c r="F257">
        <v>350025</v>
      </c>
      <c r="G257" t="s">
        <v>1498</v>
      </c>
      <c r="H257" t="s">
        <v>1499</v>
      </c>
      <c r="I257" t="s">
        <v>1500</v>
      </c>
      <c r="J257">
        <v>32</v>
      </c>
      <c r="K257">
        <v>3</v>
      </c>
      <c r="L257">
        <v>1</v>
      </c>
      <c r="M257">
        <v>1</v>
      </c>
      <c r="N257" t="s">
        <v>1501</v>
      </c>
      <c r="O257" s="1">
        <v>82241</v>
      </c>
    </row>
    <row r="258" spans="1:15" x14ac:dyDescent="0.2">
      <c r="A258" t="s">
        <v>1502</v>
      </c>
      <c r="C258" t="s">
        <v>1503</v>
      </c>
      <c r="E258" t="s">
        <v>1203</v>
      </c>
      <c r="F258">
        <v>3050</v>
      </c>
      <c r="G258">
        <f>61-3-9345-2555</f>
        <v>-11842</v>
      </c>
      <c r="H258" t="s">
        <v>1504</v>
      </c>
      <c r="I258" t="s">
        <v>1505</v>
      </c>
      <c r="J258">
        <v>2</v>
      </c>
      <c r="K258">
        <v>1</v>
      </c>
      <c r="L258">
        <v>1</v>
      </c>
      <c r="M258">
        <v>0</v>
      </c>
      <c r="N258" t="s">
        <v>1506</v>
      </c>
      <c r="O258" s="1">
        <v>255416</v>
      </c>
    </row>
    <row r="259" spans="1:15" x14ac:dyDescent="0.2">
      <c r="A259" t="s">
        <v>1507</v>
      </c>
      <c r="B259" t="s">
        <v>1508</v>
      </c>
      <c r="C259" t="s">
        <v>120</v>
      </c>
      <c r="E259" t="s">
        <v>104</v>
      </c>
      <c r="F259" t="s">
        <v>1509</v>
      </c>
      <c r="G259" t="s">
        <v>1510</v>
      </c>
      <c r="H259" t="s">
        <v>1511</v>
      </c>
      <c r="J259">
        <v>526</v>
      </c>
      <c r="K259">
        <v>2</v>
      </c>
      <c r="L259">
        <v>1</v>
      </c>
      <c r="M259">
        <v>0</v>
      </c>
      <c r="N259" t="s">
        <v>1512</v>
      </c>
      <c r="O259" s="1">
        <v>241031</v>
      </c>
    </row>
    <row r="260" spans="1:15" x14ac:dyDescent="0.2">
      <c r="A260" t="s">
        <v>1513</v>
      </c>
      <c r="B260" t="s">
        <v>1514</v>
      </c>
      <c r="C260" t="s">
        <v>95</v>
      </c>
      <c r="D260" t="s">
        <v>96</v>
      </c>
      <c r="E260" t="s">
        <v>4</v>
      </c>
      <c r="F260">
        <v>46202</v>
      </c>
      <c r="G260" t="s">
        <v>1515</v>
      </c>
      <c r="I260" t="s">
        <v>1516</v>
      </c>
      <c r="J260">
        <v>273</v>
      </c>
      <c r="K260">
        <v>1</v>
      </c>
      <c r="L260">
        <v>1</v>
      </c>
      <c r="M260">
        <v>0</v>
      </c>
      <c r="N260" t="s">
        <v>1517</v>
      </c>
      <c r="O260" s="1">
        <v>9429</v>
      </c>
    </row>
    <row r="261" spans="1:15" x14ac:dyDescent="0.2">
      <c r="A261" t="s">
        <v>1518</v>
      </c>
      <c r="C261" t="s">
        <v>1519</v>
      </c>
      <c r="D261" t="s">
        <v>155</v>
      </c>
      <c r="E261" t="s">
        <v>4</v>
      </c>
      <c r="F261">
        <v>14221</v>
      </c>
      <c r="G261" t="s">
        <v>1520</v>
      </c>
      <c r="I261" t="s">
        <v>1521</v>
      </c>
      <c r="J261">
        <v>5</v>
      </c>
      <c r="K261">
        <v>1</v>
      </c>
      <c r="L261">
        <v>1</v>
      </c>
      <c r="M261">
        <v>0</v>
      </c>
      <c r="O261" s="1">
        <v>66809</v>
      </c>
    </row>
    <row r="262" spans="1:15" x14ac:dyDescent="0.2">
      <c r="A262" t="s">
        <v>1522</v>
      </c>
      <c r="B262" t="s">
        <v>1523</v>
      </c>
      <c r="C262" t="s">
        <v>1524</v>
      </c>
      <c r="E262" t="s">
        <v>835</v>
      </c>
      <c r="F262">
        <v>8036</v>
      </c>
      <c r="G262" t="s">
        <v>1525</v>
      </c>
      <c r="H262" t="s">
        <v>1526</v>
      </c>
      <c r="I262" t="s">
        <v>1527</v>
      </c>
      <c r="J262">
        <v>302</v>
      </c>
      <c r="K262">
        <v>14</v>
      </c>
      <c r="L262">
        <v>1</v>
      </c>
      <c r="M262">
        <v>12</v>
      </c>
      <c r="N262" t="s">
        <v>1528</v>
      </c>
      <c r="O262" s="1">
        <v>253449</v>
      </c>
    </row>
    <row r="263" spans="1:15" x14ac:dyDescent="0.2">
      <c r="A263" t="s">
        <v>1529</v>
      </c>
      <c r="C263" t="s">
        <v>1530</v>
      </c>
      <c r="E263" t="s">
        <v>602</v>
      </c>
      <c r="F263">
        <v>195257</v>
      </c>
      <c r="I263" t="s">
        <v>1531</v>
      </c>
      <c r="J263">
        <v>4</v>
      </c>
      <c r="K263">
        <v>1</v>
      </c>
      <c r="L263">
        <v>1</v>
      </c>
      <c r="M263">
        <v>0</v>
      </c>
      <c r="N263" t="s">
        <v>1532</v>
      </c>
      <c r="O263" s="1">
        <v>1402122</v>
      </c>
    </row>
    <row r="264" spans="1:15" x14ac:dyDescent="0.2">
      <c r="A264" t="s">
        <v>1533</v>
      </c>
      <c r="C264" t="s">
        <v>1534</v>
      </c>
      <c r="D264" t="s">
        <v>44</v>
      </c>
      <c r="E264" t="s">
        <v>4</v>
      </c>
      <c r="F264">
        <v>91436</v>
      </c>
      <c r="J264">
        <v>7</v>
      </c>
      <c r="K264">
        <v>1</v>
      </c>
      <c r="L264">
        <v>1</v>
      </c>
      <c r="M264">
        <v>0</v>
      </c>
      <c r="O264" s="1">
        <v>23393</v>
      </c>
    </row>
    <row r="265" spans="1:15" x14ac:dyDescent="0.2">
      <c r="A265" t="s">
        <v>1535</v>
      </c>
      <c r="B265" t="s">
        <v>1536</v>
      </c>
      <c r="C265" t="s">
        <v>1537</v>
      </c>
      <c r="E265" t="s">
        <v>254</v>
      </c>
      <c r="F265" t="s">
        <v>1538</v>
      </c>
      <c r="G265" t="s">
        <v>1539</v>
      </c>
      <c r="H265" t="s">
        <v>1540</v>
      </c>
      <c r="I265" t="s">
        <v>1541</v>
      </c>
      <c r="J265">
        <v>90</v>
      </c>
      <c r="K265">
        <v>2</v>
      </c>
      <c r="L265">
        <v>1</v>
      </c>
      <c r="M265">
        <v>1</v>
      </c>
      <c r="N265" t="s">
        <v>1542</v>
      </c>
      <c r="O265" s="1">
        <v>138069</v>
      </c>
    </row>
    <row r="266" spans="1:15" x14ac:dyDescent="0.2">
      <c r="A266" t="s">
        <v>1543</v>
      </c>
      <c r="B266" t="s">
        <v>1544</v>
      </c>
      <c r="C266" t="s">
        <v>1545</v>
      </c>
      <c r="E266" t="s">
        <v>199</v>
      </c>
      <c r="F266">
        <v>250012</v>
      </c>
      <c r="G266" t="s">
        <v>1546</v>
      </c>
      <c r="H266" t="s">
        <v>1547</v>
      </c>
      <c r="I266" t="s">
        <v>1548</v>
      </c>
      <c r="J266">
        <v>93</v>
      </c>
      <c r="K266">
        <v>1</v>
      </c>
      <c r="L266">
        <v>1</v>
      </c>
      <c r="M266">
        <v>0</v>
      </c>
      <c r="N266" t="s">
        <v>1549</v>
      </c>
      <c r="O266" s="1">
        <v>162096</v>
      </c>
    </row>
    <row r="267" spans="1:15" x14ac:dyDescent="0.2">
      <c r="A267" t="s">
        <v>1550</v>
      </c>
      <c r="B267" t="s">
        <v>347</v>
      </c>
      <c r="C267" t="s">
        <v>348</v>
      </c>
      <c r="E267" t="s">
        <v>349</v>
      </c>
      <c r="F267">
        <v>20132</v>
      </c>
      <c r="H267" t="s">
        <v>1551</v>
      </c>
      <c r="I267" t="s">
        <v>1552</v>
      </c>
      <c r="J267">
        <v>61</v>
      </c>
      <c r="K267">
        <v>2</v>
      </c>
      <c r="L267">
        <v>1</v>
      </c>
      <c r="M267">
        <v>1</v>
      </c>
      <c r="N267" t="s">
        <v>1553</v>
      </c>
      <c r="O267" s="1">
        <v>248310</v>
      </c>
    </row>
    <row r="268" spans="1:15" x14ac:dyDescent="0.2">
      <c r="A268" t="s">
        <v>1554</v>
      </c>
      <c r="C268" t="s">
        <v>1555</v>
      </c>
      <c r="E268" t="s">
        <v>473</v>
      </c>
      <c r="F268">
        <v>226003</v>
      </c>
      <c r="J268">
        <v>5</v>
      </c>
      <c r="K268">
        <v>1</v>
      </c>
      <c r="L268">
        <v>1</v>
      </c>
      <c r="M268">
        <v>0</v>
      </c>
      <c r="O268" s="1">
        <v>263573</v>
      </c>
    </row>
    <row r="269" spans="1:15" x14ac:dyDescent="0.2">
      <c r="A269" t="s">
        <v>1556</v>
      </c>
      <c r="C269" t="s">
        <v>1557</v>
      </c>
      <c r="E269" t="s">
        <v>820</v>
      </c>
      <c r="F269" t="s">
        <v>1558</v>
      </c>
      <c r="J269">
        <v>4</v>
      </c>
      <c r="K269">
        <v>1</v>
      </c>
      <c r="L269">
        <v>1</v>
      </c>
      <c r="M269">
        <v>0</v>
      </c>
      <c r="O269" s="1">
        <v>1400097</v>
      </c>
    </row>
    <row r="270" spans="1:15" x14ac:dyDescent="0.2">
      <c r="A270" t="s">
        <v>1559</v>
      </c>
      <c r="C270" t="s">
        <v>472</v>
      </c>
      <c r="E270" t="s">
        <v>473</v>
      </c>
      <c r="F270">
        <v>560010</v>
      </c>
      <c r="G270">
        <f>91-80-23130553</f>
        <v>-23130542</v>
      </c>
      <c r="H270" t="s">
        <v>1560</v>
      </c>
      <c r="I270" t="s">
        <v>1561</v>
      </c>
      <c r="J270">
        <v>3</v>
      </c>
      <c r="K270">
        <v>1</v>
      </c>
      <c r="L270">
        <v>1</v>
      </c>
      <c r="M270">
        <v>0</v>
      </c>
      <c r="O270" s="1">
        <v>229853</v>
      </c>
    </row>
    <row r="271" spans="1:15" x14ac:dyDescent="0.2">
      <c r="A271" t="s">
        <v>1562</v>
      </c>
      <c r="B271" t="s">
        <v>1563</v>
      </c>
      <c r="C271" t="s">
        <v>307</v>
      </c>
      <c r="D271" t="s">
        <v>308</v>
      </c>
      <c r="E271" t="s">
        <v>4</v>
      </c>
      <c r="F271">
        <v>63110</v>
      </c>
      <c r="G271" t="s">
        <v>1564</v>
      </c>
      <c r="H271" t="s">
        <v>1565</v>
      </c>
      <c r="I271" t="s">
        <v>1566</v>
      </c>
      <c r="J271">
        <v>641</v>
      </c>
      <c r="K271">
        <v>1</v>
      </c>
      <c r="L271">
        <v>1</v>
      </c>
      <c r="M271">
        <v>0</v>
      </c>
      <c r="N271" t="s">
        <v>1567</v>
      </c>
      <c r="O271" s="1">
        <v>9644</v>
      </c>
    </row>
    <row r="272" spans="1:15" x14ac:dyDescent="0.2">
      <c r="A272" t="s">
        <v>1568</v>
      </c>
      <c r="B272" t="s">
        <v>1569</v>
      </c>
      <c r="C272" t="s">
        <v>1570</v>
      </c>
      <c r="D272" t="s">
        <v>908</v>
      </c>
      <c r="E272" t="s">
        <v>4</v>
      </c>
      <c r="F272">
        <v>20782</v>
      </c>
      <c r="G272" t="s">
        <v>1571</v>
      </c>
      <c r="I272" t="s">
        <v>1572</v>
      </c>
      <c r="J272">
        <v>20</v>
      </c>
      <c r="K272">
        <v>2</v>
      </c>
      <c r="L272">
        <v>1</v>
      </c>
      <c r="M272">
        <v>1</v>
      </c>
      <c r="N272" t="s">
        <v>1573</v>
      </c>
      <c r="O272" s="1">
        <v>3677</v>
      </c>
    </row>
    <row r="273" spans="1:15" x14ac:dyDescent="0.2">
      <c r="A273" t="s">
        <v>1574</v>
      </c>
      <c r="B273" t="s">
        <v>1575</v>
      </c>
      <c r="C273" t="s">
        <v>1097</v>
      </c>
      <c r="D273" t="s">
        <v>36</v>
      </c>
      <c r="E273" t="s">
        <v>4</v>
      </c>
      <c r="F273">
        <v>1655</v>
      </c>
      <c r="G273" t="s">
        <v>1098</v>
      </c>
      <c r="H273" t="s">
        <v>1099</v>
      </c>
      <c r="I273" t="s">
        <v>1100</v>
      </c>
      <c r="J273">
        <v>97</v>
      </c>
      <c r="K273">
        <v>2</v>
      </c>
      <c r="L273">
        <v>1</v>
      </c>
      <c r="M273">
        <v>0</v>
      </c>
      <c r="N273" t="s">
        <v>1576</v>
      </c>
      <c r="O273" s="1">
        <v>1390456</v>
      </c>
    </row>
    <row r="274" spans="1:15" x14ac:dyDescent="0.2">
      <c r="A274" t="s">
        <v>1577</v>
      </c>
      <c r="C274" t="s">
        <v>695</v>
      </c>
      <c r="D274" t="s">
        <v>1578</v>
      </c>
      <c r="E274" t="s">
        <v>4</v>
      </c>
      <c r="F274">
        <v>4102</v>
      </c>
      <c r="J274">
        <v>3</v>
      </c>
      <c r="K274">
        <v>1</v>
      </c>
      <c r="L274">
        <v>1</v>
      </c>
      <c r="M274">
        <v>0</v>
      </c>
      <c r="O274" s="1">
        <v>66106</v>
      </c>
    </row>
    <row r="275" spans="1:15" x14ac:dyDescent="0.2">
      <c r="A275" t="s">
        <v>1579</v>
      </c>
      <c r="C275" t="s">
        <v>1530</v>
      </c>
      <c r="E275" t="s">
        <v>602</v>
      </c>
      <c r="F275">
        <v>197101</v>
      </c>
      <c r="J275">
        <v>4</v>
      </c>
      <c r="K275">
        <v>1</v>
      </c>
      <c r="L275">
        <v>1</v>
      </c>
      <c r="M275">
        <v>0</v>
      </c>
      <c r="N275" t="s">
        <v>1580</v>
      </c>
      <c r="O275" s="1">
        <v>1409581</v>
      </c>
    </row>
    <row r="276" spans="1:15" x14ac:dyDescent="0.2">
      <c r="A276" t="s">
        <v>1581</v>
      </c>
      <c r="C276" t="s">
        <v>1582</v>
      </c>
      <c r="E276" t="s">
        <v>104</v>
      </c>
      <c r="F276" t="s">
        <v>1583</v>
      </c>
      <c r="G276">
        <f>1-204-789-3950</f>
        <v>-4942</v>
      </c>
      <c r="H276" t="s">
        <v>1584</v>
      </c>
      <c r="I276" t="s">
        <v>1585</v>
      </c>
      <c r="J276">
        <v>12</v>
      </c>
      <c r="K276">
        <v>1</v>
      </c>
      <c r="L276">
        <v>1</v>
      </c>
      <c r="M276">
        <v>0</v>
      </c>
      <c r="N276" t="s">
        <v>1586</v>
      </c>
      <c r="O276" s="1">
        <v>268490</v>
      </c>
    </row>
    <row r="277" spans="1:15" x14ac:dyDescent="0.2">
      <c r="A277" t="s">
        <v>1587</v>
      </c>
      <c r="C277" t="s">
        <v>1588</v>
      </c>
      <c r="E277" t="s">
        <v>349</v>
      </c>
      <c r="J277">
        <v>1</v>
      </c>
      <c r="K277">
        <v>1</v>
      </c>
      <c r="L277">
        <v>1</v>
      </c>
      <c r="M277">
        <v>0</v>
      </c>
      <c r="O277" s="1">
        <v>305364</v>
      </c>
    </row>
    <row r="278" spans="1:15" x14ac:dyDescent="0.2">
      <c r="A278" t="s">
        <v>1589</v>
      </c>
      <c r="C278" t="s">
        <v>280</v>
      </c>
      <c r="E278" t="s">
        <v>104</v>
      </c>
      <c r="F278" t="s">
        <v>1590</v>
      </c>
      <c r="J278">
        <v>1</v>
      </c>
      <c r="K278">
        <v>1</v>
      </c>
      <c r="L278">
        <v>1</v>
      </c>
      <c r="M278">
        <v>0</v>
      </c>
      <c r="O278" s="1">
        <v>320404</v>
      </c>
    </row>
    <row r="279" spans="1:15" x14ac:dyDescent="0.2">
      <c r="A279" t="s">
        <v>1591</v>
      </c>
      <c r="B279" t="s">
        <v>1592</v>
      </c>
      <c r="C279" t="s">
        <v>658</v>
      </c>
      <c r="E279" t="s">
        <v>299</v>
      </c>
      <c r="F279">
        <v>1090</v>
      </c>
      <c r="G279" t="s">
        <v>1593</v>
      </c>
      <c r="H279" t="s">
        <v>1594</v>
      </c>
      <c r="I279" t="s">
        <v>1595</v>
      </c>
      <c r="J279">
        <v>92</v>
      </c>
      <c r="K279">
        <v>1</v>
      </c>
      <c r="L279">
        <v>1</v>
      </c>
      <c r="M279">
        <v>0</v>
      </c>
      <c r="N279" t="s">
        <v>1596</v>
      </c>
      <c r="O279" s="1">
        <v>184934</v>
      </c>
    </row>
    <row r="280" spans="1:15" x14ac:dyDescent="0.2">
      <c r="A280" t="s">
        <v>1597</v>
      </c>
      <c r="B280" t="s">
        <v>1598</v>
      </c>
      <c r="C280" t="s">
        <v>1599</v>
      </c>
      <c r="D280" t="s">
        <v>155</v>
      </c>
      <c r="E280" t="s">
        <v>4</v>
      </c>
      <c r="F280">
        <v>12208</v>
      </c>
      <c r="G280" t="s">
        <v>1600</v>
      </c>
      <c r="H280" t="s">
        <v>1601</v>
      </c>
      <c r="J280">
        <v>504</v>
      </c>
      <c r="K280">
        <v>2</v>
      </c>
      <c r="L280">
        <v>1</v>
      </c>
      <c r="M280">
        <v>0</v>
      </c>
      <c r="N280" t="s">
        <v>1602</v>
      </c>
      <c r="O280" s="1">
        <v>9540</v>
      </c>
    </row>
    <row r="281" spans="1:15" x14ac:dyDescent="0.2">
      <c r="A281" t="s">
        <v>1603</v>
      </c>
      <c r="B281" t="s">
        <v>1604</v>
      </c>
      <c r="C281" t="s">
        <v>2</v>
      </c>
      <c r="D281" t="s">
        <v>3</v>
      </c>
      <c r="E281" t="s">
        <v>4</v>
      </c>
      <c r="F281">
        <v>6510</v>
      </c>
      <c r="G281" t="s">
        <v>1605</v>
      </c>
      <c r="H281" t="s">
        <v>1606</v>
      </c>
      <c r="I281" t="s">
        <v>1607</v>
      </c>
      <c r="J281">
        <v>97</v>
      </c>
      <c r="K281">
        <v>1</v>
      </c>
      <c r="L281">
        <v>1</v>
      </c>
      <c r="M281">
        <v>0</v>
      </c>
      <c r="N281" t="s">
        <v>1608</v>
      </c>
      <c r="O281" s="1">
        <v>39416</v>
      </c>
    </row>
    <row r="282" spans="1:15" x14ac:dyDescent="0.2">
      <c r="A282" t="s">
        <v>1609</v>
      </c>
      <c r="B282" t="s">
        <v>1610</v>
      </c>
      <c r="C282" t="s">
        <v>272</v>
      </c>
      <c r="E282" t="s">
        <v>104</v>
      </c>
      <c r="F282" t="s">
        <v>1611</v>
      </c>
      <c r="G282" t="s">
        <v>1612</v>
      </c>
      <c r="H282" t="s">
        <v>1613</v>
      </c>
      <c r="I282" t="s">
        <v>1614</v>
      </c>
      <c r="J282">
        <v>602</v>
      </c>
      <c r="K282">
        <v>1</v>
      </c>
      <c r="L282">
        <v>0</v>
      </c>
      <c r="M282">
        <v>0</v>
      </c>
      <c r="N282" t="s">
        <v>1615</v>
      </c>
      <c r="O282" s="1">
        <v>252440</v>
      </c>
    </row>
    <row r="283" spans="1:15" x14ac:dyDescent="0.2">
      <c r="A283" t="s">
        <v>1616</v>
      </c>
      <c r="B283" t="s">
        <v>1617</v>
      </c>
      <c r="C283" t="s">
        <v>773</v>
      </c>
      <c r="E283" t="s">
        <v>316</v>
      </c>
      <c r="F283">
        <v>75019</v>
      </c>
      <c r="G283">
        <f>33-1-40-3-41-91</f>
        <v>-143</v>
      </c>
      <c r="H283" t="s">
        <v>1618</v>
      </c>
      <c r="I283" t="s">
        <v>1619</v>
      </c>
      <c r="J283">
        <v>72</v>
      </c>
      <c r="K283">
        <v>1</v>
      </c>
      <c r="L283">
        <v>0</v>
      </c>
      <c r="M283">
        <v>1</v>
      </c>
      <c r="N283" t="s">
        <v>1620</v>
      </c>
      <c r="O283" s="1">
        <v>259476</v>
      </c>
    </row>
    <row r="284" spans="1:15" x14ac:dyDescent="0.2">
      <c r="A284" t="s">
        <v>1621</v>
      </c>
      <c r="C284" t="s">
        <v>1622</v>
      </c>
      <c r="D284" t="s">
        <v>169</v>
      </c>
      <c r="E284" t="s">
        <v>4</v>
      </c>
      <c r="F284">
        <v>78731</v>
      </c>
      <c r="J284">
        <v>1</v>
      </c>
      <c r="K284">
        <v>1</v>
      </c>
      <c r="L284">
        <v>0</v>
      </c>
      <c r="M284">
        <v>1</v>
      </c>
      <c r="N284" t="s">
        <v>1623</v>
      </c>
      <c r="O284" s="1">
        <v>5734</v>
      </c>
    </row>
    <row r="285" spans="1:15" x14ac:dyDescent="0.2">
      <c r="A285" t="s">
        <v>1624</v>
      </c>
      <c r="C285" t="s">
        <v>1625</v>
      </c>
      <c r="D285" t="s">
        <v>1626</v>
      </c>
      <c r="E285" t="s">
        <v>4</v>
      </c>
      <c r="F285">
        <v>45236</v>
      </c>
      <c r="G285" t="s">
        <v>1627</v>
      </c>
      <c r="H285" t="s">
        <v>1628</v>
      </c>
      <c r="I285" t="s">
        <v>1629</v>
      </c>
      <c r="J285">
        <v>5</v>
      </c>
      <c r="K285">
        <v>1</v>
      </c>
      <c r="L285">
        <v>0</v>
      </c>
      <c r="M285">
        <v>1</v>
      </c>
      <c r="O285" s="1">
        <v>41787</v>
      </c>
    </row>
    <row r="286" spans="1:15" x14ac:dyDescent="0.2">
      <c r="A286" t="s">
        <v>1630</v>
      </c>
      <c r="C286" t="s">
        <v>1631</v>
      </c>
      <c r="D286" t="s">
        <v>1632</v>
      </c>
      <c r="E286" t="s">
        <v>4</v>
      </c>
      <c r="F286">
        <v>84044</v>
      </c>
      <c r="J286">
        <v>3</v>
      </c>
      <c r="K286">
        <v>1</v>
      </c>
      <c r="L286">
        <v>0</v>
      </c>
      <c r="M286">
        <v>1</v>
      </c>
      <c r="O286" s="1">
        <v>22769</v>
      </c>
    </row>
    <row r="287" spans="1:15" x14ac:dyDescent="0.2">
      <c r="A287" t="s">
        <v>1140</v>
      </c>
      <c r="B287" t="s">
        <v>1633</v>
      </c>
      <c r="C287" t="s">
        <v>764</v>
      </c>
      <c r="E287" t="s">
        <v>765</v>
      </c>
      <c r="F287">
        <v>8036</v>
      </c>
      <c r="G287" t="s">
        <v>1634</v>
      </c>
      <c r="H287" t="s">
        <v>1635</v>
      </c>
      <c r="I287" t="s">
        <v>1636</v>
      </c>
      <c r="J287">
        <v>639</v>
      </c>
      <c r="K287">
        <v>5</v>
      </c>
      <c r="L287">
        <v>0</v>
      </c>
      <c r="M287">
        <v>3</v>
      </c>
      <c r="N287" t="s">
        <v>1637</v>
      </c>
      <c r="O287" s="1">
        <v>261810</v>
      </c>
    </row>
    <row r="288" spans="1:15" x14ac:dyDescent="0.2">
      <c r="A288" t="s">
        <v>1638</v>
      </c>
      <c r="C288" t="s">
        <v>1639</v>
      </c>
      <c r="D288" t="s">
        <v>970</v>
      </c>
      <c r="E288" t="s">
        <v>4</v>
      </c>
      <c r="F288">
        <v>85712</v>
      </c>
      <c r="G288" t="s">
        <v>1640</v>
      </c>
      <c r="I288" t="s">
        <v>1641</v>
      </c>
      <c r="J288">
        <v>5</v>
      </c>
      <c r="K288">
        <v>1</v>
      </c>
      <c r="L288">
        <v>0</v>
      </c>
      <c r="M288">
        <v>1</v>
      </c>
      <c r="N288" t="s">
        <v>1642</v>
      </c>
      <c r="O288" s="1">
        <v>41683</v>
      </c>
    </row>
    <row r="289" spans="1:15" x14ac:dyDescent="0.2">
      <c r="A289" t="s">
        <v>1643</v>
      </c>
      <c r="C289" t="s">
        <v>1214</v>
      </c>
      <c r="E289" t="s">
        <v>220</v>
      </c>
      <c r="F289" t="s">
        <v>1215</v>
      </c>
      <c r="J289">
        <v>1</v>
      </c>
      <c r="K289">
        <v>1</v>
      </c>
      <c r="L289">
        <v>0</v>
      </c>
      <c r="M289">
        <v>0</v>
      </c>
      <c r="O289" s="1">
        <v>98555</v>
      </c>
    </row>
    <row r="290" spans="1:15" x14ac:dyDescent="0.2">
      <c r="A290" t="s">
        <v>1644</v>
      </c>
      <c r="C290" t="s">
        <v>739</v>
      </c>
      <c r="E290" t="s">
        <v>602</v>
      </c>
      <c r="F290">
        <v>125315</v>
      </c>
      <c r="J290">
        <v>5</v>
      </c>
      <c r="K290">
        <v>1</v>
      </c>
      <c r="L290">
        <v>0</v>
      </c>
      <c r="M290">
        <v>1</v>
      </c>
      <c r="O290" s="1">
        <v>1394588</v>
      </c>
    </row>
    <row r="291" spans="1:15" x14ac:dyDescent="0.2">
      <c r="A291" t="s">
        <v>1645</v>
      </c>
      <c r="B291" t="s">
        <v>314</v>
      </c>
      <c r="C291" t="s">
        <v>315</v>
      </c>
      <c r="E291" t="s">
        <v>316</v>
      </c>
      <c r="F291">
        <v>38700</v>
      </c>
      <c r="G291" t="s">
        <v>317</v>
      </c>
      <c r="H291" t="s">
        <v>318</v>
      </c>
      <c r="I291" t="s">
        <v>319</v>
      </c>
      <c r="J291">
        <v>267</v>
      </c>
      <c r="K291">
        <v>1</v>
      </c>
      <c r="L291">
        <v>0</v>
      </c>
      <c r="M291">
        <v>1</v>
      </c>
      <c r="N291" t="s">
        <v>1646</v>
      </c>
      <c r="O291" s="1">
        <v>926621</v>
      </c>
    </row>
    <row r="292" spans="1:15" x14ac:dyDescent="0.2">
      <c r="A292" t="s">
        <v>1647</v>
      </c>
      <c r="C292" t="s">
        <v>976</v>
      </c>
      <c r="E292" t="s">
        <v>714</v>
      </c>
      <c r="F292" t="s">
        <v>1648</v>
      </c>
      <c r="J292">
        <v>1</v>
      </c>
      <c r="K292">
        <v>1</v>
      </c>
      <c r="L292">
        <v>0</v>
      </c>
      <c r="M292">
        <v>0</v>
      </c>
      <c r="O292" s="1">
        <v>251361</v>
      </c>
    </row>
    <row r="293" spans="1:15" x14ac:dyDescent="0.2">
      <c r="A293" t="s">
        <v>1649</v>
      </c>
      <c r="B293" t="s">
        <v>1650</v>
      </c>
      <c r="C293" t="s">
        <v>1651</v>
      </c>
      <c r="E293" t="s">
        <v>765</v>
      </c>
      <c r="F293">
        <v>15706</v>
      </c>
      <c r="G293" t="s">
        <v>1652</v>
      </c>
      <c r="H293" t="s">
        <v>1653</v>
      </c>
      <c r="I293" t="s">
        <v>1654</v>
      </c>
      <c r="J293">
        <v>48</v>
      </c>
      <c r="K293">
        <v>1</v>
      </c>
      <c r="L293">
        <v>0</v>
      </c>
      <c r="M293">
        <v>0</v>
      </c>
      <c r="N293" t="s">
        <v>1655</v>
      </c>
      <c r="O293" s="1">
        <v>155202</v>
      </c>
    </row>
    <row r="294" spans="1:15" x14ac:dyDescent="0.2">
      <c r="A294" t="s">
        <v>1656</v>
      </c>
      <c r="C294" t="s">
        <v>1657</v>
      </c>
      <c r="E294" t="s">
        <v>820</v>
      </c>
      <c r="F294">
        <v>60590</v>
      </c>
      <c r="J294">
        <v>1</v>
      </c>
      <c r="K294">
        <v>1</v>
      </c>
      <c r="L294">
        <v>0</v>
      </c>
      <c r="M294">
        <v>1</v>
      </c>
      <c r="O294" s="1">
        <v>1196351</v>
      </c>
    </row>
    <row r="295" spans="1:15" x14ac:dyDescent="0.2">
      <c r="A295" t="s">
        <v>1658</v>
      </c>
      <c r="B295" t="s">
        <v>1659</v>
      </c>
      <c r="C295" t="s">
        <v>1660</v>
      </c>
      <c r="D295" t="s">
        <v>1661</v>
      </c>
      <c r="E295" t="s">
        <v>4</v>
      </c>
      <c r="F295">
        <v>59102</v>
      </c>
      <c r="G295" t="s">
        <v>1662</v>
      </c>
      <c r="J295">
        <v>12</v>
      </c>
      <c r="K295">
        <v>1</v>
      </c>
      <c r="L295">
        <v>0</v>
      </c>
      <c r="M295">
        <v>1</v>
      </c>
      <c r="N295" t="s">
        <v>1663</v>
      </c>
      <c r="O295" s="1">
        <v>39191</v>
      </c>
    </row>
    <row r="296" spans="1:15" x14ac:dyDescent="0.2">
      <c r="A296" t="s">
        <v>1664</v>
      </c>
      <c r="C296" t="s">
        <v>142</v>
      </c>
      <c r="D296" t="s">
        <v>1665</v>
      </c>
      <c r="E296" t="s">
        <v>4</v>
      </c>
      <c r="F296">
        <v>20036</v>
      </c>
      <c r="I296" t="s">
        <v>1666</v>
      </c>
      <c r="J296">
        <v>10</v>
      </c>
      <c r="K296">
        <v>1</v>
      </c>
      <c r="L296">
        <v>0</v>
      </c>
      <c r="M296">
        <v>1</v>
      </c>
      <c r="N296" t="s">
        <v>1667</v>
      </c>
      <c r="O296" s="1">
        <v>12420</v>
      </c>
    </row>
    <row r="297" spans="1:15" x14ac:dyDescent="0.2">
      <c r="A297" t="s">
        <v>1668</v>
      </c>
      <c r="C297" t="s">
        <v>1669</v>
      </c>
      <c r="D297" t="s">
        <v>169</v>
      </c>
      <c r="E297" t="s">
        <v>4</v>
      </c>
      <c r="F297" t="s">
        <v>1670</v>
      </c>
      <c r="G297" t="s">
        <v>1671</v>
      </c>
      <c r="H297" t="s">
        <v>1672</v>
      </c>
      <c r="I297" t="s">
        <v>1673</v>
      </c>
      <c r="J297">
        <v>17</v>
      </c>
      <c r="K297">
        <v>1</v>
      </c>
      <c r="L297">
        <v>0</v>
      </c>
      <c r="M297">
        <v>0</v>
      </c>
      <c r="N297" t="s">
        <v>1674</v>
      </c>
      <c r="O297" s="1">
        <v>10457</v>
      </c>
    </row>
    <row r="298" spans="1:15" x14ac:dyDescent="0.2">
      <c r="A298" t="s">
        <v>1675</v>
      </c>
      <c r="C298" t="s">
        <v>1676</v>
      </c>
      <c r="E298" t="s">
        <v>820</v>
      </c>
      <c r="F298">
        <v>45770</v>
      </c>
      <c r="J298">
        <v>1</v>
      </c>
      <c r="K298">
        <v>1</v>
      </c>
      <c r="L298">
        <v>0</v>
      </c>
      <c r="M298">
        <v>0</v>
      </c>
      <c r="O298" s="1">
        <v>136552</v>
      </c>
    </row>
    <row r="299" spans="1:15" x14ac:dyDescent="0.2">
      <c r="A299" t="s">
        <v>1677</v>
      </c>
      <c r="C299" t="s">
        <v>1678</v>
      </c>
      <c r="E299" t="s">
        <v>1679</v>
      </c>
      <c r="F299" t="s">
        <v>1680</v>
      </c>
      <c r="G299">
        <f>351-23-948-131</f>
        <v>-751</v>
      </c>
      <c r="H299" t="s">
        <v>1681</v>
      </c>
      <c r="I299" t="s">
        <v>1682</v>
      </c>
      <c r="J299">
        <v>21</v>
      </c>
      <c r="K299">
        <v>1</v>
      </c>
      <c r="L299">
        <v>0</v>
      </c>
      <c r="M299">
        <v>1</v>
      </c>
      <c r="N299" t="s">
        <v>1683</v>
      </c>
      <c r="O299" s="1">
        <v>175678</v>
      </c>
    </row>
    <row r="300" spans="1:15" x14ac:dyDescent="0.2">
      <c r="A300" t="s">
        <v>1684</v>
      </c>
      <c r="B300" t="s">
        <v>1685</v>
      </c>
      <c r="C300" t="s">
        <v>1686</v>
      </c>
      <c r="D300" t="s">
        <v>800</v>
      </c>
      <c r="E300" t="s">
        <v>4</v>
      </c>
      <c r="F300">
        <v>53226</v>
      </c>
      <c r="G300" t="s">
        <v>1687</v>
      </c>
      <c r="H300" t="s">
        <v>1688</v>
      </c>
      <c r="J300">
        <v>929</v>
      </c>
      <c r="K300">
        <v>1</v>
      </c>
      <c r="L300">
        <v>0</v>
      </c>
      <c r="M300">
        <v>1</v>
      </c>
      <c r="N300" t="s">
        <v>1689</v>
      </c>
      <c r="O300" s="1">
        <v>32028</v>
      </c>
    </row>
    <row r="301" spans="1:15" x14ac:dyDescent="0.2">
      <c r="A301" t="s">
        <v>1690</v>
      </c>
      <c r="B301" t="s">
        <v>1691</v>
      </c>
      <c r="C301" t="s">
        <v>695</v>
      </c>
      <c r="D301" t="s">
        <v>696</v>
      </c>
      <c r="E301" t="s">
        <v>4</v>
      </c>
      <c r="F301">
        <v>97210</v>
      </c>
      <c r="I301" t="s">
        <v>1692</v>
      </c>
      <c r="J301">
        <v>29</v>
      </c>
      <c r="K301">
        <v>3</v>
      </c>
      <c r="L301">
        <v>0</v>
      </c>
      <c r="M301">
        <v>3</v>
      </c>
      <c r="O301" s="1">
        <v>11317</v>
      </c>
    </row>
    <row r="302" spans="1:15" x14ac:dyDescent="0.2">
      <c r="A302" t="s">
        <v>1693</v>
      </c>
      <c r="C302" t="s">
        <v>1669</v>
      </c>
      <c r="D302" t="s">
        <v>169</v>
      </c>
      <c r="E302" t="s">
        <v>4</v>
      </c>
      <c r="F302">
        <v>78229</v>
      </c>
      <c r="J302">
        <v>1</v>
      </c>
      <c r="K302">
        <v>1</v>
      </c>
      <c r="L302">
        <v>0</v>
      </c>
      <c r="M302">
        <v>0</v>
      </c>
      <c r="O302" s="1">
        <v>40474</v>
      </c>
    </row>
    <row r="303" spans="1:15" x14ac:dyDescent="0.2">
      <c r="A303" t="s">
        <v>1694</v>
      </c>
      <c r="B303" t="s">
        <v>1695</v>
      </c>
      <c r="C303" t="s">
        <v>1696</v>
      </c>
      <c r="E303" t="s">
        <v>104</v>
      </c>
      <c r="F303" t="s">
        <v>1697</v>
      </c>
      <c r="G303" t="s">
        <v>1698</v>
      </c>
      <c r="H303" t="s">
        <v>1699</v>
      </c>
      <c r="I303" t="s">
        <v>1700</v>
      </c>
      <c r="J303">
        <v>145</v>
      </c>
      <c r="K303">
        <v>1</v>
      </c>
      <c r="L303">
        <v>0</v>
      </c>
      <c r="M303">
        <v>1</v>
      </c>
      <c r="N303" t="s">
        <v>1701</v>
      </c>
      <c r="O303" s="1">
        <v>106002</v>
      </c>
    </row>
    <row r="304" spans="1:15" x14ac:dyDescent="0.2">
      <c r="A304" t="s">
        <v>1702</v>
      </c>
      <c r="C304" t="s">
        <v>1703</v>
      </c>
      <c r="E304" t="s">
        <v>688</v>
      </c>
      <c r="F304" t="s">
        <v>1704</v>
      </c>
      <c r="J304">
        <v>5</v>
      </c>
      <c r="K304">
        <v>1</v>
      </c>
      <c r="L304">
        <v>0</v>
      </c>
      <c r="M304">
        <v>0</v>
      </c>
      <c r="O304" s="1">
        <v>267777</v>
      </c>
    </row>
    <row r="305" spans="1:15" x14ac:dyDescent="0.2">
      <c r="A305" t="s">
        <v>1705</v>
      </c>
      <c r="C305" t="s">
        <v>1706</v>
      </c>
      <c r="D305" t="s">
        <v>191</v>
      </c>
      <c r="E305" t="s">
        <v>4</v>
      </c>
      <c r="F305">
        <v>48081</v>
      </c>
      <c r="G305" t="s">
        <v>1707</v>
      </c>
      <c r="I305" t="s">
        <v>1708</v>
      </c>
      <c r="J305">
        <v>8</v>
      </c>
      <c r="K305">
        <v>1</v>
      </c>
      <c r="L305">
        <v>0</v>
      </c>
      <c r="M305">
        <v>1</v>
      </c>
      <c r="O305" s="1">
        <v>35181</v>
      </c>
    </row>
    <row r="306" spans="1:15" x14ac:dyDescent="0.2">
      <c r="A306" t="s">
        <v>1709</v>
      </c>
      <c r="B306" t="s">
        <v>1710</v>
      </c>
      <c r="C306" t="s">
        <v>1711</v>
      </c>
      <c r="D306" t="s">
        <v>134</v>
      </c>
      <c r="E306" t="s">
        <v>4</v>
      </c>
      <c r="F306">
        <v>30076</v>
      </c>
      <c r="G306" t="s">
        <v>1712</v>
      </c>
      <c r="I306" t="s">
        <v>1713</v>
      </c>
      <c r="J306">
        <v>15</v>
      </c>
      <c r="K306">
        <v>1</v>
      </c>
      <c r="L306">
        <v>0</v>
      </c>
      <c r="M306">
        <v>1</v>
      </c>
      <c r="N306" t="s">
        <v>1714</v>
      </c>
      <c r="O306" s="1">
        <v>67523</v>
      </c>
    </row>
    <row r="307" spans="1:15" x14ac:dyDescent="0.2">
      <c r="A307" t="s">
        <v>1715</v>
      </c>
      <c r="B307" t="s">
        <v>1716</v>
      </c>
      <c r="C307" t="s">
        <v>1717</v>
      </c>
      <c r="E307" t="s">
        <v>316</v>
      </c>
      <c r="F307">
        <v>51092</v>
      </c>
      <c r="G307" t="s">
        <v>1718</v>
      </c>
      <c r="H307" t="s">
        <v>1719</v>
      </c>
      <c r="I307" t="s">
        <v>1720</v>
      </c>
      <c r="J307">
        <v>17</v>
      </c>
      <c r="K307">
        <v>1</v>
      </c>
      <c r="L307">
        <v>0</v>
      </c>
      <c r="M307">
        <v>0</v>
      </c>
      <c r="N307" t="s">
        <v>1721</v>
      </c>
      <c r="O307" s="1">
        <v>164181</v>
      </c>
    </row>
    <row r="308" spans="1:15" x14ac:dyDescent="0.2">
      <c r="A308" t="s">
        <v>1722</v>
      </c>
      <c r="B308" t="s">
        <v>1723</v>
      </c>
      <c r="C308" t="s">
        <v>466</v>
      </c>
      <c r="E308" t="s">
        <v>349</v>
      </c>
      <c r="F308">
        <v>35128</v>
      </c>
      <c r="G308">
        <v>39049824439</v>
      </c>
      <c r="H308" t="s">
        <v>1724</v>
      </c>
      <c r="I308" t="s">
        <v>1725</v>
      </c>
      <c r="J308">
        <v>145</v>
      </c>
      <c r="K308">
        <v>2</v>
      </c>
      <c r="L308">
        <v>0</v>
      </c>
      <c r="M308">
        <v>1</v>
      </c>
      <c r="N308" t="s">
        <v>1726</v>
      </c>
      <c r="O308" s="1">
        <v>313312</v>
      </c>
    </row>
    <row r="309" spans="1:15" x14ac:dyDescent="0.2">
      <c r="A309" t="s">
        <v>1727</v>
      </c>
      <c r="C309" t="s">
        <v>1728</v>
      </c>
      <c r="D309" t="s">
        <v>1729</v>
      </c>
      <c r="E309" t="s">
        <v>4</v>
      </c>
      <c r="F309">
        <v>67226</v>
      </c>
      <c r="G309" t="s">
        <v>1730</v>
      </c>
      <c r="H309" t="s">
        <v>1731</v>
      </c>
      <c r="I309" t="s">
        <v>1732</v>
      </c>
      <c r="J309">
        <v>2</v>
      </c>
      <c r="K309">
        <v>1</v>
      </c>
      <c r="L309">
        <v>0</v>
      </c>
      <c r="M309">
        <v>1</v>
      </c>
      <c r="O309" s="1">
        <v>31169</v>
      </c>
    </row>
    <row r="310" spans="1:15" x14ac:dyDescent="0.2">
      <c r="A310" t="s">
        <v>1733</v>
      </c>
      <c r="B310" t="s">
        <v>1734</v>
      </c>
      <c r="C310" t="s">
        <v>1735</v>
      </c>
      <c r="D310" t="s">
        <v>44</v>
      </c>
      <c r="E310" t="s">
        <v>4</v>
      </c>
      <c r="F310">
        <v>90509</v>
      </c>
      <c r="G310" t="s">
        <v>1736</v>
      </c>
      <c r="H310" t="s">
        <v>1737</v>
      </c>
      <c r="I310" t="s">
        <v>1738</v>
      </c>
      <c r="J310">
        <v>55</v>
      </c>
      <c r="K310">
        <v>4</v>
      </c>
      <c r="L310">
        <v>0</v>
      </c>
      <c r="M310">
        <v>3</v>
      </c>
      <c r="N310" t="s">
        <v>1739</v>
      </c>
      <c r="O310" s="1">
        <v>48053</v>
      </c>
    </row>
    <row r="311" spans="1:15" x14ac:dyDescent="0.2">
      <c r="A311" t="s">
        <v>1740</v>
      </c>
      <c r="C311" t="s">
        <v>1741</v>
      </c>
      <c r="E311" t="s">
        <v>1742</v>
      </c>
      <c r="F311">
        <v>212030</v>
      </c>
      <c r="J311">
        <v>1</v>
      </c>
      <c r="K311">
        <v>1</v>
      </c>
      <c r="L311">
        <v>0</v>
      </c>
      <c r="M311">
        <v>0</v>
      </c>
      <c r="O311" s="1">
        <v>86449</v>
      </c>
    </row>
    <row r="312" spans="1:15" x14ac:dyDescent="0.2">
      <c r="A312" t="s">
        <v>1743</v>
      </c>
      <c r="B312" t="s">
        <v>1744</v>
      </c>
      <c r="C312" t="s">
        <v>1745</v>
      </c>
      <c r="D312" t="s">
        <v>28</v>
      </c>
      <c r="E312" t="s">
        <v>4</v>
      </c>
      <c r="F312">
        <v>33401</v>
      </c>
      <c r="G312" t="s">
        <v>1746</v>
      </c>
      <c r="H312" t="s">
        <v>1747</v>
      </c>
      <c r="I312" t="s">
        <v>1748</v>
      </c>
      <c r="J312">
        <v>30</v>
      </c>
      <c r="K312">
        <v>1</v>
      </c>
      <c r="L312">
        <v>0</v>
      </c>
      <c r="M312">
        <v>1</v>
      </c>
      <c r="N312" t="s">
        <v>1749</v>
      </c>
      <c r="O312" s="1">
        <v>53170</v>
      </c>
    </row>
    <row r="313" spans="1:15" x14ac:dyDescent="0.2">
      <c r="A313" t="s">
        <v>1750</v>
      </c>
      <c r="C313" t="s">
        <v>1751</v>
      </c>
      <c r="E313" t="s">
        <v>765</v>
      </c>
      <c r="F313">
        <v>38010</v>
      </c>
      <c r="J313">
        <v>2</v>
      </c>
      <c r="K313">
        <v>1</v>
      </c>
      <c r="L313">
        <v>0</v>
      </c>
      <c r="M313">
        <v>1</v>
      </c>
      <c r="O313" s="1">
        <v>255718</v>
      </c>
    </row>
    <row r="314" spans="1:15" x14ac:dyDescent="0.2">
      <c r="A314" t="s">
        <v>1752</v>
      </c>
      <c r="B314" t="s">
        <v>1753</v>
      </c>
      <c r="C314" t="s">
        <v>1754</v>
      </c>
      <c r="D314" t="s">
        <v>1404</v>
      </c>
      <c r="E314" t="s">
        <v>4</v>
      </c>
      <c r="F314">
        <v>52242</v>
      </c>
      <c r="H314" t="s">
        <v>1755</v>
      </c>
      <c r="I314" t="s">
        <v>1756</v>
      </c>
      <c r="J314" s="1">
        <v>1436</v>
      </c>
      <c r="K314">
        <v>4</v>
      </c>
      <c r="L314">
        <v>0</v>
      </c>
      <c r="M314">
        <v>1</v>
      </c>
      <c r="N314" t="s">
        <v>1757</v>
      </c>
      <c r="O314" s="1">
        <v>36345</v>
      </c>
    </row>
    <row r="315" spans="1:15" x14ac:dyDescent="0.2">
      <c r="A315" t="s">
        <v>1758</v>
      </c>
      <c r="B315" t="s">
        <v>1759</v>
      </c>
      <c r="C315" t="s">
        <v>1760</v>
      </c>
      <c r="E315" t="s">
        <v>254</v>
      </c>
      <c r="F315" t="s">
        <v>1761</v>
      </c>
      <c r="G315" t="s">
        <v>1762</v>
      </c>
      <c r="H315" t="s">
        <v>1763</v>
      </c>
      <c r="I315" t="s">
        <v>1764</v>
      </c>
      <c r="J315">
        <v>161</v>
      </c>
      <c r="K315">
        <v>1</v>
      </c>
      <c r="L315">
        <v>0</v>
      </c>
      <c r="M315">
        <v>0</v>
      </c>
      <c r="N315" t="s">
        <v>1765</v>
      </c>
      <c r="O315" s="1">
        <v>202514</v>
      </c>
    </row>
    <row r="316" spans="1:15" x14ac:dyDescent="0.2">
      <c r="A316" t="s">
        <v>1766</v>
      </c>
      <c r="C316" t="s">
        <v>1767</v>
      </c>
      <c r="D316" t="s">
        <v>155</v>
      </c>
      <c r="E316" t="s">
        <v>4</v>
      </c>
      <c r="F316" t="s">
        <v>1768</v>
      </c>
      <c r="J316">
        <v>1</v>
      </c>
      <c r="K316">
        <v>1</v>
      </c>
      <c r="L316">
        <v>0</v>
      </c>
      <c r="M316">
        <v>1</v>
      </c>
      <c r="O316" s="1">
        <v>6608</v>
      </c>
    </row>
    <row r="317" spans="1:15" x14ac:dyDescent="0.2">
      <c r="A317" t="s">
        <v>1769</v>
      </c>
      <c r="C317" t="s">
        <v>1599</v>
      </c>
      <c r="D317" t="s">
        <v>155</v>
      </c>
      <c r="E317" t="s">
        <v>4</v>
      </c>
      <c r="F317">
        <v>12206</v>
      </c>
      <c r="J317">
        <v>3</v>
      </c>
      <c r="K317">
        <v>1</v>
      </c>
      <c r="L317">
        <v>0</v>
      </c>
      <c r="M317">
        <v>1</v>
      </c>
      <c r="O317" s="1">
        <v>26778</v>
      </c>
    </row>
    <row r="318" spans="1:15" x14ac:dyDescent="0.2">
      <c r="A318" t="s">
        <v>1770</v>
      </c>
      <c r="C318" t="s">
        <v>1771</v>
      </c>
      <c r="E318" t="s">
        <v>254</v>
      </c>
      <c r="J318">
        <v>3</v>
      </c>
      <c r="K318">
        <v>1</v>
      </c>
      <c r="L318">
        <v>0</v>
      </c>
      <c r="M318">
        <v>1</v>
      </c>
      <c r="O318" s="1">
        <v>1400595</v>
      </c>
    </row>
    <row r="319" spans="1:15" x14ac:dyDescent="0.2">
      <c r="A319" t="s">
        <v>1772</v>
      </c>
      <c r="B319" t="s">
        <v>1773</v>
      </c>
      <c r="C319" t="s">
        <v>1774</v>
      </c>
      <c r="D319" t="s">
        <v>28</v>
      </c>
      <c r="E319" t="s">
        <v>4</v>
      </c>
      <c r="F319">
        <v>33180</v>
      </c>
      <c r="G319" t="s">
        <v>1775</v>
      </c>
      <c r="H319" t="s">
        <v>1776</v>
      </c>
      <c r="I319" t="s">
        <v>1777</v>
      </c>
      <c r="J319">
        <v>50</v>
      </c>
      <c r="K319">
        <v>1</v>
      </c>
      <c r="L319">
        <v>0</v>
      </c>
      <c r="M319">
        <v>0</v>
      </c>
      <c r="N319" t="s">
        <v>1778</v>
      </c>
      <c r="O319" s="1">
        <v>39084</v>
      </c>
    </row>
    <row r="320" spans="1:15" x14ac:dyDescent="0.2">
      <c r="A320" t="s">
        <v>1779</v>
      </c>
      <c r="C320" t="s">
        <v>1780</v>
      </c>
      <c r="E320" t="s">
        <v>242</v>
      </c>
      <c r="J320">
        <v>1</v>
      </c>
      <c r="K320">
        <v>1</v>
      </c>
      <c r="L320">
        <v>0</v>
      </c>
      <c r="M320">
        <v>1</v>
      </c>
      <c r="O320" s="1">
        <v>309421</v>
      </c>
    </row>
    <row r="321" spans="1:15" x14ac:dyDescent="0.2">
      <c r="A321" t="s">
        <v>1781</v>
      </c>
      <c r="B321" t="s">
        <v>1782</v>
      </c>
      <c r="C321" t="s">
        <v>168</v>
      </c>
      <c r="D321" t="s">
        <v>169</v>
      </c>
      <c r="E321" t="s">
        <v>4</v>
      </c>
      <c r="F321">
        <v>75251</v>
      </c>
      <c r="I321" t="s">
        <v>1783</v>
      </c>
      <c r="J321">
        <v>11</v>
      </c>
      <c r="K321">
        <v>1</v>
      </c>
      <c r="L321">
        <v>0</v>
      </c>
      <c r="M321">
        <v>1</v>
      </c>
      <c r="N321" t="s">
        <v>1784</v>
      </c>
      <c r="O321" s="1">
        <v>45514</v>
      </c>
    </row>
    <row r="322" spans="1:15" x14ac:dyDescent="0.2">
      <c r="A322" t="s">
        <v>1785</v>
      </c>
      <c r="C322" t="s">
        <v>1786</v>
      </c>
      <c r="E322" t="s">
        <v>254</v>
      </c>
      <c r="F322" t="s">
        <v>1787</v>
      </c>
      <c r="J322">
        <v>1</v>
      </c>
      <c r="K322">
        <v>1</v>
      </c>
      <c r="L322">
        <v>0</v>
      </c>
      <c r="M322">
        <v>0</v>
      </c>
      <c r="O322" s="1">
        <v>191678</v>
      </c>
    </row>
    <row r="323" spans="1:15" x14ac:dyDescent="0.2">
      <c r="A323" t="s">
        <v>1788</v>
      </c>
      <c r="B323" t="s">
        <v>1789</v>
      </c>
      <c r="C323" t="s">
        <v>1790</v>
      </c>
      <c r="D323" t="s">
        <v>60</v>
      </c>
      <c r="E323" t="s">
        <v>4</v>
      </c>
      <c r="F323">
        <v>38133</v>
      </c>
      <c r="G323" t="s">
        <v>1791</v>
      </c>
      <c r="I323" t="s">
        <v>1792</v>
      </c>
      <c r="J323">
        <v>12</v>
      </c>
      <c r="K323">
        <v>4</v>
      </c>
      <c r="L323">
        <v>0</v>
      </c>
      <c r="M323">
        <v>2</v>
      </c>
      <c r="N323" t="s">
        <v>1793</v>
      </c>
      <c r="O323" s="1">
        <v>20825</v>
      </c>
    </row>
    <row r="324" spans="1:15" x14ac:dyDescent="0.2">
      <c r="A324" t="s">
        <v>1794</v>
      </c>
      <c r="B324" t="s">
        <v>1795</v>
      </c>
      <c r="C324" t="s">
        <v>1796</v>
      </c>
      <c r="E324" t="s">
        <v>1797</v>
      </c>
      <c r="F324">
        <v>4091</v>
      </c>
      <c r="G324" t="s">
        <v>1798</v>
      </c>
      <c r="J324">
        <v>12</v>
      </c>
      <c r="K324">
        <v>1</v>
      </c>
      <c r="L324">
        <v>0</v>
      </c>
      <c r="M324">
        <v>1</v>
      </c>
      <c r="O324" s="1">
        <v>195023</v>
      </c>
    </row>
    <row r="325" spans="1:15" x14ac:dyDescent="0.2">
      <c r="A325" t="s">
        <v>1799</v>
      </c>
      <c r="B325" t="s">
        <v>1800</v>
      </c>
      <c r="C325" t="s">
        <v>307</v>
      </c>
      <c r="D325" t="s">
        <v>12</v>
      </c>
      <c r="E325" t="s">
        <v>4</v>
      </c>
      <c r="F325">
        <v>55426</v>
      </c>
      <c r="G325" t="s">
        <v>1801</v>
      </c>
      <c r="H325" t="s">
        <v>1802</v>
      </c>
      <c r="I325" t="s">
        <v>1803</v>
      </c>
      <c r="J325">
        <v>38</v>
      </c>
      <c r="K325">
        <v>1</v>
      </c>
      <c r="L325">
        <v>0</v>
      </c>
      <c r="M325">
        <v>1</v>
      </c>
      <c r="N325" t="s">
        <v>1804</v>
      </c>
      <c r="O325" s="1">
        <v>40581</v>
      </c>
    </row>
    <row r="326" spans="1:15" x14ac:dyDescent="0.2">
      <c r="A326" t="s">
        <v>321</v>
      </c>
      <c r="B326" t="s">
        <v>1805</v>
      </c>
      <c r="C326" t="s">
        <v>1806</v>
      </c>
      <c r="E326" t="s">
        <v>299</v>
      </c>
      <c r="F326">
        <v>9000</v>
      </c>
      <c r="G326" t="s">
        <v>1807</v>
      </c>
      <c r="H326" t="s">
        <v>1808</v>
      </c>
      <c r="I326" t="s">
        <v>1809</v>
      </c>
      <c r="J326">
        <v>249</v>
      </c>
      <c r="K326">
        <v>1</v>
      </c>
      <c r="L326">
        <v>0</v>
      </c>
      <c r="M326">
        <v>0</v>
      </c>
      <c r="N326" t="s">
        <v>1810</v>
      </c>
      <c r="O326" s="1">
        <v>235791</v>
      </c>
    </row>
    <row r="327" spans="1:15" x14ac:dyDescent="0.2">
      <c r="A327" t="s">
        <v>1811</v>
      </c>
      <c r="C327" t="s">
        <v>442</v>
      </c>
      <c r="D327" t="s">
        <v>142</v>
      </c>
      <c r="E327" t="s">
        <v>4</v>
      </c>
      <c r="F327">
        <v>98507</v>
      </c>
      <c r="G327" t="s">
        <v>443</v>
      </c>
      <c r="H327" t="s">
        <v>1812</v>
      </c>
      <c r="I327" t="s">
        <v>1813</v>
      </c>
      <c r="J327">
        <v>2</v>
      </c>
      <c r="K327">
        <v>1</v>
      </c>
      <c r="L327">
        <v>0</v>
      </c>
      <c r="M327">
        <v>1</v>
      </c>
      <c r="N327" t="s">
        <v>1814</v>
      </c>
      <c r="O327" s="1">
        <v>53999</v>
      </c>
    </row>
    <row r="328" spans="1:15" x14ac:dyDescent="0.2">
      <c r="A328" t="s">
        <v>1815</v>
      </c>
      <c r="C328" t="s">
        <v>1816</v>
      </c>
      <c r="E328" t="s">
        <v>316</v>
      </c>
      <c r="F328">
        <v>91058</v>
      </c>
      <c r="J328">
        <v>1</v>
      </c>
      <c r="K328">
        <v>1</v>
      </c>
      <c r="L328">
        <v>0</v>
      </c>
      <c r="M328">
        <v>1</v>
      </c>
      <c r="O328" s="1">
        <v>1237603</v>
      </c>
    </row>
    <row r="329" spans="1:15" x14ac:dyDescent="0.2">
      <c r="A329" t="s">
        <v>1817</v>
      </c>
      <c r="C329" t="s">
        <v>1818</v>
      </c>
      <c r="E329" t="s">
        <v>1819</v>
      </c>
      <c r="J329">
        <v>5</v>
      </c>
      <c r="K329">
        <v>2</v>
      </c>
      <c r="L329">
        <v>0</v>
      </c>
      <c r="M329">
        <v>2</v>
      </c>
      <c r="O329" s="1">
        <v>297215</v>
      </c>
    </row>
    <row r="330" spans="1:15" x14ac:dyDescent="0.2">
      <c r="A330" t="s">
        <v>1820</v>
      </c>
      <c r="B330" t="s">
        <v>1821</v>
      </c>
      <c r="C330" t="s">
        <v>1822</v>
      </c>
      <c r="E330" t="s">
        <v>220</v>
      </c>
      <c r="F330" t="s">
        <v>1823</v>
      </c>
      <c r="G330" t="s">
        <v>1824</v>
      </c>
      <c r="H330" t="s">
        <v>1825</v>
      </c>
      <c r="I330" t="s">
        <v>1826</v>
      </c>
      <c r="J330">
        <v>374</v>
      </c>
      <c r="K330">
        <v>4</v>
      </c>
      <c r="L330">
        <v>0</v>
      </c>
      <c r="M330">
        <v>2</v>
      </c>
      <c r="N330" t="s">
        <v>1827</v>
      </c>
      <c r="O330" s="1">
        <v>147774</v>
      </c>
    </row>
    <row r="331" spans="1:15" x14ac:dyDescent="0.2">
      <c r="A331" t="s">
        <v>1828</v>
      </c>
      <c r="C331" t="s">
        <v>1829</v>
      </c>
      <c r="E331" t="s">
        <v>835</v>
      </c>
      <c r="F331">
        <v>5020</v>
      </c>
      <c r="J331">
        <v>1</v>
      </c>
      <c r="K331">
        <v>1</v>
      </c>
      <c r="L331">
        <v>0</v>
      </c>
      <c r="M331">
        <v>0</v>
      </c>
      <c r="N331" t="s">
        <v>1830</v>
      </c>
      <c r="O331" s="1">
        <v>1381137</v>
      </c>
    </row>
    <row r="332" spans="1:15" x14ac:dyDescent="0.2">
      <c r="A332" t="s">
        <v>1831</v>
      </c>
      <c r="B332" t="s">
        <v>1832</v>
      </c>
      <c r="C332" t="s">
        <v>695</v>
      </c>
      <c r="D332" t="s">
        <v>696</v>
      </c>
      <c r="E332" t="s">
        <v>4</v>
      </c>
      <c r="F332">
        <v>97227</v>
      </c>
      <c r="G332" t="s">
        <v>1833</v>
      </c>
      <c r="H332" t="s">
        <v>1834</v>
      </c>
      <c r="I332" t="s">
        <v>1835</v>
      </c>
      <c r="J332">
        <v>198</v>
      </c>
      <c r="K332">
        <v>2</v>
      </c>
      <c r="L332">
        <v>0</v>
      </c>
      <c r="M332">
        <v>1</v>
      </c>
      <c r="N332" t="s">
        <v>1836</v>
      </c>
      <c r="O332" s="1">
        <v>31679</v>
      </c>
    </row>
    <row r="333" spans="1:15" x14ac:dyDescent="0.2">
      <c r="A333" t="s">
        <v>1837</v>
      </c>
      <c r="B333" t="s">
        <v>1838</v>
      </c>
      <c r="C333" t="s">
        <v>1839</v>
      </c>
      <c r="D333" t="s">
        <v>169</v>
      </c>
      <c r="E333" t="s">
        <v>4</v>
      </c>
      <c r="F333">
        <v>77555</v>
      </c>
      <c r="G333" t="s">
        <v>1840</v>
      </c>
      <c r="H333" t="s">
        <v>1841</v>
      </c>
      <c r="I333" t="s">
        <v>1842</v>
      </c>
      <c r="J333">
        <v>575</v>
      </c>
      <c r="K333">
        <v>1</v>
      </c>
      <c r="L333">
        <v>0</v>
      </c>
      <c r="M333">
        <v>0</v>
      </c>
      <c r="N333" t="s">
        <v>1843</v>
      </c>
      <c r="O333" s="1">
        <v>69375</v>
      </c>
    </row>
    <row r="334" spans="1:15" x14ac:dyDescent="0.2">
      <c r="A334" t="s">
        <v>1844</v>
      </c>
      <c r="C334" t="s">
        <v>1845</v>
      </c>
      <c r="D334" t="s">
        <v>169</v>
      </c>
      <c r="E334" t="s">
        <v>4</v>
      </c>
      <c r="F334">
        <v>77546</v>
      </c>
      <c r="J334">
        <v>3</v>
      </c>
      <c r="K334">
        <v>1</v>
      </c>
      <c r="L334">
        <v>0</v>
      </c>
      <c r="M334">
        <v>1</v>
      </c>
      <c r="O334" s="1">
        <v>11468</v>
      </c>
    </row>
    <row r="335" spans="1:15" x14ac:dyDescent="0.2">
      <c r="A335" t="s">
        <v>1846</v>
      </c>
      <c r="C335" t="s">
        <v>695</v>
      </c>
      <c r="D335" t="s">
        <v>696</v>
      </c>
      <c r="E335" t="s">
        <v>4</v>
      </c>
      <c r="F335">
        <v>97239</v>
      </c>
      <c r="J335">
        <v>7</v>
      </c>
      <c r="K335">
        <v>1</v>
      </c>
      <c r="L335">
        <v>0</v>
      </c>
      <c r="M335">
        <v>1</v>
      </c>
      <c r="O335" s="1">
        <v>11467</v>
      </c>
    </row>
    <row r="336" spans="1:15" x14ac:dyDescent="0.2">
      <c r="A336" t="s">
        <v>1847</v>
      </c>
      <c r="C336" t="s">
        <v>1161</v>
      </c>
      <c r="D336" t="s">
        <v>510</v>
      </c>
      <c r="E336" t="s">
        <v>4</v>
      </c>
      <c r="F336">
        <v>27713</v>
      </c>
      <c r="J336">
        <v>1</v>
      </c>
      <c r="K336">
        <v>1</v>
      </c>
      <c r="L336">
        <v>0</v>
      </c>
      <c r="M336">
        <v>1</v>
      </c>
      <c r="O336">
        <v>769</v>
      </c>
    </row>
    <row r="337" spans="1:15" x14ac:dyDescent="0.2">
      <c r="A337" t="s">
        <v>1848</v>
      </c>
      <c r="C337" t="s">
        <v>1555</v>
      </c>
      <c r="E337" t="s">
        <v>473</v>
      </c>
      <c r="F337">
        <v>226002</v>
      </c>
      <c r="J337">
        <v>1</v>
      </c>
      <c r="K337">
        <v>1</v>
      </c>
      <c r="L337">
        <v>0</v>
      </c>
      <c r="M337">
        <v>1</v>
      </c>
      <c r="O337" s="1">
        <v>215164</v>
      </c>
    </row>
    <row r="338" spans="1:15" x14ac:dyDescent="0.2">
      <c r="A338" t="s">
        <v>1849</v>
      </c>
      <c r="B338" t="s">
        <v>1850</v>
      </c>
      <c r="C338" t="s">
        <v>1851</v>
      </c>
      <c r="D338" t="s">
        <v>44</v>
      </c>
      <c r="E338" t="s">
        <v>4</v>
      </c>
      <c r="G338" t="s">
        <v>1852</v>
      </c>
      <c r="J338">
        <v>11</v>
      </c>
      <c r="K338">
        <v>2</v>
      </c>
      <c r="L338">
        <v>0</v>
      </c>
      <c r="M338">
        <v>1</v>
      </c>
      <c r="O338" s="1">
        <v>1594</v>
      </c>
    </row>
    <row r="339" spans="1:15" x14ac:dyDescent="0.2">
      <c r="A339" t="s">
        <v>1853</v>
      </c>
      <c r="C339" t="s">
        <v>1854</v>
      </c>
      <c r="D339" t="s">
        <v>672</v>
      </c>
      <c r="E339" t="s">
        <v>4</v>
      </c>
      <c r="F339">
        <v>89502</v>
      </c>
      <c r="J339">
        <v>1</v>
      </c>
      <c r="K339">
        <v>1</v>
      </c>
      <c r="L339">
        <v>0</v>
      </c>
      <c r="M339">
        <v>0</v>
      </c>
      <c r="O339" s="1">
        <v>54600</v>
      </c>
    </row>
    <row r="340" spans="1:15" x14ac:dyDescent="0.2">
      <c r="A340" t="s">
        <v>1855</v>
      </c>
      <c r="C340" t="s">
        <v>1856</v>
      </c>
      <c r="E340" t="s">
        <v>820</v>
      </c>
      <c r="F340" t="s">
        <v>1857</v>
      </c>
      <c r="I340" t="s">
        <v>1858</v>
      </c>
      <c r="J340">
        <v>3</v>
      </c>
      <c r="K340">
        <v>1</v>
      </c>
      <c r="L340">
        <v>0</v>
      </c>
      <c r="M340">
        <v>0</v>
      </c>
      <c r="O340" s="1">
        <v>272237</v>
      </c>
    </row>
    <row r="341" spans="1:15" x14ac:dyDescent="0.2">
      <c r="A341" t="s">
        <v>1859</v>
      </c>
      <c r="C341" t="s">
        <v>1860</v>
      </c>
      <c r="D341" t="s">
        <v>510</v>
      </c>
      <c r="E341" t="s">
        <v>4</v>
      </c>
      <c r="F341">
        <v>28277</v>
      </c>
      <c r="J341">
        <v>10</v>
      </c>
      <c r="K341">
        <v>1</v>
      </c>
      <c r="L341">
        <v>0</v>
      </c>
      <c r="M341">
        <v>1</v>
      </c>
      <c r="N341" t="s">
        <v>1861</v>
      </c>
      <c r="O341" s="1">
        <v>11595</v>
      </c>
    </row>
    <row r="342" spans="1:15" x14ac:dyDescent="0.2">
      <c r="A342" t="s">
        <v>1862</v>
      </c>
      <c r="B342" t="s">
        <v>1863</v>
      </c>
      <c r="C342" t="s">
        <v>1864</v>
      </c>
      <c r="E342" t="s">
        <v>1797</v>
      </c>
      <c r="F342">
        <v>8001</v>
      </c>
      <c r="G342">
        <v>27832317004</v>
      </c>
      <c r="H342" t="s">
        <v>1865</v>
      </c>
      <c r="I342" t="s">
        <v>1866</v>
      </c>
      <c r="J342">
        <v>55</v>
      </c>
      <c r="K342">
        <v>2</v>
      </c>
      <c r="L342">
        <v>0</v>
      </c>
      <c r="M342">
        <v>2</v>
      </c>
      <c r="N342" t="s">
        <v>1867</v>
      </c>
      <c r="O342" s="1">
        <v>878708</v>
      </c>
    </row>
    <row r="343" spans="1:15" x14ac:dyDescent="0.2">
      <c r="A343" t="s">
        <v>1868</v>
      </c>
      <c r="B343" t="s">
        <v>1869</v>
      </c>
      <c r="C343" t="s">
        <v>148</v>
      </c>
      <c r="D343" t="s">
        <v>88</v>
      </c>
      <c r="E343" t="s">
        <v>4</v>
      </c>
      <c r="F343">
        <v>60612</v>
      </c>
      <c r="H343" t="s">
        <v>1870</v>
      </c>
      <c r="I343" t="s">
        <v>1871</v>
      </c>
      <c r="J343" s="1">
        <v>1145</v>
      </c>
      <c r="K343">
        <v>1</v>
      </c>
      <c r="L343">
        <v>0</v>
      </c>
      <c r="M343">
        <v>0</v>
      </c>
      <c r="N343" t="s">
        <v>1872</v>
      </c>
      <c r="O343">
        <v>42</v>
      </c>
    </row>
    <row r="344" spans="1:15" x14ac:dyDescent="0.2">
      <c r="A344" t="s">
        <v>524</v>
      </c>
      <c r="C344" t="s">
        <v>819</v>
      </c>
      <c r="E344" t="s">
        <v>820</v>
      </c>
      <c r="J344">
        <v>1</v>
      </c>
      <c r="K344">
        <v>1</v>
      </c>
      <c r="L344">
        <v>0</v>
      </c>
      <c r="M344">
        <v>1</v>
      </c>
      <c r="O344" s="1">
        <v>204602</v>
      </c>
    </row>
    <row r="345" spans="1:15" x14ac:dyDescent="0.2">
      <c r="A345" t="s">
        <v>1873</v>
      </c>
      <c r="C345" t="s">
        <v>1874</v>
      </c>
      <c r="E345" t="s">
        <v>820</v>
      </c>
      <c r="F345">
        <v>59909</v>
      </c>
      <c r="J345">
        <v>1</v>
      </c>
      <c r="K345">
        <v>1</v>
      </c>
      <c r="L345">
        <v>0</v>
      </c>
      <c r="M345">
        <v>0</v>
      </c>
      <c r="O345" s="1">
        <v>84946</v>
      </c>
    </row>
    <row r="346" spans="1:15" x14ac:dyDescent="0.2">
      <c r="A346" t="s">
        <v>1875</v>
      </c>
      <c r="C346" t="s">
        <v>1876</v>
      </c>
      <c r="D346" t="s">
        <v>44</v>
      </c>
      <c r="E346" t="s">
        <v>4</v>
      </c>
      <c r="F346">
        <v>90404</v>
      </c>
      <c r="J346">
        <v>7</v>
      </c>
      <c r="K346">
        <v>1</v>
      </c>
      <c r="L346">
        <v>0</v>
      </c>
      <c r="M346">
        <v>1</v>
      </c>
      <c r="O346" s="1">
        <v>49615</v>
      </c>
    </row>
    <row r="347" spans="1:15" x14ac:dyDescent="0.2">
      <c r="A347" t="s">
        <v>1877</v>
      </c>
      <c r="C347" t="s">
        <v>1357</v>
      </c>
      <c r="D347" t="s">
        <v>155</v>
      </c>
      <c r="E347" t="s">
        <v>4</v>
      </c>
      <c r="F347">
        <v>13210</v>
      </c>
      <c r="J347">
        <v>1</v>
      </c>
      <c r="K347">
        <v>1</v>
      </c>
      <c r="L347">
        <v>0</v>
      </c>
      <c r="M347">
        <v>0</v>
      </c>
      <c r="O347" s="1">
        <v>6630</v>
      </c>
    </row>
    <row r="348" spans="1:15" x14ac:dyDescent="0.2">
      <c r="A348" t="s">
        <v>1770</v>
      </c>
      <c r="C348" t="s">
        <v>1771</v>
      </c>
      <c r="E348" t="s">
        <v>254</v>
      </c>
      <c r="H348" t="s">
        <v>1878</v>
      </c>
      <c r="I348" t="s">
        <v>1879</v>
      </c>
      <c r="J348">
        <v>1</v>
      </c>
      <c r="K348">
        <v>1</v>
      </c>
      <c r="L348">
        <v>0</v>
      </c>
      <c r="M348">
        <v>0</v>
      </c>
      <c r="O348" s="1">
        <v>1155836</v>
      </c>
    </row>
    <row r="349" spans="1:15" x14ac:dyDescent="0.2">
      <c r="A349" t="s">
        <v>1880</v>
      </c>
      <c r="B349" t="s">
        <v>1881</v>
      </c>
      <c r="C349" t="s">
        <v>27</v>
      </c>
      <c r="D349" t="s">
        <v>28</v>
      </c>
      <c r="E349" t="s">
        <v>4</v>
      </c>
      <c r="F349">
        <v>33183</v>
      </c>
      <c r="G349" t="s">
        <v>1882</v>
      </c>
      <c r="I349" t="s">
        <v>1883</v>
      </c>
      <c r="J349">
        <v>30</v>
      </c>
      <c r="K349">
        <v>2</v>
      </c>
      <c r="L349">
        <v>0</v>
      </c>
      <c r="M349">
        <v>1</v>
      </c>
      <c r="N349" t="s">
        <v>1884</v>
      </c>
      <c r="O349" s="1">
        <v>61651</v>
      </c>
    </row>
    <row r="350" spans="1:15" x14ac:dyDescent="0.2">
      <c r="A350" t="s">
        <v>1885</v>
      </c>
      <c r="B350" t="s">
        <v>1886</v>
      </c>
      <c r="C350" t="s">
        <v>1887</v>
      </c>
      <c r="E350" t="s">
        <v>1797</v>
      </c>
      <c r="G350" t="s">
        <v>1888</v>
      </c>
      <c r="J350">
        <v>107</v>
      </c>
      <c r="K350">
        <v>2</v>
      </c>
      <c r="L350">
        <v>0</v>
      </c>
      <c r="M350">
        <v>2</v>
      </c>
      <c r="N350" t="s">
        <v>1889</v>
      </c>
      <c r="O350" s="1">
        <v>716495</v>
      </c>
    </row>
    <row r="351" spans="1:15" x14ac:dyDescent="0.2">
      <c r="A351" t="s">
        <v>1890</v>
      </c>
      <c r="B351" t="s">
        <v>1891</v>
      </c>
      <c r="C351" t="s">
        <v>1892</v>
      </c>
      <c r="D351" t="s">
        <v>44</v>
      </c>
      <c r="E351" t="s">
        <v>4</v>
      </c>
      <c r="F351">
        <v>94520</v>
      </c>
      <c r="G351" t="s">
        <v>1893</v>
      </c>
      <c r="H351" t="s">
        <v>1894</v>
      </c>
      <c r="I351" t="s">
        <v>1895</v>
      </c>
      <c r="J351">
        <v>13</v>
      </c>
      <c r="K351">
        <v>2</v>
      </c>
      <c r="L351">
        <v>0</v>
      </c>
      <c r="M351">
        <v>2</v>
      </c>
      <c r="N351" t="s">
        <v>1896</v>
      </c>
      <c r="O351" s="1">
        <v>12897</v>
      </c>
    </row>
    <row r="352" spans="1:15" x14ac:dyDescent="0.2">
      <c r="A352" t="s">
        <v>1897</v>
      </c>
      <c r="C352" t="s">
        <v>1898</v>
      </c>
      <c r="D352" t="s">
        <v>908</v>
      </c>
      <c r="E352" t="s">
        <v>4</v>
      </c>
      <c r="F352">
        <v>21204</v>
      </c>
      <c r="J352">
        <v>4</v>
      </c>
      <c r="K352">
        <v>1</v>
      </c>
      <c r="L352">
        <v>0</v>
      </c>
      <c r="M352">
        <v>1</v>
      </c>
      <c r="O352" s="1">
        <v>3615</v>
      </c>
    </row>
    <row r="353" spans="1:15" x14ac:dyDescent="0.2">
      <c r="A353" t="s">
        <v>1899</v>
      </c>
      <c r="C353" t="s">
        <v>1900</v>
      </c>
      <c r="E353" t="s">
        <v>1173</v>
      </c>
      <c r="F353" t="s">
        <v>1901</v>
      </c>
      <c r="I353" t="s">
        <v>1902</v>
      </c>
      <c r="J353">
        <v>6</v>
      </c>
      <c r="K353">
        <v>3</v>
      </c>
      <c r="L353">
        <v>0</v>
      </c>
      <c r="M353">
        <v>1</v>
      </c>
      <c r="O353" s="1">
        <v>257592</v>
      </c>
    </row>
    <row r="354" spans="1:15" x14ac:dyDescent="0.2">
      <c r="A354" t="s">
        <v>1903</v>
      </c>
      <c r="C354" t="s">
        <v>1904</v>
      </c>
      <c r="E354" t="s">
        <v>1905</v>
      </c>
      <c r="F354">
        <v>4114</v>
      </c>
      <c r="J354">
        <v>4</v>
      </c>
      <c r="K354">
        <v>1</v>
      </c>
      <c r="L354">
        <v>0</v>
      </c>
      <c r="M354">
        <v>0</v>
      </c>
      <c r="O354" s="1">
        <v>212957</v>
      </c>
    </row>
    <row r="355" spans="1:15" x14ac:dyDescent="0.2">
      <c r="A355" t="s">
        <v>1906</v>
      </c>
      <c r="B355" t="s">
        <v>1907</v>
      </c>
      <c r="C355" t="s">
        <v>1908</v>
      </c>
      <c r="D355" t="s">
        <v>901</v>
      </c>
      <c r="E355" t="s">
        <v>4</v>
      </c>
      <c r="F355">
        <v>36207</v>
      </c>
      <c r="G355" t="s">
        <v>1909</v>
      </c>
      <c r="H355" t="s">
        <v>1910</v>
      </c>
      <c r="I355" t="s">
        <v>1911</v>
      </c>
      <c r="J355">
        <v>36</v>
      </c>
      <c r="K355">
        <v>1</v>
      </c>
      <c r="L355">
        <v>0</v>
      </c>
      <c r="M355">
        <v>1</v>
      </c>
      <c r="N355" t="s">
        <v>1912</v>
      </c>
      <c r="O355" s="1">
        <v>1053163</v>
      </c>
    </row>
    <row r="356" spans="1:15" x14ac:dyDescent="0.2">
      <c r="A356" t="s">
        <v>1913</v>
      </c>
      <c r="B356" t="s">
        <v>1914</v>
      </c>
      <c r="C356" t="s">
        <v>141</v>
      </c>
      <c r="D356" t="s">
        <v>142</v>
      </c>
      <c r="E356" t="s">
        <v>4</v>
      </c>
      <c r="F356">
        <v>98101</v>
      </c>
      <c r="G356" t="s">
        <v>1915</v>
      </c>
      <c r="H356" t="s">
        <v>1916</v>
      </c>
      <c r="I356" t="s">
        <v>1917</v>
      </c>
      <c r="J356">
        <v>88</v>
      </c>
      <c r="K356">
        <v>1</v>
      </c>
      <c r="L356">
        <v>0</v>
      </c>
      <c r="M356">
        <v>1</v>
      </c>
      <c r="N356" t="s">
        <v>1918</v>
      </c>
      <c r="O356" s="1">
        <v>58198</v>
      </c>
    </row>
    <row r="357" spans="1:15" x14ac:dyDescent="0.2">
      <c r="A357" t="s">
        <v>1919</v>
      </c>
      <c r="C357" t="s">
        <v>834</v>
      </c>
      <c r="E357" t="s">
        <v>835</v>
      </c>
      <c r="F357">
        <v>1090</v>
      </c>
      <c r="J357">
        <v>1</v>
      </c>
      <c r="K357">
        <v>1</v>
      </c>
      <c r="L357">
        <v>0</v>
      </c>
      <c r="M357">
        <v>0</v>
      </c>
      <c r="N357" t="s">
        <v>1920</v>
      </c>
      <c r="O357" s="1">
        <v>1381080</v>
      </c>
    </row>
    <row r="358" spans="1:15" x14ac:dyDescent="0.2">
      <c r="A358" t="s">
        <v>1921</v>
      </c>
      <c r="B358" t="s">
        <v>1922</v>
      </c>
      <c r="C358" t="s">
        <v>1923</v>
      </c>
      <c r="E358" t="s">
        <v>254</v>
      </c>
      <c r="F358" t="s">
        <v>1924</v>
      </c>
      <c r="G358" t="s">
        <v>1925</v>
      </c>
      <c r="I358" t="s">
        <v>1926</v>
      </c>
      <c r="J358">
        <v>142</v>
      </c>
      <c r="K358">
        <v>5</v>
      </c>
      <c r="L358">
        <v>0</v>
      </c>
      <c r="M358">
        <v>5</v>
      </c>
      <c r="N358" t="s">
        <v>1927</v>
      </c>
      <c r="O358" s="1">
        <v>155231</v>
      </c>
    </row>
    <row r="359" spans="1:15" x14ac:dyDescent="0.2">
      <c r="A359" t="s">
        <v>1928</v>
      </c>
      <c r="B359" t="s">
        <v>1929</v>
      </c>
      <c r="C359" t="s">
        <v>1930</v>
      </c>
      <c r="D359" t="s">
        <v>134</v>
      </c>
      <c r="E359" t="s">
        <v>4</v>
      </c>
      <c r="F359">
        <v>30912</v>
      </c>
      <c r="G359" t="s">
        <v>1931</v>
      </c>
      <c r="H359" t="s">
        <v>1932</v>
      </c>
      <c r="I359" t="s">
        <v>1933</v>
      </c>
      <c r="J359">
        <v>301</v>
      </c>
      <c r="K359">
        <v>2</v>
      </c>
      <c r="L359">
        <v>0</v>
      </c>
      <c r="M359">
        <v>1</v>
      </c>
      <c r="N359" t="s">
        <v>1934</v>
      </c>
      <c r="O359" s="1">
        <v>53890</v>
      </c>
    </row>
    <row r="360" spans="1:15" x14ac:dyDescent="0.2">
      <c r="A360" t="s">
        <v>1935</v>
      </c>
      <c r="C360" t="s">
        <v>52</v>
      </c>
      <c r="D360" t="s">
        <v>44</v>
      </c>
      <c r="E360" t="s">
        <v>4</v>
      </c>
      <c r="F360">
        <v>94305</v>
      </c>
      <c r="J360">
        <v>1</v>
      </c>
      <c r="K360">
        <v>1</v>
      </c>
      <c r="L360">
        <v>0</v>
      </c>
      <c r="M360">
        <v>0</v>
      </c>
      <c r="O360" s="1">
        <v>49792</v>
      </c>
    </row>
    <row r="361" spans="1:15" x14ac:dyDescent="0.2">
      <c r="A361" t="s">
        <v>1936</v>
      </c>
      <c r="C361" t="s">
        <v>1937</v>
      </c>
      <c r="E361" t="s">
        <v>1938</v>
      </c>
      <c r="J361">
        <v>1</v>
      </c>
      <c r="K361">
        <v>1</v>
      </c>
      <c r="L361">
        <v>0</v>
      </c>
      <c r="M361">
        <v>1</v>
      </c>
      <c r="O361" s="1">
        <v>241740</v>
      </c>
    </row>
    <row r="362" spans="1:15" x14ac:dyDescent="0.2">
      <c r="A362" t="s">
        <v>1939</v>
      </c>
      <c r="B362" t="s">
        <v>1940</v>
      </c>
      <c r="C362" t="s">
        <v>1941</v>
      </c>
      <c r="D362" t="s">
        <v>88</v>
      </c>
      <c r="E362" t="s">
        <v>4</v>
      </c>
      <c r="F362">
        <v>62704</v>
      </c>
      <c r="G362" t="s">
        <v>1942</v>
      </c>
      <c r="I362" t="s">
        <v>1943</v>
      </c>
      <c r="J362">
        <v>9</v>
      </c>
      <c r="K362">
        <v>2</v>
      </c>
      <c r="L362">
        <v>0</v>
      </c>
      <c r="M362">
        <v>2</v>
      </c>
      <c r="O362" s="1">
        <v>54405</v>
      </c>
    </row>
    <row r="363" spans="1:15" x14ac:dyDescent="0.2">
      <c r="A363" t="s">
        <v>1944</v>
      </c>
      <c r="B363" t="s">
        <v>1945</v>
      </c>
      <c r="C363" t="s">
        <v>1625</v>
      </c>
      <c r="D363" t="s">
        <v>1626</v>
      </c>
      <c r="E363" t="s">
        <v>4</v>
      </c>
      <c r="F363">
        <v>45219</v>
      </c>
      <c r="G363" t="s">
        <v>1946</v>
      </c>
      <c r="H363" t="s">
        <v>1947</v>
      </c>
      <c r="I363" t="s">
        <v>1948</v>
      </c>
      <c r="J363">
        <v>201</v>
      </c>
      <c r="K363">
        <v>1</v>
      </c>
      <c r="L363">
        <v>0</v>
      </c>
      <c r="M363">
        <v>0</v>
      </c>
      <c r="N363" t="s">
        <v>1949</v>
      </c>
      <c r="O363" s="1">
        <v>9697</v>
      </c>
    </row>
    <row r="364" spans="1:15" x14ac:dyDescent="0.2">
      <c r="A364" t="s">
        <v>1950</v>
      </c>
      <c r="B364" t="s">
        <v>1951</v>
      </c>
      <c r="C364" t="s">
        <v>1952</v>
      </c>
      <c r="E364" t="s">
        <v>554</v>
      </c>
      <c r="F364" t="s">
        <v>1953</v>
      </c>
      <c r="G364">
        <v>31715262620</v>
      </c>
      <c r="H364" t="s">
        <v>1954</v>
      </c>
      <c r="I364" t="s">
        <v>1955</v>
      </c>
      <c r="J364">
        <v>274</v>
      </c>
      <c r="K364">
        <v>1</v>
      </c>
      <c r="L364">
        <v>0</v>
      </c>
      <c r="M364">
        <v>1</v>
      </c>
      <c r="N364" t="s">
        <v>1956</v>
      </c>
      <c r="O364" s="1">
        <v>245445</v>
      </c>
    </row>
    <row r="365" spans="1:15" x14ac:dyDescent="0.2">
      <c r="A365" t="s">
        <v>1957</v>
      </c>
      <c r="C365" t="s">
        <v>1958</v>
      </c>
      <c r="E365" t="s">
        <v>1742</v>
      </c>
      <c r="F365">
        <v>220096</v>
      </c>
      <c r="J365">
        <v>1</v>
      </c>
      <c r="K365">
        <v>1</v>
      </c>
      <c r="L365">
        <v>0</v>
      </c>
      <c r="M365">
        <v>0</v>
      </c>
      <c r="O365" s="1">
        <v>275878</v>
      </c>
    </row>
    <row r="366" spans="1:15" x14ac:dyDescent="0.2">
      <c r="A366" t="s">
        <v>1959</v>
      </c>
      <c r="B366" t="s">
        <v>1960</v>
      </c>
      <c r="C366" t="s">
        <v>1961</v>
      </c>
      <c r="E366" t="s">
        <v>254</v>
      </c>
      <c r="F366" t="s">
        <v>1962</v>
      </c>
      <c r="G366" t="s">
        <v>1963</v>
      </c>
      <c r="H366" t="s">
        <v>1964</v>
      </c>
      <c r="I366" t="s">
        <v>1965</v>
      </c>
      <c r="J366">
        <v>51</v>
      </c>
      <c r="K366">
        <v>1</v>
      </c>
      <c r="L366">
        <v>0</v>
      </c>
      <c r="M366">
        <v>0</v>
      </c>
      <c r="N366" t="s">
        <v>1966</v>
      </c>
      <c r="O366" s="1">
        <v>159924</v>
      </c>
    </row>
    <row r="367" spans="1:15" x14ac:dyDescent="0.2">
      <c r="A367" t="s">
        <v>1967</v>
      </c>
      <c r="B367" t="s">
        <v>1968</v>
      </c>
      <c r="C367" t="s">
        <v>375</v>
      </c>
      <c r="E367" t="s">
        <v>254</v>
      </c>
      <c r="F367" t="s">
        <v>376</v>
      </c>
      <c r="G367">
        <f>44-13-8238-3558</f>
        <v>-11765</v>
      </c>
      <c r="H367" t="s">
        <v>1969</v>
      </c>
      <c r="I367" t="s">
        <v>1970</v>
      </c>
      <c r="J367">
        <v>26</v>
      </c>
      <c r="K367">
        <v>2</v>
      </c>
      <c r="L367">
        <v>0</v>
      </c>
      <c r="M367">
        <v>0</v>
      </c>
      <c r="N367" t="s">
        <v>1971</v>
      </c>
      <c r="O367" s="1">
        <v>212794</v>
      </c>
    </row>
    <row r="368" spans="1:15" x14ac:dyDescent="0.2">
      <c r="A368" t="s">
        <v>1972</v>
      </c>
      <c r="C368" t="s">
        <v>1973</v>
      </c>
      <c r="E368" t="s">
        <v>199</v>
      </c>
      <c r="F368">
        <v>266003</v>
      </c>
      <c r="G368">
        <f>86-136-532-5078</f>
        <v>-5660</v>
      </c>
      <c r="H368" t="s">
        <v>1974</v>
      </c>
      <c r="I368" t="s">
        <v>1975</v>
      </c>
      <c r="J368">
        <v>32</v>
      </c>
      <c r="K368">
        <v>1</v>
      </c>
      <c r="L368">
        <v>0</v>
      </c>
      <c r="M368">
        <v>0</v>
      </c>
      <c r="O368" s="1">
        <v>102441</v>
      </c>
    </row>
    <row r="369" spans="1:15" x14ac:dyDescent="0.2">
      <c r="A369" t="s">
        <v>1976</v>
      </c>
      <c r="C369" t="s">
        <v>1977</v>
      </c>
      <c r="E369" t="s">
        <v>316</v>
      </c>
      <c r="J369">
        <v>1</v>
      </c>
      <c r="K369">
        <v>1</v>
      </c>
      <c r="L369">
        <v>0</v>
      </c>
      <c r="M369">
        <v>1</v>
      </c>
      <c r="O369" s="1">
        <v>219941</v>
      </c>
    </row>
    <row r="370" spans="1:15" x14ac:dyDescent="0.2">
      <c r="A370" t="s">
        <v>1978</v>
      </c>
      <c r="C370" t="s">
        <v>742</v>
      </c>
      <c r="D370" t="s">
        <v>743</v>
      </c>
      <c r="E370" t="s">
        <v>4</v>
      </c>
      <c r="F370" t="s">
        <v>1979</v>
      </c>
      <c r="G370" t="s">
        <v>1980</v>
      </c>
      <c r="H370" t="s">
        <v>1981</v>
      </c>
      <c r="I370" t="s">
        <v>1982</v>
      </c>
      <c r="J370">
        <v>2</v>
      </c>
      <c r="K370">
        <v>1</v>
      </c>
      <c r="L370">
        <v>0</v>
      </c>
      <c r="M370">
        <v>1</v>
      </c>
      <c r="O370" s="1">
        <v>6346</v>
      </c>
    </row>
    <row r="371" spans="1:15" x14ac:dyDescent="0.2">
      <c r="A371" t="s">
        <v>1983</v>
      </c>
      <c r="C371" t="s">
        <v>1984</v>
      </c>
      <c r="E371" t="s">
        <v>835</v>
      </c>
      <c r="F371">
        <v>6807</v>
      </c>
      <c r="J371">
        <v>1</v>
      </c>
      <c r="K371">
        <v>1</v>
      </c>
      <c r="L371">
        <v>0</v>
      </c>
      <c r="M371">
        <v>0</v>
      </c>
      <c r="N371" t="s">
        <v>1985</v>
      </c>
      <c r="O371" s="1">
        <v>1381241</v>
      </c>
    </row>
    <row r="372" spans="1:15" x14ac:dyDescent="0.2">
      <c r="A372" t="s">
        <v>1986</v>
      </c>
      <c r="C372" t="s">
        <v>1987</v>
      </c>
      <c r="D372" t="s">
        <v>308</v>
      </c>
      <c r="E372" t="s">
        <v>4</v>
      </c>
      <c r="F372">
        <v>64116</v>
      </c>
      <c r="J372">
        <v>1</v>
      </c>
      <c r="K372">
        <v>1</v>
      </c>
      <c r="L372">
        <v>0</v>
      </c>
      <c r="M372">
        <v>1</v>
      </c>
      <c r="O372" s="1">
        <v>1838</v>
      </c>
    </row>
    <row r="373" spans="1:15" x14ac:dyDescent="0.2">
      <c r="A373" t="s">
        <v>1988</v>
      </c>
      <c r="B373" t="s">
        <v>1989</v>
      </c>
      <c r="C373" t="s">
        <v>1728</v>
      </c>
      <c r="D373" t="s">
        <v>1729</v>
      </c>
      <c r="E373" t="s">
        <v>4</v>
      </c>
      <c r="F373">
        <v>67211</v>
      </c>
      <c r="I373" t="s">
        <v>1990</v>
      </c>
      <c r="J373">
        <v>6</v>
      </c>
      <c r="K373">
        <v>2</v>
      </c>
      <c r="L373">
        <v>0</v>
      </c>
      <c r="M373">
        <v>1</v>
      </c>
      <c r="O373" s="1">
        <v>52216</v>
      </c>
    </row>
    <row r="374" spans="1:15" x14ac:dyDescent="0.2">
      <c r="A374" t="s">
        <v>1991</v>
      </c>
      <c r="B374" t="s">
        <v>1992</v>
      </c>
      <c r="C374" t="s">
        <v>1993</v>
      </c>
      <c r="D374" t="s">
        <v>12</v>
      </c>
      <c r="E374" t="s">
        <v>4</v>
      </c>
      <c r="F374">
        <v>55435</v>
      </c>
      <c r="H374" t="s">
        <v>1994</v>
      </c>
      <c r="I374" t="s">
        <v>1995</v>
      </c>
      <c r="J374">
        <v>43</v>
      </c>
      <c r="K374">
        <v>1</v>
      </c>
      <c r="L374">
        <v>0</v>
      </c>
      <c r="M374">
        <v>1</v>
      </c>
      <c r="N374" t="s">
        <v>1996</v>
      </c>
      <c r="O374" s="1">
        <v>69121</v>
      </c>
    </row>
    <row r="375" spans="1:15" x14ac:dyDescent="0.2">
      <c r="A375" t="s">
        <v>1997</v>
      </c>
      <c r="B375" t="s">
        <v>1998</v>
      </c>
      <c r="C375" t="s">
        <v>723</v>
      </c>
      <c r="D375" t="s">
        <v>44</v>
      </c>
      <c r="E375" t="s">
        <v>4</v>
      </c>
      <c r="F375">
        <v>92093</v>
      </c>
      <c r="G375" t="s">
        <v>1999</v>
      </c>
      <c r="H375" t="s">
        <v>2000</v>
      </c>
      <c r="I375" t="s">
        <v>2001</v>
      </c>
      <c r="J375">
        <v>13</v>
      </c>
      <c r="K375">
        <v>2</v>
      </c>
      <c r="L375">
        <v>0</v>
      </c>
      <c r="M375">
        <v>2</v>
      </c>
      <c r="O375" s="1">
        <v>66067</v>
      </c>
    </row>
    <row r="376" spans="1:15" x14ac:dyDescent="0.2">
      <c r="A376" t="s">
        <v>2002</v>
      </c>
      <c r="C376" t="s">
        <v>2003</v>
      </c>
      <c r="D376" t="s">
        <v>142</v>
      </c>
      <c r="E376" t="s">
        <v>4</v>
      </c>
      <c r="F376">
        <v>98466</v>
      </c>
      <c r="G376" t="s">
        <v>2004</v>
      </c>
      <c r="H376" t="s">
        <v>2005</v>
      </c>
      <c r="I376" t="s">
        <v>2006</v>
      </c>
      <c r="J376">
        <v>1</v>
      </c>
      <c r="K376">
        <v>1</v>
      </c>
      <c r="L376">
        <v>0</v>
      </c>
      <c r="M376">
        <v>1</v>
      </c>
      <c r="O376" s="1">
        <v>65716</v>
      </c>
    </row>
    <row r="377" spans="1:15" x14ac:dyDescent="0.2">
      <c r="A377" t="s">
        <v>2007</v>
      </c>
      <c r="B377" t="s">
        <v>2008</v>
      </c>
      <c r="C377" t="s">
        <v>190</v>
      </c>
      <c r="D377" t="s">
        <v>191</v>
      </c>
      <c r="E377" t="s">
        <v>4</v>
      </c>
      <c r="F377">
        <v>48105</v>
      </c>
      <c r="G377" t="s">
        <v>2009</v>
      </c>
      <c r="H377" t="s">
        <v>2010</v>
      </c>
      <c r="I377" t="s">
        <v>2011</v>
      </c>
      <c r="J377">
        <v>191</v>
      </c>
      <c r="K377">
        <v>1</v>
      </c>
      <c r="L377">
        <v>0</v>
      </c>
      <c r="M377">
        <v>1</v>
      </c>
      <c r="N377" t="s">
        <v>2012</v>
      </c>
      <c r="O377" s="1">
        <v>9682</v>
      </c>
    </row>
    <row r="378" spans="1:15" x14ac:dyDescent="0.2">
      <c r="A378" t="s">
        <v>2013</v>
      </c>
      <c r="C378" t="s">
        <v>2014</v>
      </c>
      <c r="D378" t="s">
        <v>134</v>
      </c>
      <c r="E378" t="s">
        <v>4</v>
      </c>
      <c r="F378">
        <v>30046</v>
      </c>
      <c r="J378">
        <v>2</v>
      </c>
      <c r="K378">
        <v>1</v>
      </c>
      <c r="L378">
        <v>0</v>
      </c>
      <c r="M378">
        <v>1</v>
      </c>
      <c r="O378" s="1">
        <v>53699</v>
      </c>
    </row>
    <row r="379" spans="1:15" x14ac:dyDescent="0.2">
      <c r="A379" t="s">
        <v>2015</v>
      </c>
      <c r="C379" t="s">
        <v>819</v>
      </c>
      <c r="E379" t="s">
        <v>820</v>
      </c>
      <c r="F379">
        <v>30173</v>
      </c>
      <c r="J379">
        <v>1</v>
      </c>
      <c r="K379">
        <v>1</v>
      </c>
      <c r="L379">
        <v>0</v>
      </c>
      <c r="M379">
        <v>1</v>
      </c>
      <c r="O379" s="1">
        <v>91988</v>
      </c>
    </row>
    <row r="380" spans="1:15" x14ac:dyDescent="0.2">
      <c r="A380" t="s">
        <v>2016</v>
      </c>
      <c r="C380" t="s">
        <v>2017</v>
      </c>
      <c r="D380" t="s">
        <v>96</v>
      </c>
      <c r="E380" t="s">
        <v>4</v>
      </c>
      <c r="F380">
        <v>46360</v>
      </c>
      <c r="G380" t="s">
        <v>2018</v>
      </c>
      <c r="H380" t="s">
        <v>2019</v>
      </c>
      <c r="I380" t="s">
        <v>2020</v>
      </c>
      <c r="J380">
        <v>13</v>
      </c>
      <c r="K380">
        <v>1</v>
      </c>
      <c r="L380">
        <v>0</v>
      </c>
      <c r="M380">
        <v>0</v>
      </c>
      <c r="O380" s="1">
        <v>12700</v>
      </c>
    </row>
    <row r="381" spans="1:15" x14ac:dyDescent="0.2">
      <c r="A381" t="s">
        <v>2021</v>
      </c>
      <c r="C381" t="s">
        <v>307</v>
      </c>
      <c r="D381" t="s">
        <v>308</v>
      </c>
      <c r="E381" t="s">
        <v>4</v>
      </c>
      <c r="F381">
        <v>63117</v>
      </c>
      <c r="I381" t="s">
        <v>2022</v>
      </c>
      <c r="J381">
        <v>10</v>
      </c>
      <c r="K381">
        <v>1</v>
      </c>
      <c r="L381">
        <v>0</v>
      </c>
      <c r="M381">
        <v>1</v>
      </c>
      <c r="O381" s="1">
        <v>55478</v>
      </c>
    </row>
    <row r="382" spans="1:15" x14ac:dyDescent="0.2">
      <c r="A382" t="s">
        <v>2023</v>
      </c>
      <c r="C382" t="s">
        <v>2024</v>
      </c>
      <c r="E382" t="s">
        <v>2025</v>
      </c>
      <c r="J382">
        <v>2</v>
      </c>
      <c r="K382">
        <v>1</v>
      </c>
      <c r="L382">
        <v>0</v>
      </c>
      <c r="M382">
        <v>0</v>
      </c>
      <c r="O382" s="1">
        <v>227107</v>
      </c>
    </row>
    <row r="383" spans="1:15" x14ac:dyDescent="0.2">
      <c r="A383" t="s">
        <v>2026</v>
      </c>
      <c r="C383" t="s">
        <v>2027</v>
      </c>
      <c r="E383" t="s">
        <v>765</v>
      </c>
      <c r="F383">
        <v>33206</v>
      </c>
      <c r="J383">
        <v>1</v>
      </c>
      <c r="K383">
        <v>1</v>
      </c>
      <c r="L383">
        <v>0</v>
      </c>
      <c r="M383">
        <v>0</v>
      </c>
      <c r="O383" s="1">
        <v>1381002</v>
      </c>
    </row>
    <row r="384" spans="1:15" x14ac:dyDescent="0.2">
      <c r="A384" t="s">
        <v>2028</v>
      </c>
      <c r="B384" t="s">
        <v>2029</v>
      </c>
      <c r="C384" t="s">
        <v>2030</v>
      </c>
      <c r="D384" t="s">
        <v>169</v>
      </c>
      <c r="E384" t="s">
        <v>4</v>
      </c>
      <c r="F384">
        <v>76104</v>
      </c>
      <c r="G384" t="s">
        <v>2031</v>
      </c>
      <c r="H384" t="s">
        <v>2032</v>
      </c>
      <c r="I384" t="s">
        <v>2033</v>
      </c>
      <c r="J384">
        <v>261</v>
      </c>
      <c r="K384">
        <v>1</v>
      </c>
      <c r="L384">
        <v>0</v>
      </c>
      <c r="M384">
        <v>0</v>
      </c>
      <c r="N384" t="s">
        <v>2034</v>
      </c>
      <c r="O384" s="1">
        <v>62950</v>
      </c>
    </row>
    <row r="385" spans="1:15" x14ac:dyDescent="0.2">
      <c r="A385" t="s">
        <v>2035</v>
      </c>
      <c r="B385" t="s">
        <v>2036</v>
      </c>
      <c r="C385" t="s">
        <v>2037</v>
      </c>
      <c r="E385" t="s">
        <v>406</v>
      </c>
      <c r="F385">
        <v>44410</v>
      </c>
      <c r="G385">
        <v>972584705941</v>
      </c>
      <c r="H385" t="s">
        <v>2038</v>
      </c>
      <c r="I385" t="s">
        <v>2039</v>
      </c>
      <c r="J385">
        <v>269</v>
      </c>
      <c r="K385">
        <v>1</v>
      </c>
      <c r="L385">
        <v>0</v>
      </c>
      <c r="M385">
        <v>0</v>
      </c>
      <c r="N385" t="s">
        <v>2040</v>
      </c>
      <c r="O385" s="1">
        <v>200044</v>
      </c>
    </row>
    <row r="386" spans="1:15" x14ac:dyDescent="0.2">
      <c r="A386" t="s">
        <v>2041</v>
      </c>
      <c r="B386" t="s">
        <v>2042</v>
      </c>
      <c r="C386" t="s">
        <v>2043</v>
      </c>
      <c r="D386" t="s">
        <v>800</v>
      </c>
      <c r="E386" t="s">
        <v>4</v>
      </c>
      <c r="F386" t="s">
        <v>2044</v>
      </c>
      <c r="G386" t="s">
        <v>2045</v>
      </c>
      <c r="H386" t="s">
        <v>2046</v>
      </c>
      <c r="I386" t="s">
        <v>2047</v>
      </c>
      <c r="J386" s="1">
        <v>1499</v>
      </c>
      <c r="K386">
        <v>5</v>
      </c>
      <c r="L386">
        <v>0</v>
      </c>
      <c r="M386">
        <v>2</v>
      </c>
      <c r="N386" t="s">
        <v>2048</v>
      </c>
      <c r="O386" s="1">
        <v>50369</v>
      </c>
    </row>
    <row r="387" spans="1:15" x14ac:dyDescent="0.2">
      <c r="A387" t="s">
        <v>2049</v>
      </c>
      <c r="B387" t="s">
        <v>2050</v>
      </c>
      <c r="C387" t="s">
        <v>2051</v>
      </c>
      <c r="D387" t="s">
        <v>28</v>
      </c>
      <c r="E387" t="s">
        <v>4</v>
      </c>
      <c r="F387">
        <v>33351</v>
      </c>
      <c r="G387" t="s">
        <v>2052</v>
      </c>
      <c r="J387">
        <v>46</v>
      </c>
      <c r="K387">
        <v>2</v>
      </c>
      <c r="L387">
        <v>0</v>
      </c>
      <c r="M387">
        <v>2</v>
      </c>
      <c r="N387" t="s">
        <v>2053</v>
      </c>
      <c r="O387" s="1">
        <v>49491</v>
      </c>
    </row>
    <row r="388" spans="1:15" x14ac:dyDescent="0.2">
      <c r="A388" t="s">
        <v>2054</v>
      </c>
      <c r="B388" t="s">
        <v>2055</v>
      </c>
      <c r="C388" t="s">
        <v>307</v>
      </c>
      <c r="D388" t="s">
        <v>308</v>
      </c>
      <c r="E388" t="s">
        <v>4</v>
      </c>
      <c r="F388">
        <v>63141</v>
      </c>
      <c r="G388" t="s">
        <v>2056</v>
      </c>
      <c r="H388" t="s">
        <v>2057</v>
      </c>
      <c r="I388" t="s">
        <v>2058</v>
      </c>
      <c r="J388">
        <v>248</v>
      </c>
      <c r="K388">
        <v>1</v>
      </c>
      <c r="L388">
        <v>0</v>
      </c>
      <c r="M388">
        <v>1</v>
      </c>
      <c r="N388" t="s">
        <v>2059</v>
      </c>
      <c r="O388" s="1">
        <v>10036</v>
      </c>
    </row>
    <row r="389" spans="1:15" x14ac:dyDescent="0.2">
      <c r="A389" t="s">
        <v>2060</v>
      </c>
      <c r="C389" t="s">
        <v>2061</v>
      </c>
      <c r="E389" t="s">
        <v>820</v>
      </c>
      <c r="F389">
        <v>80336</v>
      </c>
      <c r="J389">
        <v>5</v>
      </c>
      <c r="K389">
        <v>1</v>
      </c>
      <c r="L389">
        <v>0</v>
      </c>
      <c r="M389">
        <v>0</v>
      </c>
      <c r="O389" s="1">
        <v>252699</v>
      </c>
    </row>
    <row r="390" spans="1:15" x14ac:dyDescent="0.2">
      <c r="A390" t="s">
        <v>2062</v>
      </c>
      <c r="B390" t="s">
        <v>2063</v>
      </c>
      <c r="C390" t="s">
        <v>383</v>
      </c>
      <c r="D390" t="s">
        <v>169</v>
      </c>
      <c r="E390" t="s">
        <v>4</v>
      </c>
      <c r="F390">
        <v>77030</v>
      </c>
      <c r="G390" t="s">
        <v>2064</v>
      </c>
      <c r="H390" t="s">
        <v>2065</v>
      </c>
      <c r="I390" t="s">
        <v>2066</v>
      </c>
      <c r="J390">
        <v>439</v>
      </c>
      <c r="K390">
        <v>1</v>
      </c>
      <c r="L390">
        <v>0</v>
      </c>
      <c r="M390">
        <v>1</v>
      </c>
      <c r="N390" t="s">
        <v>2067</v>
      </c>
      <c r="O390" s="1">
        <v>40246</v>
      </c>
    </row>
    <row r="391" spans="1:15" x14ac:dyDescent="0.2">
      <c r="A391" t="s">
        <v>2068</v>
      </c>
      <c r="B391" t="s">
        <v>2069</v>
      </c>
      <c r="C391" t="s">
        <v>1058</v>
      </c>
      <c r="E391" t="s">
        <v>406</v>
      </c>
      <c r="F391">
        <v>64239</v>
      </c>
      <c r="G391">
        <f>972-3-6973408</f>
        <v>-6972439</v>
      </c>
      <c r="H391" t="s">
        <v>2070</v>
      </c>
      <c r="I391" t="s">
        <v>2071</v>
      </c>
      <c r="J391">
        <v>396</v>
      </c>
      <c r="K391">
        <v>1</v>
      </c>
      <c r="L391">
        <v>0</v>
      </c>
      <c r="M391">
        <v>0</v>
      </c>
      <c r="N391" t="s">
        <v>2072</v>
      </c>
      <c r="O391" s="1">
        <v>227801</v>
      </c>
    </row>
    <row r="392" spans="1:15" x14ac:dyDescent="0.2">
      <c r="A392" t="s">
        <v>2073</v>
      </c>
      <c r="B392" t="s">
        <v>2074</v>
      </c>
      <c r="C392" t="s">
        <v>1669</v>
      </c>
      <c r="D392" t="s">
        <v>169</v>
      </c>
      <c r="E392" t="s">
        <v>4</v>
      </c>
      <c r="F392">
        <v>78229</v>
      </c>
      <c r="G392" t="s">
        <v>2075</v>
      </c>
      <c r="I392" t="s">
        <v>2076</v>
      </c>
      <c r="J392">
        <v>83</v>
      </c>
      <c r="K392">
        <v>12</v>
      </c>
      <c r="L392">
        <v>0</v>
      </c>
      <c r="M392">
        <v>9</v>
      </c>
      <c r="N392" t="s">
        <v>2077</v>
      </c>
      <c r="O392" s="1">
        <v>73564</v>
      </c>
    </row>
    <row r="393" spans="1:15" x14ac:dyDescent="0.2">
      <c r="A393" t="s">
        <v>2078</v>
      </c>
      <c r="B393" t="s">
        <v>2079</v>
      </c>
      <c r="C393" t="s">
        <v>27</v>
      </c>
      <c r="D393" t="s">
        <v>28</v>
      </c>
      <c r="E393" t="s">
        <v>4</v>
      </c>
      <c r="F393">
        <v>33156</v>
      </c>
      <c r="G393" t="s">
        <v>2080</v>
      </c>
      <c r="I393" t="s">
        <v>2081</v>
      </c>
      <c r="J393">
        <v>20</v>
      </c>
      <c r="K393">
        <v>1</v>
      </c>
      <c r="L393">
        <v>0</v>
      </c>
      <c r="M393">
        <v>0</v>
      </c>
      <c r="N393" t="s">
        <v>2082</v>
      </c>
      <c r="O393" s="1">
        <v>28201</v>
      </c>
    </row>
    <row r="394" spans="1:15" x14ac:dyDescent="0.2">
      <c r="A394" t="s">
        <v>2083</v>
      </c>
      <c r="C394" t="s">
        <v>2084</v>
      </c>
      <c r="D394" t="s">
        <v>44</v>
      </c>
      <c r="E394" t="s">
        <v>4</v>
      </c>
      <c r="F394">
        <v>93710</v>
      </c>
      <c r="J394">
        <v>2</v>
      </c>
      <c r="K394">
        <v>1</v>
      </c>
      <c r="L394">
        <v>0</v>
      </c>
      <c r="M394">
        <v>1</v>
      </c>
      <c r="O394" s="1">
        <v>74233</v>
      </c>
    </row>
    <row r="395" spans="1:15" x14ac:dyDescent="0.2">
      <c r="A395" t="s">
        <v>2085</v>
      </c>
      <c r="B395" t="s">
        <v>2086</v>
      </c>
      <c r="C395" t="s">
        <v>2087</v>
      </c>
      <c r="D395" t="s">
        <v>1729</v>
      </c>
      <c r="E395" t="s">
        <v>4</v>
      </c>
      <c r="F395">
        <v>66160</v>
      </c>
      <c r="G395" t="s">
        <v>2088</v>
      </c>
      <c r="H395" t="s">
        <v>2089</v>
      </c>
      <c r="I395" t="s">
        <v>2090</v>
      </c>
      <c r="J395" s="1">
        <v>1267</v>
      </c>
      <c r="K395">
        <v>4</v>
      </c>
      <c r="L395">
        <v>0</v>
      </c>
      <c r="M395">
        <v>4</v>
      </c>
      <c r="N395" t="s">
        <v>2091</v>
      </c>
      <c r="O395" s="1">
        <v>28205</v>
      </c>
    </row>
    <row r="396" spans="1:15" x14ac:dyDescent="0.2">
      <c r="A396" t="s">
        <v>2092</v>
      </c>
      <c r="C396" t="s">
        <v>969</v>
      </c>
      <c r="D396" t="s">
        <v>970</v>
      </c>
      <c r="E396" t="s">
        <v>4</v>
      </c>
      <c r="F396">
        <v>85016</v>
      </c>
      <c r="J396">
        <v>2</v>
      </c>
      <c r="K396">
        <v>1</v>
      </c>
      <c r="L396">
        <v>0</v>
      </c>
      <c r="M396">
        <v>1</v>
      </c>
      <c r="O396" s="1">
        <v>20974</v>
      </c>
    </row>
    <row r="397" spans="1:15" x14ac:dyDescent="0.2">
      <c r="A397" t="s">
        <v>2093</v>
      </c>
      <c r="B397" t="s">
        <v>2094</v>
      </c>
      <c r="C397" t="s">
        <v>695</v>
      </c>
      <c r="D397" t="s">
        <v>696</v>
      </c>
      <c r="E397" t="s">
        <v>4</v>
      </c>
      <c r="F397">
        <v>97210</v>
      </c>
      <c r="G397" t="s">
        <v>2095</v>
      </c>
      <c r="H397" t="s">
        <v>2096</v>
      </c>
      <c r="I397" t="s">
        <v>2097</v>
      </c>
      <c r="J397">
        <v>66</v>
      </c>
      <c r="K397">
        <v>1</v>
      </c>
      <c r="L397">
        <v>0</v>
      </c>
      <c r="M397">
        <v>1</v>
      </c>
      <c r="N397" t="s">
        <v>2098</v>
      </c>
      <c r="O397" s="1">
        <v>33839</v>
      </c>
    </row>
    <row r="398" spans="1:15" x14ac:dyDescent="0.2">
      <c r="A398" t="s">
        <v>2099</v>
      </c>
      <c r="C398" t="s">
        <v>1892</v>
      </c>
      <c r="D398" t="s">
        <v>44</v>
      </c>
      <c r="E398" t="s">
        <v>4</v>
      </c>
      <c r="F398">
        <v>94520</v>
      </c>
      <c r="J398">
        <v>10</v>
      </c>
      <c r="K398">
        <v>1</v>
      </c>
      <c r="L398">
        <v>0</v>
      </c>
      <c r="M398">
        <v>1</v>
      </c>
      <c r="O398" s="1">
        <v>48471</v>
      </c>
    </row>
    <row r="399" spans="1:15" x14ac:dyDescent="0.2">
      <c r="A399" t="s">
        <v>2100</v>
      </c>
      <c r="C399" t="s">
        <v>739</v>
      </c>
      <c r="E399" t="s">
        <v>602</v>
      </c>
      <c r="F399">
        <v>127644</v>
      </c>
      <c r="J399">
        <v>3</v>
      </c>
      <c r="K399">
        <v>1</v>
      </c>
      <c r="L399">
        <v>0</v>
      </c>
      <c r="M399">
        <v>1</v>
      </c>
      <c r="O399" s="1">
        <v>1331194</v>
      </c>
    </row>
    <row r="400" spans="1:15" x14ac:dyDescent="0.2">
      <c r="A400" t="s">
        <v>2101</v>
      </c>
      <c r="C400" t="s">
        <v>2102</v>
      </c>
      <c r="D400" t="s">
        <v>60</v>
      </c>
      <c r="E400" t="s">
        <v>4</v>
      </c>
      <c r="F400">
        <v>37411</v>
      </c>
      <c r="I400" t="s">
        <v>2103</v>
      </c>
      <c r="J400">
        <v>1</v>
      </c>
      <c r="K400">
        <v>1</v>
      </c>
      <c r="L400">
        <v>0</v>
      </c>
      <c r="M400">
        <v>0</v>
      </c>
      <c r="N400" t="s">
        <v>2104</v>
      </c>
      <c r="O400" s="1">
        <v>318557</v>
      </c>
    </row>
    <row r="401" spans="1:15" x14ac:dyDescent="0.2">
      <c r="A401" t="s">
        <v>2105</v>
      </c>
      <c r="C401" t="s">
        <v>2014</v>
      </c>
      <c r="D401" t="s">
        <v>134</v>
      </c>
      <c r="E401" t="s">
        <v>4</v>
      </c>
      <c r="F401">
        <v>30045</v>
      </c>
      <c r="J401">
        <v>4</v>
      </c>
      <c r="K401">
        <v>1</v>
      </c>
      <c r="L401">
        <v>0</v>
      </c>
      <c r="M401">
        <v>1</v>
      </c>
      <c r="O401" s="1">
        <v>40853</v>
      </c>
    </row>
    <row r="402" spans="1:15" x14ac:dyDescent="0.2">
      <c r="A402" t="s">
        <v>2106</v>
      </c>
      <c r="C402" t="s">
        <v>453</v>
      </c>
      <c r="D402" t="s">
        <v>44</v>
      </c>
      <c r="E402" t="s">
        <v>4</v>
      </c>
      <c r="F402">
        <v>92026</v>
      </c>
      <c r="J402">
        <v>2</v>
      </c>
      <c r="K402">
        <v>1</v>
      </c>
      <c r="L402">
        <v>0</v>
      </c>
      <c r="M402">
        <v>1</v>
      </c>
      <c r="O402" s="1">
        <v>73232</v>
      </c>
    </row>
    <row r="403" spans="1:15" x14ac:dyDescent="0.2">
      <c r="A403" t="s">
        <v>2107</v>
      </c>
      <c r="C403" t="s">
        <v>2108</v>
      </c>
      <c r="D403" t="s">
        <v>581</v>
      </c>
      <c r="E403" t="s">
        <v>4</v>
      </c>
      <c r="F403">
        <v>40503</v>
      </c>
      <c r="J403">
        <v>11</v>
      </c>
      <c r="K403">
        <v>3</v>
      </c>
      <c r="L403">
        <v>0</v>
      </c>
      <c r="M403">
        <v>1</v>
      </c>
      <c r="N403" t="s">
        <v>2109</v>
      </c>
      <c r="O403" s="1">
        <v>60995</v>
      </c>
    </row>
    <row r="404" spans="1:15" x14ac:dyDescent="0.2">
      <c r="A404" t="s">
        <v>2110</v>
      </c>
      <c r="B404" t="s">
        <v>2111</v>
      </c>
      <c r="C404" t="s">
        <v>1771</v>
      </c>
      <c r="E404" t="s">
        <v>254</v>
      </c>
      <c r="F404" t="s">
        <v>2112</v>
      </c>
      <c r="G404" t="s">
        <v>2113</v>
      </c>
      <c r="H404" t="s">
        <v>2114</v>
      </c>
      <c r="I404" t="s">
        <v>2115</v>
      </c>
      <c r="J404">
        <v>145</v>
      </c>
      <c r="K404">
        <v>4</v>
      </c>
      <c r="L404">
        <v>0</v>
      </c>
      <c r="M404">
        <v>4</v>
      </c>
      <c r="N404" t="s">
        <v>2116</v>
      </c>
      <c r="O404" s="1">
        <v>1226049</v>
      </c>
    </row>
    <row r="405" spans="1:15" x14ac:dyDescent="0.2">
      <c r="A405" t="s">
        <v>2117</v>
      </c>
      <c r="B405" t="s">
        <v>2118</v>
      </c>
      <c r="C405" t="s">
        <v>2119</v>
      </c>
      <c r="D405" t="s">
        <v>1626</v>
      </c>
      <c r="E405" t="s">
        <v>4</v>
      </c>
      <c r="F405">
        <v>44308</v>
      </c>
      <c r="G405" t="s">
        <v>2120</v>
      </c>
      <c r="H405" t="s">
        <v>2121</v>
      </c>
      <c r="I405" t="s">
        <v>2122</v>
      </c>
      <c r="J405">
        <v>248</v>
      </c>
      <c r="K405">
        <v>1</v>
      </c>
      <c r="L405">
        <v>0</v>
      </c>
      <c r="M405">
        <v>0</v>
      </c>
      <c r="N405" t="s">
        <v>2123</v>
      </c>
      <c r="O405" s="1">
        <v>69941</v>
      </c>
    </row>
    <row r="406" spans="1:15" x14ac:dyDescent="0.2">
      <c r="A406" t="s">
        <v>2124</v>
      </c>
      <c r="B406" t="s">
        <v>2125</v>
      </c>
      <c r="C406" t="s">
        <v>1822</v>
      </c>
      <c r="E406" t="s">
        <v>220</v>
      </c>
      <c r="F406">
        <v>11883</v>
      </c>
      <c r="G406">
        <v>4686161918</v>
      </c>
      <c r="H406" t="s">
        <v>2126</v>
      </c>
      <c r="I406" t="s">
        <v>2127</v>
      </c>
      <c r="J406">
        <v>36</v>
      </c>
      <c r="K406">
        <v>3</v>
      </c>
      <c r="L406">
        <v>0</v>
      </c>
      <c r="M406">
        <v>1</v>
      </c>
      <c r="N406" t="s">
        <v>2128</v>
      </c>
      <c r="O406" s="1">
        <v>108719</v>
      </c>
    </row>
    <row r="407" spans="1:15" x14ac:dyDescent="0.2">
      <c r="A407" t="s">
        <v>2129</v>
      </c>
      <c r="B407" t="s">
        <v>2130</v>
      </c>
      <c r="C407" t="s">
        <v>2131</v>
      </c>
      <c r="D407" t="s">
        <v>2132</v>
      </c>
      <c r="E407" t="s">
        <v>4</v>
      </c>
      <c r="F407">
        <v>87108</v>
      </c>
      <c r="G407" t="s">
        <v>2133</v>
      </c>
      <c r="H407" t="s">
        <v>2134</v>
      </c>
      <c r="I407" t="s">
        <v>2135</v>
      </c>
      <c r="J407">
        <v>96</v>
      </c>
      <c r="K407">
        <v>1</v>
      </c>
      <c r="L407">
        <v>0</v>
      </c>
      <c r="M407">
        <v>1</v>
      </c>
      <c r="N407" t="s">
        <v>2136</v>
      </c>
      <c r="O407" s="1">
        <v>67111</v>
      </c>
    </row>
    <row r="408" spans="1:15" x14ac:dyDescent="0.2">
      <c r="A408" t="s">
        <v>2137</v>
      </c>
      <c r="B408" t="s">
        <v>2138</v>
      </c>
      <c r="C408" t="s">
        <v>834</v>
      </c>
      <c r="E408" t="s">
        <v>835</v>
      </c>
      <c r="F408">
        <v>1160</v>
      </c>
      <c r="H408" t="s">
        <v>2139</v>
      </c>
      <c r="I408" t="s">
        <v>2140</v>
      </c>
      <c r="J408">
        <v>62</v>
      </c>
      <c r="K408">
        <v>1</v>
      </c>
      <c r="L408">
        <v>0</v>
      </c>
      <c r="M408">
        <v>0</v>
      </c>
      <c r="N408" t="s">
        <v>2141</v>
      </c>
      <c r="O408" s="1">
        <v>183672</v>
      </c>
    </row>
    <row r="409" spans="1:15" x14ac:dyDescent="0.2">
      <c r="A409" t="s">
        <v>2142</v>
      </c>
      <c r="C409" t="s">
        <v>764</v>
      </c>
      <c r="E409" t="s">
        <v>765</v>
      </c>
      <c r="F409">
        <v>8036</v>
      </c>
      <c r="J409">
        <v>1</v>
      </c>
      <c r="K409">
        <v>1</v>
      </c>
      <c r="L409">
        <v>0</v>
      </c>
      <c r="M409">
        <v>1</v>
      </c>
      <c r="O409" s="1">
        <v>139545</v>
      </c>
    </row>
    <row r="410" spans="1:15" x14ac:dyDescent="0.2">
      <c r="A410" t="s">
        <v>2143</v>
      </c>
      <c r="C410" t="s">
        <v>1251</v>
      </c>
      <c r="D410" t="s">
        <v>28</v>
      </c>
      <c r="E410" t="s">
        <v>4</v>
      </c>
      <c r="F410">
        <v>33613</v>
      </c>
      <c r="G410" t="s">
        <v>2144</v>
      </c>
      <c r="H410" t="s">
        <v>2145</v>
      </c>
      <c r="I410" t="s">
        <v>2146</v>
      </c>
      <c r="J410">
        <v>1</v>
      </c>
      <c r="K410">
        <v>1</v>
      </c>
      <c r="L410">
        <v>0</v>
      </c>
      <c r="M410">
        <v>0</v>
      </c>
      <c r="O410" s="1">
        <v>47239</v>
      </c>
    </row>
    <row r="411" spans="1:15" x14ac:dyDescent="0.2">
      <c r="A411" t="s">
        <v>2147</v>
      </c>
      <c r="B411" t="s">
        <v>2148</v>
      </c>
      <c r="C411" t="s">
        <v>1503</v>
      </c>
      <c r="E411" t="s">
        <v>1203</v>
      </c>
      <c r="F411">
        <v>3050</v>
      </c>
      <c r="G411">
        <v>61393427818</v>
      </c>
      <c r="H411" t="s">
        <v>2149</v>
      </c>
      <c r="I411" t="s">
        <v>2150</v>
      </c>
      <c r="J411">
        <v>225</v>
      </c>
      <c r="K411">
        <v>4</v>
      </c>
      <c r="L411">
        <v>0</v>
      </c>
      <c r="M411">
        <v>2</v>
      </c>
      <c r="N411" t="s">
        <v>2151</v>
      </c>
      <c r="O411" s="1">
        <v>147427</v>
      </c>
    </row>
    <row r="412" spans="1:15" x14ac:dyDescent="0.2">
      <c r="A412" t="s">
        <v>2152</v>
      </c>
      <c r="C412" t="s">
        <v>1703</v>
      </c>
      <c r="E412" t="s">
        <v>688</v>
      </c>
      <c r="F412" t="s">
        <v>2153</v>
      </c>
      <c r="J412">
        <v>3</v>
      </c>
      <c r="K412">
        <v>1</v>
      </c>
      <c r="L412">
        <v>0</v>
      </c>
      <c r="M412">
        <v>0</v>
      </c>
      <c r="O412" s="1">
        <v>191757</v>
      </c>
    </row>
    <row r="413" spans="1:15" x14ac:dyDescent="0.2">
      <c r="A413" t="s">
        <v>2154</v>
      </c>
      <c r="B413" t="s">
        <v>2155</v>
      </c>
      <c r="C413" t="s">
        <v>35</v>
      </c>
      <c r="D413" t="s">
        <v>36</v>
      </c>
      <c r="E413" t="s">
        <v>4</v>
      </c>
      <c r="F413">
        <v>2215</v>
      </c>
      <c r="G413" t="s">
        <v>2156</v>
      </c>
      <c r="H413" t="s">
        <v>2157</v>
      </c>
      <c r="I413" t="s">
        <v>2158</v>
      </c>
      <c r="J413" s="1">
        <v>1382</v>
      </c>
      <c r="K413">
        <v>3</v>
      </c>
      <c r="L413">
        <v>0</v>
      </c>
      <c r="M413">
        <v>2</v>
      </c>
      <c r="N413" t="s">
        <v>2159</v>
      </c>
      <c r="O413" s="1">
        <v>61105</v>
      </c>
    </row>
    <row r="414" spans="1:15" x14ac:dyDescent="0.2">
      <c r="A414" t="s">
        <v>2160</v>
      </c>
      <c r="C414" t="s">
        <v>1267</v>
      </c>
      <c r="E414" t="s">
        <v>316</v>
      </c>
      <c r="F414">
        <v>67000</v>
      </c>
      <c r="I414" t="s">
        <v>2161</v>
      </c>
      <c r="J414">
        <v>3</v>
      </c>
      <c r="K414">
        <v>1</v>
      </c>
      <c r="L414">
        <v>0</v>
      </c>
      <c r="M414">
        <v>1</v>
      </c>
      <c r="O414" s="1">
        <v>214703</v>
      </c>
    </row>
    <row r="415" spans="1:15" x14ac:dyDescent="0.2">
      <c r="A415" t="s">
        <v>2162</v>
      </c>
      <c r="B415" t="s">
        <v>2163</v>
      </c>
      <c r="C415" t="s">
        <v>2164</v>
      </c>
      <c r="E415" t="s">
        <v>406</v>
      </c>
      <c r="F415">
        <v>31096</v>
      </c>
      <c r="G415">
        <f>972-4-8542794</f>
        <v>-8541826</v>
      </c>
      <c r="H415" t="s">
        <v>2165</v>
      </c>
      <c r="I415" t="s">
        <v>2166</v>
      </c>
      <c r="J415">
        <v>515</v>
      </c>
      <c r="K415">
        <v>4</v>
      </c>
      <c r="L415">
        <v>0</v>
      </c>
      <c r="M415">
        <v>2</v>
      </c>
      <c r="N415" t="s">
        <v>2167</v>
      </c>
      <c r="O415" s="1">
        <v>1402679</v>
      </c>
    </row>
    <row r="416" spans="1:15" x14ac:dyDescent="0.2">
      <c r="A416" t="s">
        <v>2168</v>
      </c>
      <c r="B416" t="s">
        <v>2169</v>
      </c>
      <c r="C416" t="s">
        <v>1292</v>
      </c>
      <c r="D416" t="s">
        <v>28</v>
      </c>
      <c r="E416" t="s">
        <v>4</v>
      </c>
      <c r="F416">
        <v>32216</v>
      </c>
      <c r="G416" t="s">
        <v>2170</v>
      </c>
      <c r="I416" t="s">
        <v>2171</v>
      </c>
      <c r="J416">
        <v>231</v>
      </c>
      <c r="K416">
        <v>1</v>
      </c>
      <c r="L416">
        <v>0</v>
      </c>
      <c r="M416">
        <v>1</v>
      </c>
      <c r="O416" s="1">
        <v>1423895</v>
      </c>
    </row>
    <row r="417" spans="1:15" x14ac:dyDescent="0.2">
      <c r="A417" t="s">
        <v>2168</v>
      </c>
      <c r="B417" t="s">
        <v>2172</v>
      </c>
      <c r="C417" t="s">
        <v>742</v>
      </c>
      <c r="D417" t="s">
        <v>743</v>
      </c>
      <c r="E417" t="s">
        <v>4</v>
      </c>
      <c r="F417">
        <v>70119</v>
      </c>
      <c r="G417" t="s">
        <v>2173</v>
      </c>
      <c r="I417" t="s">
        <v>2174</v>
      </c>
      <c r="J417">
        <v>18</v>
      </c>
      <c r="K417">
        <v>1</v>
      </c>
      <c r="L417">
        <v>0</v>
      </c>
      <c r="M417">
        <v>1</v>
      </c>
      <c r="O417" s="1">
        <v>1423894</v>
      </c>
    </row>
    <row r="418" spans="1:15" x14ac:dyDescent="0.2">
      <c r="A418" t="s">
        <v>2175</v>
      </c>
      <c r="B418" t="s">
        <v>2176</v>
      </c>
      <c r="C418" t="s">
        <v>1669</v>
      </c>
      <c r="D418" t="s">
        <v>169</v>
      </c>
      <c r="E418" t="s">
        <v>4</v>
      </c>
      <c r="F418">
        <v>78229</v>
      </c>
      <c r="G418" t="s">
        <v>2177</v>
      </c>
      <c r="I418" t="s">
        <v>2178</v>
      </c>
      <c r="J418">
        <v>41</v>
      </c>
      <c r="K418">
        <v>3</v>
      </c>
      <c r="L418">
        <v>0</v>
      </c>
      <c r="M418">
        <v>1</v>
      </c>
      <c r="N418" t="s">
        <v>2179</v>
      </c>
      <c r="O418" s="1">
        <v>21885</v>
      </c>
    </row>
    <row r="419" spans="1:15" x14ac:dyDescent="0.2">
      <c r="A419" t="s">
        <v>2180</v>
      </c>
      <c r="C419" t="s">
        <v>2181</v>
      </c>
      <c r="D419" t="s">
        <v>155</v>
      </c>
      <c r="E419" t="s">
        <v>4</v>
      </c>
      <c r="F419">
        <v>11365</v>
      </c>
      <c r="J419">
        <v>3</v>
      </c>
      <c r="K419">
        <v>1</v>
      </c>
      <c r="L419">
        <v>0</v>
      </c>
      <c r="M419">
        <v>1</v>
      </c>
      <c r="O419" s="1">
        <v>1407488</v>
      </c>
    </row>
    <row r="420" spans="1:15" x14ac:dyDescent="0.2">
      <c r="A420" t="s">
        <v>2182</v>
      </c>
      <c r="B420" t="s">
        <v>2183</v>
      </c>
      <c r="C420" t="s">
        <v>2184</v>
      </c>
      <c r="E420" t="s">
        <v>588</v>
      </c>
      <c r="F420">
        <v>3012</v>
      </c>
      <c r="G420" t="s">
        <v>2185</v>
      </c>
      <c r="H420" t="s">
        <v>2186</v>
      </c>
      <c r="I420" t="s">
        <v>2187</v>
      </c>
      <c r="J420">
        <v>188</v>
      </c>
      <c r="K420">
        <v>1</v>
      </c>
      <c r="L420">
        <v>0</v>
      </c>
      <c r="M420">
        <v>0</v>
      </c>
      <c r="N420" t="s">
        <v>2188</v>
      </c>
      <c r="O420" s="1">
        <v>271318</v>
      </c>
    </row>
    <row r="421" spans="1:15" x14ac:dyDescent="0.2">
      <c r="A421" t="s">
        <v>2189</v>
      </c>
      <c r="B421" t="s">
        <v>2190</v>
      </c>
      <c r="C421" t="s">
        <v>2191</v>
      </c>
      <c r="E421" t="s">
        <v>765</v>
      </c>
      <c r="F421">
        <v>29010</v>
      </c>
      <c r="H421" t="s">
        <v>2192</v>
      </c>
      <c r="I421" t="s">
        <v>2193</v>
      </c>
      <c r="J421">
        <v>61</v>
      </c>
      <c r="K421">
        <v>1</v>
      </c>
      <c r="L421">
        <v>0</v>
      </c>
      <c r="M421">
        <v>1</v>
      </c>
      <c r="N421" t="s">
        <v>2194</v>
      </c>
      <c r="O421" s="1">
        <v>141084</v>
      </c>
    </row>
    <row r="422" spans="1:15" x14ac:dyDescent="0.2">
      <c r="A422" t="s">
        <v>2195</v>
      </c>
      <c r="B422" t="s">
        <v>2196</v>
      </c>
      <c r="C422" t="s">
        <v>2197</v>
      </c>
      <c r="E422" t="s">
        <v>254</v>
      </c>
      <c r="F422" t="s">
        <v>2198</v>
      </c>
      <c r="G422" t="s">
        <v>2199</v>
      </c>
      <c r="H422" t="s">
        <v>2200</v>
      </c>
      <c r="I422" t="s">
        <v>2201</v>
      </c>
      <c r="J422">
        <v>137</v>
      </c>
      <c r="K422">
        <v>2</v>
      </c>
      <c r="L422">
        <v>0</v>
      </c>
      <c r="M422">
        <v>0</v>
      </c>
      <c r="N422" t="s">
        <v>2202</v>
      </c>
      <c r="O422" s="1">
        <v>280855</v>
      </c>
    </row>
    <row r="423" spans="1:15" x14ac:dyDescent="0.2">
      <c r="A423" t="s">
        <v>2203</v>
      </c>
      <c r="B423" t="s">
        <v>2204</v>
      </c>
      <c r="C423" t="s">
        <v>1669</v>
      </c>
      <c r="D423" t="s">
        <v>169</v>
      </c>
      <c r="E423" t="s">
        <v>4</v>
      </c>
      <c r="F423">
        <v>78258</v>
      </c>
      <c r="G423" t="s">
        <v>2205</v>
      </c>
      <c r="H423" t="s">
        <v>2206</v>
      </c>
      <c r="I423" t="s">
        <v>2207</v>
      </c>
      <c r="J423">
        <v>3</v>
      </c>
      <c r="K423">
        <v>1</v>
      </c>
      <c r="L423">
        <v>0</v>
      </c>
      <c r="M423">
        <v>1</v>
      </c>
      <c r="N423" t="s">
        <v>2208</v>
      </c>
      <c r="O423" s="1">
        <v>26256</v>
      </c>
    </row>
    <row r="424" spans="1:15" x14ac:dyDescent="0.2">
      <c r="A424" t="s">
        <v>2209</v>
      </c>
      <c r="C424" t="s">
        <v>2210</v>
      </c>
      <c r="E424" t="s">
        <v>254</v>
      </c>
      <c r="G424">
        <f>44-14-1330-3325</f>
        <v>-4625</v>
      </c>
      <c r="H424" t="s">
        <v>2211</v>
      </c>
      <c r="I424" t="s">
        <v>2212</v>
      </c>
      <c r="J424">
        <v>1</v>
      </c>
      <c r="K424">
        <v>1</v>
      </c>
      <c r="L424">
        <v>0</v>
      </c>
      <c r="M424">
        <v>0</v>
      </c>
      <c r="O424" s="1">
        <v>319528</v>
      </c>
    </row>
    <row r="425" spans="1:15" x14ac:dyDescent="0.2">
      <c r="A425" t="s">
        <v>2213</v>
      </c>
      <c r="B425" t="s">
        <v>2214</v>
      </c>
      <c r="C425" t="s">
        <v>2215</v>
      </c>
      <c r="E425" t="s">
        <v>1173</v>
      </c>
      <c r="F425" t="s">
        <v>2216</v>
      </c>
      <c r="G425">
        <f>55-21-2562-2463</f>
        <v>-4991</v>
      </c>
      <c r="H425" t="s">
        <v>2217</v>
      </c>
      <c r="I425" t="s">
        <v>2218</v>
      </c>
      <c r="J425">
        <v>14</v>
      </c>
      <c r="K425">
        <v>1</v>
      </c>
      <c r="L425">
        <v>0</v>
      </c>
      <c r="M425">
        <v>0</v>
      </c>
      <c r="O425" s="1">
        <v>223773</v>
      </c>
    </row>
    <row r="426" spans="1:15" x14ac:dyDescent="0.2">
      <c r="A426" t="s">
        <v>2219</v>
      </c>
      <c r="C426" t="s">
        <v>1397</v>
      </c>
      <c r="E426" t="s">
        <v>602</v>
      </c>
      <c r="J426">
        <v>6</v>
      </c>
      <c r="K426">
        <v>1</v>
      </c>
      <c r="L426">
        <v>0</v>
      </c>
      <c r="M426">
        <v>1</v>
      </c>
      <c r="O426" s="1">
        <v>306470</v>
      </c>
    </row>
    <row r="427" spans="1:15" x14ac:dyDescent="0.2">
      <c r="A427" t="s">
        <v>2220</v>
      </c>
      <c r="C427" t="s">
        <v>272</v>
      </c>
      <c r="E427" t="s">
        <v>104</v>
      </c>
      <c r="J427">
        <v>2</v>
      </c>
      <c r="K427">
        <v>1</v>
      </c>
      <c r="L427">
        <v>0</v>
      </c>
      <c r="M427">
        <v>1</v>
      </c>
      <c r="O427" s="1">
        <v>260035</v>
      </c>
    </row>
    <row r="428" spans="1:15" x14ac:dyDescent="0.2">
      <c r="A428" t="s">
        <v>2221</v>
      </c>
      <c r="C428" t="s">
        <v>2222</v>
      </c>
      <c r="D428" t="s">
        <v>28</v>
      </c>
      <c r="E428" t="s">
        <v>4</v>
      </c>
      <c r="F428">
        <v>32825</v>
      </c>
      <c r="J428">
        <v>1</v>
      </c>
      <c r="K428">
        <v>1</v>
      </c>
      <c r="L428">
        <v>0</v>
      </c>
      <c r="M428">
        <v>0</v>
      </c>
      <c r="O428" s="1">
        <v>56979</v>
      </c>
    </row>
    <row r="429" spans="1:15" x14ac:dyDescent="0.2">
      <c r="A429" t="s">
        <v>2223</v>
      </c>
      <c r="C429" t="s">
        <v>2224</v>
      </c>
      <c r="D429" t="s">
        <v>28</v>
      </c>
      <c r="E429" t="s">
        <v>4</v>
      </c>
      <c r="F429">
        <v>32773</v>
      </c>
      <c r="G429" t="s">
        <v>2225</v>
      </c>
      <c r="I429" t="s">
        <v>2226</v>
      </c>
      <c r="J429">
        <v>7</v>
      </c>
      <c r="K429">
        <v>1</v>
      </c>
      <c r="L429">
        <v>0</v>
      </c>
      <c r="M429">
        <v>0</v>
      </c>
      <c r="N429" t="s">
        <v>2227</v>
      </c>
      <c r="O429" s="1">
        <v>25645</v>
      </c>
    </row>
    <row r="430" spans="1:15" x14ac:dyDescent="0.2">
      <c r="A430" t="s">
        <v>2228</v>
      </c>
      <c r="C430" t="s">
        <v>2229</v>
      </c>
      <c r="D430" t="s">
        <v>44</v>
      </c>
      <c r="E430" t="s">
        <v>4</v>
      </c>
      <c r="F430">
        <v>90720</v>
      </c>
      <c r="J430">
        <v>3</v>
      </c>
      <c r="K430">
        <v>1</v>
      </c>
      <c r="L430">
        <v>0</v>
      </c>
      <c r="M430">
        <v>1</v>
      </c>
      <c r="O430" s="1">
        <v>42668</v>
      </c>
    </row>
    <row r="431" spans="1:15" x14ac:dyDescent="0.2">
      <c r="A431" t="s">
        <v>2230</v>
      </c>
      <c r="B431" t="s">
        <v>2231</v>
      </c>
      <c r="C431" t="s">
        <v>2232</v>
      </c>
      <c r="E431" t="s">
        <v>183</v>
      </c>
      <c r="F431" t="s">
        <v>2233</v>
      </c>
      <c r="G431" t="s">
        <v>2234</v>
      </c>
      <c r="H431" t="s">
        <v>2235</v>
      </c>
      <c r="I431" t="s">
        <v>2236</v>
      </c>
      <c r="J431">
        <v>15</v>
      </c>
      <c r="K431">
        <v>1</v>
      </c>
      <c r="L431">
        <v>0</v>
      </c>
      <c r="M431">
        <v>1</v>
      </c>
      <c r="O431" s="1">
        <v>154170</v>
      </c>
    </row>
    <row r="432" spans="1:15" x14ac:dyDescent="0.2">
      <c r="A432" t="s">
        <v>2237</v>
      </c>
      <c r="C432" t="s">
        <v>43</v>
      </c>
      <c r="D432" t="s">
        <v>44</v>
      </c>
      <c r="E432" t="s">
        <v>4</v>
      </c>
      <c r="F432">
        <v>94143</v>
      </c>
      <c r="I432" t="s">
        <v>2238</v>
      </c>
      <c r="J432">
        <v>1</v>
      </c>
      <c r="K432">
        <v>1</v>
      </c>
      <c r="L432">
        <v>0</v>
      </c>
      <c r="M432">
        <v>1</v>
      </c>
      <c r="N432" t="s">
        <v>2239</v>
      </c>
      <c r="O432" s="1">
        <v>62450</v>
      </c>
    </row>
    <row r="433" spans="1:15" x14ac:dyDescent="0.2">
      <c r="A433" t="s">
        <v>2240</v>
      </c>
      <c r="B433" t="s">
        <v>2241</v>
      </c>
      <c r="C433" t="s">
        <v>2242</v>
      </c>
      <c r="E433" t="s">
        <v>2025</v>
      </c>
      <c r="F433">
        <v>8661</v>
      </c>
      <c r="G433">
        <f>370-5-236-5029</f>
        <v>-4900</v>
      </c>
      <c r="H433" t="s">
        <v>2243</v>
      </c>
      <c r="I433" t="s">
        <v>2244</v>
      </c>
      <c r="J433">
        <v>51</v>
      </c>
      <c r="K433">
        <v>1</v>
      </c>
      <c r="L433">
        <v>0</v>
      </c>
      <c r="M433">
        <v>0</v>
      </c>
      <c r="O433" s="1">
        <v>76531</v>
      </c>
    </row>
    <row r="434" spans="1:15" x14ac:dyDescent="0.2">
      <c r="A434" t="s">
        <v>2245</v>
      </c>
      <c r="C434" t="s">
        <v>1530</v>
      </c>
      <c r="E434" t="s">
        <v>602</v>
      </c>
      <c r="F434">
        <v>198013</v>
      </c>
      <c r="J434">
        <v>3</v>
      </c>
      <c r="K434">
        <v>1</v>
      </c>
      <c r="L434">
        <v>0</v>
      </c>
      <c r="M434">
        <v>1</v>
      </c>
      <c r="O434" s="1">
        <v>254894</v>
      </c>
    </row>
    <row r="435" spans="1:15" x14ac:dyDescent="0.2">
      <c r="A435" t="s">
        <v>2246</v>
      </c>
      <c r="C435" t="s">
        <v>2131</v>
      </c>
      <c r="D435" t="s">
        <v>2132</v>
      </c>
      <c r="E435" t="s">
        <v>4</v>
      </c>
      <c r="F435">
        <v>87109</v>
      </c>
      <c r="J435">
        <v>2</v>
      </c>
      <c r="K435">
        <v>1</v>
      </c>
      <c r="L435">
        <v>0</v>
      </c>
      <c r="M435">
        <v>1</v>
      </c>
      <c r="O435" s="1">
        <v>3622</v>
      </c>
    </row>
    <row r="436" spans="1:15" x14ac:dyDescent="0.2">
      <c r="A436" t="s">
        <v>2247</v>
      </c>
      <c r="C436" t="s">
        <v>142</v>
      </c>
      <c r="D436" t="s">
        <v>1665</v>
      </c>
      <c r="E436" t="s">
        <v>4</v>
      </c>
      <c r="F436">
        <v>20003</v>
      </c>
      <c r="J436">
        <v>8</v>
      </c>
      <c r="K436">
        <v>2</v>
      </c>
      <c r="L436">
        <v>0</v>
      </c>
      <c r="M436">
        <v>2</v>
      </c>
      <c r="O436" s="1">
        <v>34907</v>
      </c>
    </row>
    <row r="437" spans="1:15" x14ac:dyDescent="0.2">
      <c r="A437" t="s">
        <v>2248</v>
      </c>
      <c r="B437" t="s">
        <v>2249</v>
      </c>
      <c r="C437" t="s">
        <v>2250</v>
      </c>
      <c r="D437" t="s">
        <v>1729</v>
      </c>
      <c r="E437" t="s">
        <v>4</v>
      </c>
      <c r="F437">
        <v>66212</v>
      </c>
      <c r="G437" t="s">
        <v>2251</v>
      </c>
      <c r="H437" t="s">
        <v>2252</v>
      </c>
      <c r="I437" t="s">
        <v>2253</v>
      </c>
      <c r="J437">
        <v>173</v>
      </c>
      <c r="K437">
        <v>2</v>
      </c>
      <c r="L437">
        <v>0</v>
      </c>
      <c r="M437">
        <v>2</v>
      </c>
      <c r="N437" t="s">
        <v>2254</v>
      </c>
      <c r="O437" s="1">
        <v>61046</v>
      </c>
    </row>
    <row r="438" spans="1:15" x14ac:dyDescent="0.2">
      <c r="A438" t="s">
        <v>2255</v>
      </c>
      <c r="C438" t="s">
        <v>2256</v>
      </c>
      <c r="E438" t="s">
        <v>104</v>
      </c>
      <c r="F438" t="s">
        <v>2257</v>
      </c>
      <c r="J438">
        <v>5</v>
      </c>
      <c r="K438">
        <v>1</v>
      </c>
      <c r="L438">
        <v>0</v>
      </c>
      <c r="M438">
        <v>1</v>
      </c>
      <c r="O438" s="1">
        <v>130156</v>
      </c>
    </row>
    <row r="439" spans="1:15" x14ac:dyDescent="0.2">
      <c r="A439" t="s">
        <v>2258</v>
      </c>
      <c r="B439" t="s">
        <v>2259</v>
      </c>
      <c r="C439" t="s">
        <v>2260</v>
      </c>
      <c r="D439" t="s">
        <v>44</v>
      </c>
      <c r="E439" t="s">
        <v>4</v>
      </c>
      <c r="F439">
        <v>91606</v>
      </c>
      <c r="G439" t="s">
        <v>2261</v>
      </c>
      <c r="H439" t="s">
        <v>2262</v>
      </c>
      <c r="I439" t="s">
        <v>2263</v>
      </c>
      <c r="J439">
        <v>66</v>
      </c>
      <c r="K439">
        <v>3</v>
      </c>
      <c r="L439">
        <v>0</v>
      </c>
      <c r="M439">
        <v>3</v>
      </c>
      <c r="N439" t="s">
        <v>2264</v>
      </c>
      <c r="O439" s="1">
        <v>811114</v>
      </c>
    </row>
    <row r="440" spans="1:15" x14ac:dyDescent="0.2">
      <c r="A440" t="s">
        <v>2265</v>
      </c>
      <c r="B440" t="s">
        <v>2266</v>
      </c>
      <c r="C440" t="s">
        <v>148</v>
      </c>
      <c r="D440" t="s">
        <v>88</v>
      </c>
      <c r="E440" t="s">
        <v>4</v>
      </c>
      <c r="F440" t="s">
        <v>2267</v>
      </c>
      <c r="G440" t="s">
        <v>2268</v>
      </c>
      <c r="H440" t="s">
        <v>2269</v>
      </c>
      <c r="I440" t="s">
        <v>2270</v>
      </c>
      <c r="J440">
        <v>323</v>
      </c>
      <c r="K440">
        <v>1</v>
      </c>
      <c r="L440">
        <v>0</v>
      </c>
      <c r="M440">
        <v>1</v>
      </c>
      <c r="N440" t="s">
        <v>2271</v>
      </c>
      <c r="O440" s="1">
        <v>21800</v>
      </c>
    </row>
    <row r="441" spans="1:15" x14ac:dyDescent="0.2">
      <c r="A441" t="s">
        <v>2272</v>
      </c>
      <c r="C441" t="s">
        <v>1380</v>
      </c>
      <c r="E441" t="s">
        <v>220</v>
      </c>
      <c r="F441" t="s">
        <v>2273</v>
      </c>
      <c r="J441">
        <v>1</v>
      </c>
      <c r="K441">
        <v>1</v>
      </c>
      <c r="L441">
        <v>0</v>
      </c>
      <c r="M441">
        <v>0</v>
      </c>
      <c r="O441" s="1">
        <v>108853</v>
      </c>
    </row>
    <row r="442" spans="1:15" x14ac:dyDescent="0.2">
      <c r="A442" t="s">
        <v>2274</v>
      </c>
      <c r="C442" t="s">
        <v>1639</v>
      </c>
      <c r="D442" t="s">
        <v>970</v>
      </c>
      <c r="E442" t="s">
        <v>4</v>
      </c>
      <c r="F442">
        <v>85712</v>
      </c>
      <c r="J442">
        <v>6</v>
      </c>
      <c r="K442">
        <v>1</v>
      </c>
      <c r="L442">
        <v>0</v>
      </c>
      <c r="M442">
        <v>1</v>
      </c>
      <c r="O442" s="1">
        <v>32119</v>
      </c>
    </row>
    <row r="443" spans="1:15" x14ac:dyDescent="0.2">
      <c r="A443" t="s">
        <v>2275</v>
      </c>
      <c r="C443" t="s">
        <v>103</v>
      </c>
      <c r="E443" t="s">
        <v>104</v>
      </c>
      <c r="F443" t="s">
        <v>2276</v>
      </c>
      <c r="J443">
        <v>2</v>
      </c>
      <c r="K443">
        <v>1</v>
      </c>
      <c r="L443">
        <v>0</v>
      </c>
      <c r="M443">
        <v>1</v>
      </c>
      <c r="O443" s="1">
        <v>177451</v>
      </c>
    </row>
    <row r="444" spans="1:15" x14ac:dyDescent="0.2">
      <c r="A444" t="s">
        <v>2277</v>
      </c>
      <c r="C444" t="s">
        <v>265</v>
      </c>
      <c r="D444" t="s">
        <v>44</v>
      </c>
      <c r="E444" t="s">
        <v>4</v>
      </c>
      <c r="F444">
        <v>93105</v>
      </c>
      <c r="J444">
        <v>1</v>
      </c>
      <c r="K444">
        <v>1</v>
      </c>
      <c r="L444">
        <v>0</v>
      </c>
      <c r="M444">
        <v>0</v>
      </c>
      <c r="O444" s="1">
        <v>770790</v>
      </c>
    </row>
    <row r="445" spans="1:15" x14ac:dyDescent="0.2">
      <c r="A445" t="s">
        <v>2278</v>
      </c>
      <c r="C445" t="s">
        <v>2279</v>
      </c>
      <c r="E445" t="s">
        <v>254</v>
      </c>
      <c r="J445">
        <v>1</v>
      </c>
      <c r="K445">
        <v>1</v>
      </c>
      <c r="L445">
        <v>0</v>
      </c>
      <c r="M445">
        <v>1</v>
      </c>
      <c r="O445" s="1">
        <v>253002</v>
      </c>
    </row>
    <row r="446" spans="1:15" x14ac:dyDescent="0.2">
      <c r="A446" t="s">
        <v>2280</v>
      </c>
      <c r="C446" t="s">
        <v>168</v>
      </c>
      <c r="D446" t="s">
        <v>169</v>
      </c>
      <c r="E446" t="s">
        <v>4</v>
      </c>
      <c r="F446">
        <v>28803</v>
      </c>
      <c r="G446" t="s">
        <v>964</v>
      </c>
      <c r="H446" t="s">
        <v>2281</v>
      </c>
      <c r="I446" t="s">
        <v>2282</v>
      </c>
      <c r="J446">
        <v>1</v>
      </c>
      <c r="K446">
        <v>1</v>
      </c>
      <c r="L446">
        <v>0</v>
      </c>
      <c r="M446">
        <v>1</v>
      </c>
      <c r="O446" s="1">
        <v>33962</v>
      </c>
    </row>
    <row r="447" spans="1:15" x14ac:dyDescent="0.2">
      <c r="A447" t="s">
        <v>2283</v>
      </c>
      <c r="B447" t="s">
        <v>2284</v>
      </c>
      <c r="C447" t="s">
        <v>2285</v>
      </c>
      <c r="D447" t="s">
        <v>908</v>
      </c>
      <c r="E447" t="s">
        <v>4</v>
      </c>
      <c r="F447">
        <v>21209</v>
      </c>
      <c r="J447">
        <v>9</v>
      </c>
      <c r="K447">
        <v>1</v>
      </c>
      <c r="L447">
        <v>0</v>
      </c>
      <c r="M447">
        <v>1</v>
      </c>
      <c r="O447" s="1">
        <v>9915</v>
      </c>
    </row>
    <row r="448" spans="1:15" x14ac:dyDescent="0.2">
      <c r="A448" t="s">
        <v>2286</v>
      </c>
      <c r="C448" t="s">
        <v>2287</v>
      </c>
      <c r="D448" t="s">
        <v>134</v>
      </c>
      <c r="E448" t="s">
        <v>4</v>
      </c>
      <c r="F448">
        <v>30338</v>
      </c>
      <c r="I448" t="s">
        <v>2288</v>
      </c>
      <c r="J448">
        <v>5</v>
      </c>
      <c r="K448">
        <v>1</v>
      </c>
      <c r="L448">
        <v>0</v>
      </c>
      <c r="M448">
        <v>0</v>
      </c>
      <c r="N448" t="s">
        <v>2289</v>
      </c>
      <c r="O448" s="1">
        <v>12699</v>
      </c>
    </row>
    <row r="449" spans="1:15" x14ac:dyDescent="0.2">
      <c r="A449" t="s">
        <v>2290</v>
      </c>
      <c r="C449" t="s">
        <v>2291</v>
      </c>
      <c r="D449" t="s">
        <v>391</v>
      </c>
      <c r="E449" t="s">
        <v>4</v>
      </c>
      <c r="F449">
        <v>17015</v>
      </c>
      <c r="J449">
        <v>1</v>
      </c>
      <c r="K449">
        <v>1</v>
      </c>
      <c r="L449">
        <v>0</v>
      </c>
      <c r="M449">
        <v>1</v>
      </c>
      <c r="O449" s="1">
        <v>12843</v>
      </c>
    </row>
    <row r="450" spans="1:15" x14ac:dyDescent="0.2">
      <c r="A450" t="s">
        <v>2292</v>
      </c>
      <c r="B450" t="s">
        <v>2293</v>
      </c>
      <c r="C450" t="s">
        <v>2294</v>
      </c>
      <c r="D450" t="s">
        <v>44</v>
      </c>
      <c r="E450" t="s">
        <v>4</v>
      </c>
      <c r="F450">
        <v>92646</v>
      </c>
      <c r="G450" t="s">
        <v>2295</v>
      </c>
      <c r="H450" t="s">
        <v>2296</v>
      </c>
      <c r="I450" t="s">
        <v>2297</v>
      </c>
      <c r="J450">
        <v>67</v>
      </c>
      <c r="K450">
        <v>2</v>
      </c>
      <c r="L450">
        <v>0</v>
      </c>
      <c r="M450">
        <v>0</v>
      </c>
      <c r="N450" t="s">
        <v>2298</v>
      </c>
      <c r="O450" s="1">
        <v>56876</v>
      </c>
    </row>
    <row r="451" spans="1:15" x14ac:dyDescent="0.2">
      <c r="A451" t="s">
        <v>2299</v>
      </c>
      <c r="B451" t="s">
        <v>2300</v>
      </c>
      <c r="C451" t="s">
        <v>272</v>
      </c>
      <c r="E451" t="s">
        <v>104</v>
      </c>
      <c r="F451" t="s">
        <v>2301</v>
      </c>
      <c r="G451" t="s">
        <v>2302</v>
      </c>
      <c r="H451" t="s">
        <v>2303</v>
      </c>
      <c r="I451" t="s">
        <v>2304</v>
      </c>
      <c r="J451">
        <v>151</v>
      </c>
      <c r="K451">
        <v>1</v>
      </c>
      <c r="L451">
        <v>0</v>
      </c>
      <c r="M451">
        <v>0</v>
      </c>
      <c r="N451" t="s">
        <v>2305</v>
      </c>
      <c r="O451" s="1">
        <v>279632</v>
      </c>
    </row>
    <row r="452" spans="1:15" x14ac:dyDescent="0.2">
      <c r="A452" t="s">
        <v>2306</v>
      </c>
      <c r="B452" t="s">
        <v>2307</v>
      </c>
      <c r="C452" t="s">
        <v>2308</v>
      </c>
      <c r="D452" t="s">
        <v>28</v>
      </c>
      <c r="E452" t="s">
        <v>4</v>
      </c>
      <c r="F452">
        <v>33024</v>
      </c>
      <c r="G452" t="s">
        <v>2309</v>
      </c>
      <c r="I452" t="s">
        <v>2310</v>
      </c>
      <c r="J452">
        <v>99</v>
      </c>
      <c r="K452">
        <v>1</v>
      </c>
      <c r="L452">
        <v>0</v>
      </c>
      <c r="M452">
        <v>0</v>
      </c>
      <c r="O452" s="1">
        <v>54661</v>
      </c>
    </row>
    <row r="453" spans="1:15" x14ac:dyDescent="0.2">
      <c r="A453" t="s">
        <v>2311</v>
      </c>
      <c r="C453" t="s">
        <v>2312</v>
      </c>
      <c r="D453" t="s">
        <v>510</v>
      </c>
      <c r="E453" t="s">
        <v>4</v>
      </c>
      <c r="F453">
        <v>28075</v>
      </c>
      <c r="G453" t="s">
        <v>2313</v>
      </c>
      <c r="H453" t="s">
        <v>2314</v>
      </c>
      <c r="I453" t="s">
        <v>2315</v>
      </c>
      <c r="J453">
        <v>9</v>
      </c>
      <c r="K453">
        <v>1</v>
      </c>
      <c r="L453">
        <v>0</v>
      </c>
      <c r="M453">
        <v>0</v>
      </c>
      <c r="N453" t="s">
        <v>2316</v>
      </c>
      <c r="O453" s="1">
        <v>69983</v>
      </c>
    </row>
    <row r="454" spans="1:15" x14ac:dyDescent="0.2">
      <c r="A454" t="s">
        <v>2317</v>
      </c>
      <c r="B454" t="s">
        <v>2318</v>
      </c>
      <c r="C454" t="s">
        <v>2285</v>
      </c>
      <c r="D454" t="s">
        <v>908</v>
      </c>
      <c r="E454" t="s">
        <v>4</v>
      </c>
      <c r="F454">
        <v>21287</v>
      </c>
      <c r="G454" t="s">
        <v>2319</v>
      </c>
      <c r="H454" t="s">
        <v>2320</v>
      </c>
      <c r="I454" t="s">
        <v>2321</v>
      </c>
      <c r="J454">
        <v>425</v>
      </c>
      <c r="K454">
        <v>1</v>
      </c>
      <c r="L454">
        <v>0</v>
      </c>
      <c r="M454">
        <v>0</v>
      </c>
      <c r="N454" t="s">
        <v>2322</v>
      </c>
      <c r="O454" s="1">
        <v>56731</v>
      </c>
    </row>
    <row r="455" spans="1:15" x14ac:dyDescent="0.2">
      <c r="A455" t="s">
        <v>2323</v>
      </c>
      <c r="C455" t="s">
        <v>2324</v>
      </c>
      <c r="D455" t="s">
        <v>28</v>
      </c>
      <c r="E455" t="s">
        <v>4</v>
      </c>
      <c r="F455">
        <v>32308</v>
      </c>
      <c r="G455" t="s">
        <v>2325</v>
      </c>
      <c r="H455" t="s">
        <v>2326</v>
      </c>
      <c r="I455" t="s">
        <v>2327</v>
      </c>
      <c r="J455">
        <v>3</v>
      </c>
      <c r="K455">
        <v>1</v>
      </c>
      <c r="L455">
        <v>0</v>
      </c>
      <c r="M455">
        <v>0</v>
      </c>
      <c r="O455">
        <v>752</v>
      </c>
    </row>
    <row r="456" spans="1:15" x14ac:dyDescent="0.2">
      <c r="A456" t="s">
        <v>2328</v>
      </c>
      <c r="C456" t="s">
        <v>2329</v>
      </c>
      <c r="D456" t="s">
        <v>2330</v>
      </c>
      <c r="E456" t="s">
        <v>4</v>
      </c>
      <c r="F456">
        <v>8043</v>
      </c>
      <c r="J456">
        <v>2</v>
      </c>
      <c r="K456">
        <v>1</v>
      </c>
      <c r="L456">
        <v>0</v>
      </c>
      <c r="M456">
        <v>1</v>
      </c>
      <c r="O456" s="1">
        <v>49481</v>
      </c>
    </row>
    <row r="457" spans="1:15" x14ac:dyDescent="0.2">
      <c r="A457" t="s">
        <v>2331</v>
      </c>
      <c r="B457" t="s">
        <v>2332</v>
      </c>
      <c r="C457" t="s">
        <v>676</v>
      </c>
      <c r="E457" t="s">
        <v>316</v>
      </c>
      <c r="F457">
        <v>31403</v>
      </c>
      <c r="G457" t="s">
        <v>2333</v>
      </c>
      <c r="H457" t="s">
        <v>2334</v>
      </c>
      <c r="I457" t="s">
        <v>2335</v>
      </c>
      <c r="J457">
        <v>177</v>
      </c>
      <c r="K457">
        <v>3</v>
      </c>
      <c r="L457">
        <v>0</v>
      </c>
      <c r="M457">
        <v>3</v>
      </c>
      <c r="N457" t="s">
        <v>2336</v>
      </c>
      <c r="O457" s="1">
        <v>271054</v>
      </c>
    </row>
    <row r="458" spans="1:15" x14ac:dyDescent="0.2">
      <c r="A458" t="s">
        <v>2337</v>
      </c>
      <c r="B458" t="s">
        <v>2338</v>
      </c>
      <c r="C458" t="s">
        <v>1660</v>
      </c>
      <c r="D458" t="s">
        <v>1661</v>
      </c>
      <c r="E458" t="s">
        <v>4</v>
      </c>
      <c r="F458">
        <v>59101</v>
      </c>
      <c r="J458">
        <v>65</v>
      </c>
      <c r="K458">
        <v>2</v>
      </c>
      <c r="L458">
        <v>0</v>
      </c>
      <c r="M458">
        <v>1</v>
      </c>
      <c r="O458" s="1">
        <v>996496</v>
      </c>
    </row>
    <row r="459" spans="1:15" x14ac:dyDescent="0.2">
      <c r="A459" t="s">
        <v>2339</v>
      </c>
      <c r="B459" t="s">
        <v>2340</v>
      </c>
      <c r="C459" t="s">
        <v>1292</v>
      </c>
      <c r="D459" t="s">
        <v>28</v>
      </c>
      <c r="E459" t="s">
        <v>4</v>
      </c>
      <c r="F459">
        <v>32207</v>
      </c>
      <c r="G459" t="s">
        <v>2341</v>
      </c>
      <c r="H459" t="s">
        <v>2342</v>
      </c>
      <c r="I459" t="s">
        <v>2343</v>
      </c>
      <c r="J459">
        <v>309</v>
      </c>
      <c r="K459">
        <v>4</v>
      </c>
      <c r="L459">
        <v>0</v>
      </c>
      <c r="M459">
        <v>3</v>
      </c>
      <c r="N459" t="s">
        <v>2344</v>
      </c>
      <c r="O459" s="1">
        <v>41993</v>
      </c>
    </row>
    <row r="460" spans="1:15" x14ac:dyDescent="0.2">
      <c r="A460" t="s">
        <v>2345</v>
      </c>
      <c r="C460" t="s">
        <v>2346</v>
      </c>
      <c r="E460" t="s">
        <v>554</v>
      </c>
      <c r="F460" t="s">
        <v>2347</v>
      </c>
      <c r="H460" t="s">
        <v>2348</v>
      </c>
      <c r="I460" t="s">
        <v>2349</v>
      </c>
      <c r="J460">
        <v>4</v>
      </c>
      <c r="K460">
        <v>1</v>
      </c>
      <c r="L460">
        <v>0</v>
      </c>
      <c r="M460">
        <v>0</v>
      </c>
      <c r="O460" s="1">
        <v>159664</v>
      </c>
    </row>
    <row r="461" spans="1:15" x14ac:dyDescent="0.2">
      <c r="A461" t="s">
        <v>2350</v>
      </c>
      <c r="B461" t="s">
        <v>2351</v>
      </c>
      <c r="C461" t="s">
        <v>2352</v>
      </c>
      <c r="E461" t="s">
        <v>554</v>
      </c>
      <c r="F461">
        <v>90</v>
      </c>
      <c r="G461" t="s">
        <v>2353</v>
      </c>
      <c r="H461" t="s">
        <v>2354</v>
      </c>
      <c r="I461" t="s">
        <v>2355</v>
      </c>
      <c r="J461">
        <v>76</v>
      </c>
      <c r="K461">
        <v>1</v>
      </c>
      <c r="L461">
        <v>0</v>
      </c>
      <c r="M461">
        <v>0</v>
      </c>
      <c r="N461" t="s">
        <v>2356</v>
      </c>
      <c r="O461" s="1">
        <v>832152</v>
      </c>
    </row>
    <row r="462" spans="1:15" x14ac:dyDescent="0.2">
      <c r="A462" t="s">
        <v>2357</v>
      </c>
      <c r="C462" t="s">
        <v>2358</v>
      </c>
      <c r="E462" t="s">
        <v>820</v>
      </c>
      <c r="F462">
        <v>55116</v>
      </c>
      <c r="G462">
        <f>49-613-15763643</f>
        <v>-15764207</v>
      </c>
      <c r="H462" t="s">
        <v>2359</v>
      </c>
      <c r="I462" t="s">
        <v>2360</v>
      </c>
      <c r="J462">
        <v>1</v>
      </c>
      <c r="K462">
        <v>1</v>
      </c>
      <c r="L462">
        <v>0</v>
      </c>
      <c r="M462">
        <v>1</v>
      </c>
      <c r="O462" s="1">
        <v>206123</v>
      </c>
    </row>
    <row r="463" spans="1:15" x14ac:dyDescent="0.2">
      <c r="A463" t="s">
        <v>2361</v>
      </c>
      <c r="C463" t="s">
        <v>453</v>
      </c>
      <c r="D463" t="s">
        <v>44</v>
      </c>
      <c r="E463" t="s">
        <v>4</v>
      </c>
      <c r="F463">
        <v>92026</v>
      </c>
      <c r="I463" t="s">
        <v>2362</v>
      </c>
      <c r="J463">
        <v>1</v>
      </c>
      <c r="K463">
        <v>1</v>
      </c>
      <c r="L463">
        <v>0</v>
      </c>
      <c r="M463">
        <v>1</v>
      </c>
      <c r="N463" t="s">
        <v>457</v>
      </c>
      <c r="O463" s="1">
        <v>14898</v>
      </c>
    </row>
    <row r="464" spans="1:15" x14ac:dyDescent="0.2">
      <c r="A464" t="s">
        <v>524</v>
      </c>
      <c r="C464" t="s">
        <v>141</v>
      </c>
      <c r="D464" t="s">
        <v>142</v>
      </c>
      <c r="E464" t="s">
        <v>4</v>
      </c>
      <c r="F464">
        <v>98105</v>
      </c>
      <c r="I464" t="s">
        <v>2363</v>
      </c>
      <c r="J464">
        <v>2</v>
      </c>
      <c r="K464">
        <v>1</v>
      </c>
      <c r="L464">
        <v>0</v>
      </c>
      <c r="M464">
        <v>0</v>
      </c>
      <c r="N464" t="s">
        <v>2364</v>
      </c>
      <c r="O464" s="1">
        <v>74923</v>
      </c>
    </row>
    <row r="465" spans="1:15" x14ac:dyDescent="0.2">
      <c r="A465" t="s">
        <v>2365</v>
      </c>
      <c r="C465" t="s">
        <v>1530</v>
      </c>
      <c r="E465" t="s">
        <v>602</v>
      </c>
      <c r="F465">
        <v>193012</v>
      </c>
      <c r="J465">
        <v>6</v>
      </c>
      <c r="K465">
        <v>1</v>
      </c>
      <c r="L465">
        <v>0</v>
      </c>
      <c r="M465">
        <v>1</v>
      </c>
      <c r="O465" s="1">
        <v>1332775</v>
      </c>
    </row>
    <row r="466" spans="1:15" x14ac:dyDescent="0.2">
      <c r="A466" t="s">
        <v>2366</v>
      </c>
      <c r="C466" t="s">
        <v>1456</v>
      </c>
      <c r="E466" t="s">
        <v>406</v>
      </c>
      <c r="F466">
        <v>12000</v>
      </c>
      <c r="I466" t="s">
        <v>2367</v>
      </c>
      <c r="J466">
        <v>6</v>
      </c>
      <c r="K466">
        <v>1</v>
      </c>
      <c r="L466">
        <v>0</v>
      </c>
      <c r="M466">
        <v>1</v>
      </c>
      <c r="N466" t="s">
        <v>2368</v>
      </c>
      <c r="O466" s="1">
        <v>179750</v>
      </c>
    </row>
    <row r="467" spans="1:15" x14ac:dyDescent="0.2">
      <c r="A467" t="s">
        <v>2369</v>
      </c>
      <c r="C467" t="s">
        <v>834</v>
      </c>
      <c r="E467" t="s">
        <v>835</v>
      </c>
      <c r="F467">
        <v>1030</v>
      </c>
      <c r="G467">
        <f>43-1-711-652135</f>
        <v>-652804</v>
      </c>
      <c r="H467" t="s">
        <v>2370</v>
      </c>
      <c r="I467" t="s">
        <v>2371</v>
      </c>
      <c r="J467">
        <v>2</v>
      </c>
      <c r="K467">
        <v>2</v>
      </c>
      <c r="L467">
        <v>0</v>
      </c>
      <c r="M467">
        <v>1</v>
      </c>
      <c r="O467" s="1">
        <v>107575</v>
      </c>
    </row>
    <row r="468" spans="1:15" x14ac:dyDescent="0.2">
      <c r="A468" t="s">
        <v>2372</v>
      </c>
      <c r="C468" t="s">
        <v>2373</v>
      </c>
      <c r="E468" t="s">
        <v>820</v>
      </c>
      <c r="F468">
        <v>14469</v>
      </c>
      <c r="G468">
        <f>49-331-3796032</f>
        <v>-3796314</v>
      </c>
      <c r="H468" t="s">
        <v>2374</v>
      </c>
      <c r="I468" t="s">
        <v>2375</v>
      </c>
      <c r="J468">
        <v>1</v>
      </c>
      <c r="K468">
        <v>1</v>
      </c>
      <c r="L468">
        <v>0</v>
      </c>
      <c r="M468">
        <v>1</v>
      </c>
      <c r="N468" t="s">
        <v>2376</v>
      </c>
      <c r="O468" s="1">
        <v>225645</v>
      </c>
    </row>
    <row r="469" spans="1:15" x14ac:dyDescent="0.2">
      <c r="A469" t="s">
        <v>2377</v>
      </c>
      <c r="C469" t="s">
        <v>2378</v>
      </c>
      <c r="E469" t="s">
        <v>254</v>
      </c>
      <c r="F469" t="s">
        <v>2379</v>
      </c>
      <c r="G469">
        <f>44-13-8724-4389</f>
        <v>-13082</v>
      </c>
      <c r="H469" t="s">
        <v>2380</v>
      </c>
      <c r="I469" t="s">
        <v>2381</v>
      </c>
      <c r="J469">
        <v>1</v>
      </c>
      <c r="K469">
        <v>1</v>
      </c>
      <c r="L469">
        <v>0</v>
      </c>
      <c r="M469">
        <v>0</v>
      </c>
      <c r="O469" s="1">
        <v>90024</v>
      </c>
    </row>
    <row r="470" spans="1:15" x14ac:dyDescent="0.2">
      <c r="A470" t="s">
        <v>2382</v>
      </c>
      <c r="B470" t="s">
        <v>2383</v>
      </c>
      <c r="C470" t="s">
        <v>2384</v>
      </c>
      <c r="E470" t="s">
        <v>602</v>
      </c>
      <c r="F470">
        <v>390005</v>
      </c>
      <c r="G470">
        <f>7-491-29-62-793</f>
        <v>-1368</v>
      </c>
      <c r="H470" t="s">
        <v>2385</v>
      </c>
      <c r="I470" t="s">
        <v>2386</v>
      </c>
      <c r="J470">
        <v>13</v>
      </c>
      <c r="K470">
        <v>1</v>
      </c>
      <c r="L470">
        <v>0</v>
      </c>
      <c r="M470">
        <v>1</v>
      </c>
      <c r="N470" t="s">
        <v>2387</v>
      </c>
      <c r="O470" s="1">
        <v>128202</v>
      </c>
    </row>
    <row r="471" spans="1:15" x14ac:dyDescent="0.2">
      <c r="A471" t="s">
        <v>2388</v>
      </c>
      <c r="B471" t="s">
        <v>2389</v>
      </c>
      <c r="C471" t="s">
        <v>1669</v>
      </c>
      <c r="D471" t="s">
        <v>169</v>
      </c>
      <c r="E471" t="s">
        <v>4</v>
      </c>
      <c r="F471">
        <v>78229</v>
      </c>
      <c r="G471" t="s">
        <v>2390</v>
      </c>
      <c r="I471" t="s">
        <v>2391</v>
      </c>
      <c r="J471">
        <v>17</v>
      </c>
      <c r="K471">
        <v>1</v>
      </c>
      <c r="L471">
        <v>0</v>
      </c>
      <c r="M471">
        <v>1</v>
      </c>
      <c r="O471" s="1">
        <v>33603</v>
      </c>
    </row>
    <row r="472" spans="1:15" x14ac:dyDescent="0.2">
      <c r="A472" t="s">
        <v>2392</v>
      </c>
      <c r="B472" t="s">
        <v>2393</v>
      </c>
      <c r="C472" t="s">
        <v>348</v>
      </c>
      <c r="E472" t="s">
        <v>349</v>
      </c>
      <c r="F472">
        <v>20157</v>
      </c>
      <c r="G472">
        <v>390239043023</v>
      </c>
      <c r="H472" t="s">
        <v>2394</v>
      </c>
      <c r="I472" t="s">
        <v>2395</v>
      </c>
      <c r="J472">
        <v>89</v>
      </c>
      <c r="K472">
        <v>1</v>
      </c>
      <c r="L472">
        <v>0</v>
      </c>
      <c r="M472">
        <v>0</v>
      </c>
      <c r="N472" t="s">
        <v>2396</v>
      </c>
      <c r="O472" s="1">
        <v>104476</v>
      </c>
    </row>
    <row r="473" spans="1:15" x14ac:dyDescent="0.2">
      <c r="A473" t="s">
        <v>2397</v>
      </c>
      <c r="C473" t="s">
        <v>2398</v>
      </c>
      <c r="E473" t="s">
        <v>2399</v>
      </c>
      <c r="J473">
        <v>1</v>
      </c>
      <c r="K473">
        <v>1</v>
      </c>
      <c r="L473">
        <v>0</v>
      </c>
      <c r="M473">
        <v>0</v>
      </c>
      <c r="O473" s="1">
        <v>188511</v>
      </c>
    </row>
    <row r="474" spans="1:15" x14ac:dyDescent="0.2">
      <c r="A474" t="s">
        <v>2400</v>
      </c>
      <c r="C474" t="s">
        <v>2401</v>
      </c>
      <c r="D474" t="s">
        <v>169</v>
      </c>
      <c r="E474" t="s">
        <v>4</v>
      </c>
      <c r="F474">
        <v>76054</v>
      </c>
      <c r="J474">
        <v>4</v>
      </c>
      <c r="K474">
        <v>1</v>
      </c>
      <c r="L474">
        <v>0</v>
      </c>
      <c r="M474">
        <v>1</v>
      </c>
      <c r="O474" s="1">
        <v>12495</v>
      </c>
    </row>
    <row r="475" spans="1:15" x14ac:dyDescent="0.2">
      <c r="A475" t="s">
        <v>2402</v>
      </c>
      <c r="C475" t="s">
        <v>650</v>
      </c>
      <c r="E475" t="s">
        <v>199</v>
      </c>
      <c r="F475">
        <v>200233</v>
      </c>
      <c r="G475">
        <v>8602164369181</v>
      </c>
      <c r="H475" t="s">
        <v>2403</v>
      </c>
      <c r="I475" t="s">
        <v>2404</v>
      </c>
      <c r="J475">
        <v>1</v>
      </c>
      <c r="K475">
        <v>1</v>
      </c>
      <c r="L475">
        <v>0</v>
      </c>
      <c r="M475">
        <v>0</v>
      </c>
      <c r="N475" t="s">
        <v>2402</v>
      </c>
      <c r="O475" s="1">
        <v>1379498</v>
      </c>
    </row>
    <row r="476" spans="1:15" x14ac:dyDescent="0.2">
      <c r="A476" t="s">
        <v>2405</v>
      </c>
      <c r="B476" t="s">
        <v>2406</v>
      </c>
      <c r="C476" t="s">
        <v>483</v>
      </c>
      <c r="E476" t="s">
        <v>254</v>
      </c>
      <c r="F476" t="s">
        <v>2407</v>
      </c>
      <c r="G476">
        <v>44122376</v>
      </c>
      <c r="H476" t="s">
        <v>2408</v>
      </c>
      <c r="I476" t="s">
        <v>2409</v>
      </c>
      <c r="J476">
        <v>22</v>
      </c>
      <c r="K476">
        <v>1</v>
      </c>
      <c r="L476">
        <v>0</v>
      </c>
      <c r="M476">
        <v>1</v>
      </c>
      <c r="N476" t="s">
        <v>2410</v>
      </c>
      <c r="O476" s="1">
        <v>1370532</v>
      </c>
    </row>
    <row r="477" spans="1:15" x14ac:dyDescent="0.2">
      <c r="A477" t="s">
        <v>2411</v>
      </c>
      <c r="B477" t="s">
        <v>2412</v>
      </c>
      <c r="C477" t="s">
        <v>773</v>
      </c>
      <c r="E477" t="s">
        <v>316</v>
      </c>
      <c r="F477">
        <v>75013</v>
      </c>
      <c r="G477">
        <f>33-1-42-17-71-11</f>
        <v>-109</v>
      </c>
      <c r="H477" t="s">
        <v>2413</v>
      </c>
      <c r="I477" t="s">
        <v>2414</v>
      </c>
      <c r="J477">
        <v>267</v>
      </c>
      <c r="K477">
        <v>1</v>
      </c>
      <c r="L477">
        <v>0</v>
      </c>
      <c r="M477">
        <v>1</v>
      </c>
      <c r="N477" t="s">
        <v>2415</v>
      </c>
      <c r="O477" s="1">
        <v>146034</v>
      </c>
    </row>
    <row r="478" spans="1:15" x14ac:dyDescent="0.2">
      <c r="A478" t="s">
        <v>2416</v>
      </c>
      <c r="C478" t="s">
        <v>2417</v>
      </c>
      <c r="E478" t="s">
        <v>199</v>
      </c>
      <c r="F478">
        <v>100085</v>
      </c>
      <c r="J478">
        <v>1</v>
      </c>
      <c r="K478">
        <v>1</v>
      </c>
      <c r="L478">
        <v>0</v>
      </c>
      <c r="M478">
        <v>0</v>
      </c>
      <c r="O478" s="1">
        <v>86781</v>
      </c>
    </row>
    <row r="479" spans="1:15" x14ac:dyDescent="0.2">
      <c r="A479" t="s">
        <v>2418</v>
      </c>
      <c r="B479" t="s">
        <v>2419</v>
      </c>
      <c r="C479" t="s">
        <v>2420</v>
      </c>
      <c r="E479" t="s">
        <v>316</v>
      </c>
      <c r="F479">
        <v>35033</v>
      </c>
      <c r="G479" t="s">
        <v>2421</v>
      </c>
      <c r="H479" t="s">
        <v>2422</v>
      </c>
      <c r="I479" t="s">
        <v>2423</v>
      </c>
      <c r="J479">
        <v>121</v>
      </c>
      <c r="K479">
        <v>3</v>
      </c>
      <c r="L479">
        <v>0</v>
      </c>
      <c r="M479">
        <v>2</v>
      </c>
      <c r="N479" t="s">
        <v>2424</v>
      </c>
      <c r="O479" s="1">
        <v>209922</v>
      </c>
    </row>
    <row r="480" spans="1:15" x14ac:dyDescent="0.2">
      <c r="A480" t="s">
        <v>2425</v>
      </c>
      <c r="B480" t="s">
        <v>2426</v>
      </c>
      <c r="C480" t="s">
        <v>2427</v>
      </c>
      <c r="E480" t="s">
        <v>820</v>
      </c>
      <c r="F480">
        <v>35390</v>
      </c>
      <c r="G480">
        <f>49-641-985-44300</f>
        <v>-45877</v>
      </c>
      <c r="H480" t="s">
        <v>2428</v>
      </c>
      <c r="I480" t="s">
        <v>2429</v>
      </c>
      <c r="J480">
        <v>76</v>
      </c>
      <c r="K480">
        <v>1</v>
      </c>
      <c r="L480">
        <v>0</v>
      </c>
      <c r="M480">
        <v>0</v>
      </c>
      <c r="N480" t="s">
        <v>2430</v>
      </c>
      <c r="O480" s="1">
        <v>1370674</v>
      </c>
    </row>
    <row r="481" spans="1:15" x14ac:dyDescent="0.2">
      <c r="A481" t="s">
        <v>2431</v>
      </c>
      <c r="C481" t="s">
        <v>2432</v>
      </c>
      <c r="D481" t="s">
        <v>44</v>
      </c>
      <c r="E481" t="s">
        <v>4</v>
      </c>
      <c r="F481">
        <v>95032</v>
      </c>
      <c r="G481" t="s">
        <v>2433</v>
      </c>
      <c r="H481" t="s">
        <v>2434</v>
      </c>
      <c r="I481" t="s">
        <v>2435</v>
      </c>
      <c r="J481">
        <v>1</v>
      </c>
      <c r="K481">
        <v>1</v>
      </c>
      <c r="L481">
        <v>0</v>
      </c>
      <c r="M481">
        <v>1</v>
      </c>
      <c r="O481" s="1">
        <v>6083</v>
      </c>
    </row>
    <row r="482" spans="1:15" x14ac:dyDescent="0.2">
      <c r="A482" t="s">
        <v>2436</v>
      </c>
      <c r="C482" t="s">
        <v>334</v>
      </c>
      <c r="D482" t="s">
        <v>155</v>
      </c>
      <c r="E482" t="s">
        <v>4</v>
      </c>
      <c r="F482">
        <v>14222</v>
      </c>
      <c r="G482" t="s">
        <v>2437</v>
      </c>
      <c r="H482" t="s">
        <v>2438</v>
      </c>
      <c r="I482" t="s">
        <v>2439</v>
      </c>
      <c r="J482">
        <v>2</v>
      </c>
      <c r="K482">
        <v>1</v>
      </c>
      <c r="L482">
        <v>0</v>
      </c>
      <c r="M482">
        <v>1</v>
      </c>
      <c r="N482" t="s">
        <v>2440</v>
      </c>
      <c r="O482" s="1">
        <v>931025</v>
      </c>
    </row>
    <row r="483" spans="1:15" x14ac:dyDescent="0.2">
      <c r="A483" t="s">
        <v>2441</v>
      </c>
      <c r="C483" t="s">
        <v>2442</v>
      </c>
      <c r="E483" t="s">
        <v>1819</v>
      </c>
      <c r="F483">
        <v>6700</v>
      </c>
      <c r="J483">
        <v>1</v>
      </c>
      <c r="K483">
        <v>1</v>
      </c>
      <c r="L483">
        <v>0</v>
      </c>
      <c r="M483">
        <v>0</v>
      </c>
      <c r="O483" s="1">
        <v>1362003</v>
      </c>
    </row>
    <row r="484" spans="1:15" x14ac:dyDescent="0.2">
      <c r="A484" t="s">
        <v>2443</v>
      </c>
      <c r="B484" t="s">
        <v>2444</v>
      </c>
      <c r="C484" t="s">
        <v>2445</v>
      </c>
      <c r="E484" t="s">
        <v>820</v>
      </c>
      <c r="F484">
        <v>69120</v>
      </c>
      <c r="G484" t="s">
        <v>2446</v>
      </c>
      <c r="H484" t="s">
        <v>2447</v>
      </c>
      <c r="I484" t="s">
        <v>2448</v>
      </c>
      <c r="J484">
        <v>362</v>
      </c>
      <c r="K484">
        <v>1</v>
      </c>
      <c r="L484">
        <v>0</v>
      </c>
      <c r="M484">
        <v>0</v>
      </c>
      <c r="N484" t="s">
        <v>2449</v>
      </c>
      <c r="O484" s="1">
        <v>1293860</v>
      </c>
    </row>
    <row r="485" spans="1:15" x14ac:dyDescent="0.2">
      <c r="A485" t="s">
        <v>2450</v>
      </c>
      <c r="B485" t="s">
        <v>2451</v>
      </c>
      <c r="C485" t="s">
        <v>1415</v>
      </c>
      <c r="E485" t="s">
        <v>714</v>
      </c>
      <c r="F485">
        <v>70029</v>
      </c>
      <c r="G485" t="s">
        <v>2452</v>
      </c>
      <c r="H485" t="s">
        <v>2453</v>
      </c>
      <c r="I485" t="s">
        <v>2454</v>
      </c>
      <c r="J485">
        <v>137</v>
      </c>
      <c r="K485">
        <v>1</v>
      </c>
      <c r="L485">
        <v>0</v>
      </c>
      <c r="M485">
        <v>0</v>
      </c>
      <c r="N485" t="s">
        <v>2455</v>
      </c>
      <c r="O485" s="1">
        <v>116387</v>
      </c>
    </row>
    <row r="486" spans="1:15" x14ac:dyDescent="0.2">
      <c r="A486" t="s">
        <v>1431</v>
      </c>
      <c r="C486" t="s">
        <v>2456</v>
      </c>
      <c r="D486" t="s">
        <v>2457</v>
      </c>
      <c r="E486" t="s">
        <v>4</v>
      </c>
      <c r="F486">
        <v>68131</v>
      </c>
      <c r="J486">
        <v>2</v>
      </c>
      <c r="K486">
        <v>2</v>
      </c>
      <c r="L486">
        <v>0</v>
      </c>
      <c r="M486">
        <v>2</v>
      </c>
      <c r="N486" t="s">
        <v>2458</v>
      </c>
      <c r="O486" s="1">
        <v>55711</v>
      </c>
    </row>
    <row r="487" spans="1:15" x14ac:dyDescent="0.2">
      <c r="A487" t="s">
        <v>2459</v>
      </c>
      <c r="C487" t="s">
        <v>739</v>
      </c>
      <c r="E487" t="s">
        <v>602</v>
      </c>
      <c r="F487">
        <v>121069</v>
      </c>
      <c r="J487">
        <v>3</v>
      </c>
      <c r="K487">
        <v>2</v>
      </c>
      <c r="L487">
        <v>0</v>
      </c>
      <c r="M487">
        <v>1</v>
      </c>
      <c r="O487" s="1">
        <v>143081</v>
      </c>
    </row>
    <row r="488" spans="1:15" x14ac:dyDescent="0.2">
      <c r="A488" t="s">
        <v>2460</v>
      </c>
      <c r="B488" t="s">
        <v>2461</v>
      </c>
      <c r="C488" t="s">
        <v>2462</v>
      </c>
      <c r="E488" t="s">
        <v>254</v>
      </c>
      <c r="F488" t="s">
        <v>2463</v>
      </c>
      <c r="G488">
        <f>44-29-2074-8467</f>
        <v>-10526</v>
      </c>
      <c r="H488" t="s">
        <v>2464</v>
      </c>
      <c r="I488" t="s">
        <v>2465</v>
      </c>
      <c r="J488">
        <v>109</v>
      </c>
      <c r="K488">
        <v>1</v>
      </c>
      <c r="L488">
        <v>0</v>
      </c>
      <c r="M488">
        <v>1</v>
      </c>
      <c r="N488" t="s">
        <v>2466</v>
      </c>
      <c r="O488" s="1">
        <v>274364</v>
      </c>
    </row>
    <row r="489" spans="1:15" x14ac:dyDescent="0.2">
      <c r="A489" t="s">
        <v>1664</v>
      </c>
      <c r="C489" t="s">
        <v>2285</v>
      </c>
      <c r="D489" t="s">
        <v>908</v>
      </c>
      <c r="E489" t="s">
        <v>4</v>
      </c>
      <c r="F489">
        <v>21237</v>
      </c>
      <c r="G489" t="s">
        <v>2467</v>
      </c>
      <c r="I489" t="s">
        <v>2468</v>
      </c>
      <c r="J489">
        <v>6</v>
      </c>
      <c r="K489">
        <v>1</v>
      </c>
      <c r="L489">
        <v>0</v>
      </c>
      <c r="M489">
        <v>1</v>
      </c>
      <c r="O489" s="1">
        <v>55716</v>
      </c>
    </row>
    <row r="490" spans="1:15" x14ac:dyDescent="0.2">
      <c r="A490" t="s">
        <v>2469</v>
      </c>
      <c r="B490" t="s">
        <v>2470</v>
      </c>
      <c r="C490" t="s">
        <v>2471</v>
      </c>
      <c r="E490" t="s">
        <v>765</v>
      </c>
      <c r="F490">
        <v>48903</v>
      </c>
      <c r="G490" t="s">
        <v>2472</v>
      </c>
      <c r="H490" t="s">
        <v>2473</v>
      </c>
      <c r="I490" t="s">
        <v>2474</v>
      </c>
      <c r="J490">
        <v>95</v>
      </c>
      <c r="K490">
        <v>4</v>
      </c>
      <c r="L490">
        <v>0</v>
      </c>
      <c r="M490">
        <v>3</v>
      </c>
      <c r="N490" t="s">
        <v>2475</v>
      </c>
      <c r="O490" s="1">
        <v>287080</v>
      </c>
    </row>
    <row r="491" spans="1:15" x14ac:dyDescent="0.2">
      <c r="A491" t="s">
        <v>2476</v>
      </c>
      <c r="B491" t="s">
        <v>2477</v>
      </c>
      <c r="C491" t="s">
        <v>168</v>
      </c>
      <c r="D491" t="s">
        <v>169</v>
      </c>
      <c r="E491" t="s">
        <v>4</v>
      </c>
      <c r="F491">
        <v>75231</v>
      </c>
      <c r="G491" t="s">
        <v>2478</v>
      </c>
      <c r="H491" t="s">
        <v>2479</v>
      </c>
      <c r="I491" t="s">
        <v>2480</v>
      </c>
      <c r="J491">
        <v>22</v>
      </c>
      <c r="K491">
        <v>1</v>
      </c>
      <c r="L491">
        <v>0</v>
      </c>
      <c r="M491">
        <v>1</v>
      </c>
      <c r="O491" s="1">
        <v>1359724</v>
      </c>
    </row>
    <row r="492" spans="1:15" x14ac:dyDescent="0.2">
      <c r="A492" t="s">
        <v>2481</v>
      </c>
      <c r="C492" t="s">
        <v>2482</v>
      </c>
      <c r="E492" t="s">
        <v>688</v>
      </c>
      <c r="J492">
        <v>1</v>
      </c>
      <c r="K492">
        <v>1</v>
      </c>
      <c r="L492">
        <v>0</v>
      </c>
      <c r="M492">
        <v>0</v>
      </c>
      <c r="O492" s="1">
        <v>117719</v>
      </c>
    </row>
    <row r="493" spans="1:15" x14ac:dyDescent="0.2">
      <c r="A493" t="s">
        <v>2483</v>
      </c>
      <c r="B493" t="s">
        <v>2484</v>
      </c>
      <c r="C493" t="s">
        <v>1657</v>
      </c>
      <c r="E493" t="s">
        <v>820</v>
      </c>
      <c r="F493">
        <v>60323</v>
      </c>
      <c r="G493" t="s">
        <v>2485</v>
      </c>
      <c r="H493" t="s">
        <v>2486</v>
      </c>
      <c r="I493" t="s">
        <v>2487</v>
      </c>
      <c r="J493">
        <v>156</v>
      </c>
      <c r="K493">
        <v>1</v>
      </c>
      <c r="L493">
        <v>0</v>
      </c>
      <c r="M493">
        <v>0</v>
      </c>
      <c r="N493" t="s">
        <v>2488</v>
      </c>
      <c r="O493" s="1">
        <v>246362</v>
      </c>
    </row>
    <row r="494" spans="1:15" x14ac:dyDescent="0.2">
      <c r="A494" t="s">
        <v>2489</v>
      </c>
      <c r="B494" t="s">
        <v>2490</v>
      </c>
      <c r="C494" t="s">
        <v>2084</v>
      </c>
      <c r="D494" t="s">
        <v>44</v>
      </c>
      <c r="E494" t="s">
        <v>4</v>
      </c>
      <c r="F494">
        <v>93720</v>
      </c>
      <c r="G494" t="s">
        <v>2491</v>
      </c>
      <c r="J494">
        <v>115</v>
      </c>
      <c r="K494">
        <v>4</v>
      </c>
      <c r="L494">
        <v>0</v>
      </c>
      <c r="M494">
        <v>3</v>
      </c>
      <c r="N494" t="s">
        <v>2492</v>
      </c>
      <c r="O494" s="1">
        <v>61033</v>
      </c>
    </row>
    <row r="495" spans="1:15" x14ac:dyDescent="0.2">
      <c r="A495" t="s">
        <v>2493</v>
      </c>
      <c r="C495" t="s">
        <v>1696</v>
      </c>
      <c r="E495" t="s">
        <v>104</v>
      </c>
      <c r="F495" t="s">
        <v>2494</v>
      </c>
      <c r="J495">
        <v>2</v>
      </c>
      <c r="K495">
        <v>1</v>
      </c>
      <c r="L495">
        <v>0</v>
      </c>
      <c r="M495">
        <v>0</v>
      </c>
      <c r="O495" s="1">
        <v>171515</v>
      </c>
    </row>
    <row r="496" spans="1:15" x14ac:dyDescent="0.2">
      <c r="A496" t="s">
        <v>2495</v>
      </c>
      <c r="C496" t="s">
        <v>553</v>
      </c>
      <c r="E496" t="s">
        <v>554</v>
      </c>
      <c r="F496" t="s">
        <v>2496</v>
      </c>
      <c r="J496">
        <v>1</v>
      </c>
      <c r="K496">
        <v>1</v>
      </c>
      <c r="L496">
        <v>0</v>
      </c>
      <c r="M496">
        <v>1</v>
      </c>
      <c r="O496" s="1">
        <v>181647</v>
      </c>
    </row>
    <row r="497" spans="1:15" x14ac:dyDescent="0.2">
      <c r="A497" t="s">
        <v>2497</v>
      </c>
      <c r="B497" t="s">
        <v>2498</v>
      </c>
      <c r="C497" t="s">
        <v>764</v>
      </c>
      <c r="E497" t="s">
        <v>765</v>
      </c>
      <c r="F497">
        <v>8916</v>
      </c>
      <c r="G497" t="s">
        <v>2499</v>
      </c>
      <c r="H497" t="s">
        <v>2500</v>
      </c>
      <c r="I497" t="s">
        <v>2501</v>
      </c>
      <c r="J497">
        <v>330</v>
      </c>
      <c r="K497">
        <v>1</v>
      </c>
      <c r="L497">
        <v>0</v>
      </c>
      <c r="M497">
        <v>0</v>
      </c>
      <c r="N497" t="s">
        <v>2502</v>
      </c>
      <c r="O497" s="1">
        <v>139656</v>
      </c>
    </row>
    <row r="498" spans="1:15" x14ac:dyDescent="0.2">
      <c r="A498" t="s">
        <v>2503</v>
      </c>
      <c r="C498" t="s">
        <v>2504</v>
      </c>
      <c r="E498" t="s">
        <v>254</v>
      </c>
      <c r="J498">
        <v>1</v>
      </c>
      <c r="K498">
        <v>1</v>
      </c>
      <c r="L498">
        <v>0</v>
      </c>
      <c r="M498">
        <v>1</v>
      </c>
      <c r="O498" s="1">
        <v>232462</v>
      </c>
    </row>
    <row r="499" spans="1:15" x14ac:dyDescent="0.2">
      <c r="A499" t="s">
        <v>2505</v>
      </c>
      <c r="B499" t="s">
        <v>2506</v>
      </c>
      <c r="C499" t="s">
        <v>2507</v>
      </c>
      <c r="E499" t="s">
        <v>820</v>
      </c>
      <c r="F499">
        <v>89075</v>
      </c>
      <c r="G499" t="s">
        <v>2508</v>
      </c>
      <c r="H499" t="s">
        <v>2509</v>
      </c>
      <c r="I499" t="s">
        <v>2510</v>
      </c>
      <c r="J499">
        <v>153</v>
      </c>
      <c r="K499">
        <v>1</v>
      </c>
      <c r="L499">
        <v>0</v>
      </c>
      <c r="M499">
        <v>1</v>
      </c>
      <c r="N499" t="s">
        <v>2511</v>
      </c>
      <c r="O499" s="1">
        <v>142049</v>
      </c>
    </row>
    <row r="500" spans="1:15" x14ac:dyDescent="0.2">
      <c r="A500" t="s">
        <v>2512</v>
      </c>
      <c r="B500" t="s">
        <v>2513</v>
      </c>
      <c r="C500" t="s">
        <v>2514</v>
      </c>
      <c r="E500" t="s">
        <v>254</v>
      </c>
      <c r="F500" t="s">
        <v>2515</v>
      </c>
      <c r="J500">
        <v>21</v>
      </c>
      <c r="K500">
        <v>1</v>
      </c>
      <c r="L500">
        <v>0</v>
      </c>
      <c r="M500">
        <v>1</v>
      </c>
      <c r="O500" s="1">
        <v>102015</v>
      </c>
    </row>
    <row r="501" spans="1:15" x14ac:dyDescent="0.2">
      <c r="A501" t="s">
        <v>2516</v>
      </c>
      <c r="B501" t="s">
        <v>2517</v>
      </c>
      <c r="C501" t="s">
        <v>2518</v>
      </c>
      <c r="D501" t="s">
        <v>1632</v>
      </c>
      <c r="E501" t="s">
        <v>4</v>
      </c>
      <c r="F501">
        <v>84102</v>
      </c>
      <c r="I501" t="s">
        <v>2519</v>
      </c>
      <c r="J501">
        <v>11</v>
      </c>
      <c r="K501">
        <v>2</v>
      </c>
      <c r="L501">
        <v>0</v>
      </c>
      <c r="M501">
        <v>1</v>
      </c>
      <c r="N501" t="s">
        <v>2520</v>
      </c>
      <c r="O501" s="1">
        <v>2174</v>
      </c>
    </row>
    <row r="502" spans="1:15" x14ac:dyDescent="0.2">
      <c r="A502" t="s">
        <v>2521</v>
      </c>
      <c r="C502" t="s">
        <v>2522</v>
      </c>
      <c r="E502" t="s">
        <v>183</v>
      </c>
      <c r="F502" t="s">
        <v>2523</v>
      </c>
      <c r="J502">
        <v>1</v>
      </c>
      <c r="K502">
        <v>1</v>
      </c>
      <c r="L502">
        <v>0</v>
      </c>
      <c r="M502">
        <v>0</v>
      </c>
      <c r="O502" s="1">
        <v>227681</v>
      </c>
    </row>
    <row r="503" spans="1:15" x14ac:dyDescent="0.2">
      <c r="A503" t="s">
        <v>2524</v>
      </c>
      <c r="C503" t="s">
        <v>472</v>
      </c>
      <c r="E503" t="s">
        <v>473</v>
      </c>
      <c r="F503">
        <v>560003</v>
      </c>
      <c r="J503">
        <v>1</v>
      </c>
      <c r="K503">
        <v>1</v>
      </c>
      <c r="L503">
        <v>0</v>
      </c>
      <c r="M503">
        <v>0</v>
      </c>
      <c r="O503" s="1">
        <v>99448</v>
      </c>
    </row>
    <row r="504" spans="1:15" x14ac:dyDescent="0.2">
      <c r="A504" t="s">
        <v>2525</v>
      </c>
      <c r="C504" t="s">
        <v>2526</v>
      </c>
      <c r="E504" t="s">
        <v>820</v>
      </c>
      <c r="F504" t="s">
        <v>2527</v>
      </c>
      <c r="J504">
        <v>6</v>
      </c>
      <c r="K504">
        <v>1</v>
      </c>
      <c r="L504">
        <v>0</v>
      </c>
      <c r="M504">
        <v>1</v>
      </c>
      <c r="O504" s="1">
        <v>192384</v>
      </c>
    </row>
    <row r="505" spans="1:15" x14ac:dyDescent="0.2">
      <c r="A505" t="s">
        <v>2528</v>
      </c>
      <c r="C505" t="s">
        <v>2529</v>
      </c>
      <c r="D505" t="s">
        <v>88</v>
      </c>
      <c r="E505" t="s">
        <v>4</v>
      </c>
      <c r="F505">
        <v>60411</v>
      </c>
      <c r="J505">
        <v>2</v>
      </c>
      <c r="K505">
        <v>1</v>
      </c>
      <c r="L505">
        <v>0</v>
      </c>
      <c r="M505">
        <v>1</v>
      </c>
      <c r="O505" s="1">
        <v>27118</v>
      </c>
    </row>
    <row r="506" spans="1:15" x14ac:dyDescent="0.2">
      <c r="A506" t="s">
        <v>2530</v>
      </c>
      <c r="C506" t="s">
        <v>739</v>
      </c>
      <c r="E506" t="s">
        <v>602</v>
      </c>
      <c r="F506">
        <v>105229</v>
      </c>
      <c r="J506">
        <v>6</v>
      </c>
      <c r="K506">
        <v>1</v>
      </c>
      <c r="L506">
        <v>0</v>
      </c>
      <c r="M506">
        <v>1</v>
      </c>
      <c r="O506" s="1">
        <v>199829</v>
      </c>
    </row>
    <row r="507" spans="1:15" x14ac:dyDescent="0.2">
      <c r="A507" t="s">
        <v>524</v>
      </c>
      <c r="C507" t="s">
        <v>2531</v>
      </c>
      <c r="E507" t="s">
        <v>2532</v>
      </c>
      <c r="F507" t="s">
        <v>2533</v>
      </c>
      <c r="I507" t="s">
        <v>2534</v>
      </c>
      <c r="J507">
        <v>1</v>
      </c>
      <c r="K507">
        <v>1</v>
      </c>
      <c r="L507">
        <v>0</v>
      </c>
      <c r="M507">
        <v>1</v>
      </c>
      <c r="N507" t="s">
        <v>2535</v>
      </c>
      <c r="O507" s="1">
        <v>106230</v>
      </c>
    </row>
    <row r="508" spans="1:15" x14ac:dyDescent="0.2">
      <c r="A508" t="s">
        <v>2536</v>
      </c>
      <c r="B508" t="s">
        <v>2537</v>
      </c>
      <c r="C508" t="s">
        <v>1161</v>
      </c>
      <c r="E508" t="s">
        <v>254</v>
      </c>
      <c r="F508" t="s">
        <v>2538</v>
      </c>
      <c r="G508">
        <v>1913332333</v>
      </c>
      <c r="J508">
        <v>15</v>
      </c>
      <c r="K508">
        <v>1</v>
      </c>
      <c r="L508">
        <v>0</v>
      </c>
      <c r="M508">
        <v>0</v>
      </c>
      <c r="O508" s="1">
        <v>182215</v>
      </c>
    </row>
    <row r="509" spans="1:15" x14ac:dyDescent="0.2">
      <c r="A509" t="s">
        <v>2539</v>
      </c>
      <c r="B509" t="s">
        <v>2540</v>
      </c>
      <c r="C509" t="s">
        <v>2108</v>
      </c>
      <c r="D509" t="s">
        <v>581</v>
      </c>
      <c r="E509" t="s">
        <v>4</v>
      </c>
      <c r="F509">
        <v>40509</v>
      </c>
      <c r="G509" t="s">
        <v>2541</v>
      </c>
      <c r="H509" t="s">
        <v>2542</v>
      </c>
      <c r="I509" t="s">
        <v>2543</v>
      </c>
      <c r="J509">
        <v>58</v>
      </c>
      <c r="K509">
        <v>1</v>
      </c>
      <c r="L509">
        <v>0</v>
      </c>
      <c r="M509">
        <v>1</v>
      </c>
      <c r="N509" t="s">
        <v>2544</v>
      </c>
      <c r="O509" s="1">
        <v>43589</v>
      </c>
    </row>
    <row r="510" spans="1:15" x14ac:dyDescent="0.2">
      <c r="A510" t="s">
        <v>2545</v>
      </c>
      <c r="C510" t="s">
        <v>2546</v>
      </c>
      <c r="E510" t="s">
        <v>316</v>
      </c>
      <c r="F510">
        <v>42000</v>
      </c>
      <c r="H510" t="s">
        <v>2547</v>
      </c>
      <c r="I510" t="s">
        <v>2548</v>
      </c>
      <c r="J510">
        <v>178</v>
      </c>
      <c r="K510">
        <v>2</v>
      </c>
      <c r="L510">
        <v>0</v>
      </c>
      <c r="M510">
        <v>2</v>
      </c>
      <c r="N510" t="s">
        <v>2549</v>
      </c>
      <c r="O510" s="1">
        <v>166525</v>
      </c>
    </row>
    <row r="511" spans="1:15" x14ac:dyDescent="0.2">
      <c r="A511" t="s">
        <v>2550</v>
      </c>
      <c r="B511" t="s">
        <v>2551</v>
      </c>
      <c r="C511" t="s">
        <v>634</v>
      </c>
      <c r="E511" t="s">
        <v>554</v>
      </c>
      <c r="F511" t="s">
        <v>2552</v>
      </c>
      <c r="G511">
        <v>31205993503</v>
      </c>
      <c r="H511" t="s">
        <v>2553</v>
      </c>
      <c r="I511" t="s">
        <v>2554</v>
      </c>
      <c r="J511">
        <v>120</v>
      </c>
      <c r="K511">
        <v>1</v>
      </c>
      <c r="L511">
        <v>0</v>
      </c>
      <c r="M511">
        <v>0</v>
      </c>
      <c r="O511" s="1">
        <v>190827</v>
      </c>
    </row>
    <row r="512" spans="1:15" x14ac:dyDescent="0.2">
      <c r="A512" t="s">
        <v>2555</v>
      </c>
      <c r="B512" t="s">
        <v>2556</v>
      </c>
      <c r="C512" t="s">
        <v>2557</v>
      </c>
      <c r="D512" t="s">
        <v>44</v>
      </c>
      <c r="E512" t="s">
        <v>4</v>
      </c>
      <c r="F512">
        <v>92806</v>
      </c>
      <c r="G512">
        <v>7147781301</v>
      </c>
      <c r="H512" t="s">
        <v>2558</v>
      </c>
      <c r="I512" t="s">
        <v>2559</v>
      </c>
      <c r="J512">
        <v>45</v>
      </c>
      <c r="K512">
        <v>1</v>
      </c>
      <c r="L512">
        <v>0</v>
      </c>
      <c r="M512">
        <v>1</v>
      </c>
      <c r="N512" t="s">
        <v>2560</v>
      </c>
      <c r="O512" s="1">
        <v>14485</v>
      </c>
    </row>
    <row r="513" spans="1:15" x14ac:dyDescent="0.2">
      <c r="A513" t="s">
        <v>2561</v>
      </c>
      <c r="B513" t="s">
        <v>2562</v>
      </c>
      <c r="C513" t="s">
        <v>2563</v>
      </c>
      <c r="E513" t="s">
        <v>104</v>
      </c>
      <c r="F513" t="s">
        <v>2564</v>
      </c>
      <c r="G513" t="s">
        <v>2565</v>
      </c>
      <c r="H513" t="s">
        <v>2566</v>
      </c>
      <c r="I513" t="s">
        <v>2567</v>
      </c>
      <c r="J513">
        <v>127</v>
      </c>
      <c r="K513">
        <v>1</v>
      </c>
      <c r="L513">
        <v>0</v>
      </c>
      <c r="M513">
        <v>1</v>
      </c>
      <c r="N513" t="s">
        <v>2568</v>
      </c>
      <c r="O513" s="1">
        <v>250571</v>
      </c>
    </row>
    <row r="514" spans="1:15" x14ac:dyDescent="0.2">
      <c r="A514" t="s">
        <v>2569</v>
      </c>
      <c r="B514" t="s">
        <v>2570</v>
      </c>
      <c r="C514" t="s">
        <v>2571</v>
      </c>
      <c r="D514" t="s">
        <v>44</v>
      </c>
      <c r="E514" t="s">
        <v>4</v>
      </c>
      <c r="F514">
        <v>94401</v>
      </c>
      <c r="G514" t="s">
        <v>2572</v>
      </c>
      <c r="H514" t="s">
        <v>2573</v>
      </c>
      <c r="I514" t="s">
        <v>2574</v>
      </c>
      <c r="J514">
        <v>11</v>
      </c>
      <c r="K514">
        <v>3</v>
      </c>
      <c r="L514">
        <v>0</v>
      </c>
      <c r="M514">
        <v>3</v>
      </c>
      <c r="N514" t="s">
        <v>2575</v>
      </c>
      <c r="O514" s="1">
        <v>74290</v>
      </c>
    </row>
    <row r="515" spans="1:15" x14ac:dyDescent="0.2">
      <c r="A515" t="s">
        <v>2576</v>
      </c>
      <c r="B515" t="s">
        <v>2577</v>
      </c>
      <c r="C515" t="s">
        <v>1952</v>
      </c>
      <c r="E515" t="s">
        <v>554</v>
      </c>
      <c r="F515" t="s">
        <v>2578</v>
      </c>
      <c r="G515" t="s">
        <v>2579</v>
      </c>
      <c r="I515" t="s">
        <v>2580</v>
      </c>
      <c r="J515">
        <v>23</v>
      </c>
      <c r="K515">
        <v>1</v>
      </c>
      <c r="L515">
        <v>0</v>
      </c>
      <c r="M515">
        <v>1</v>
      </c>
      <c r="O515" s="1">
        <v>200213</v>
      </c>
    </row>
    <row r="516" spans="1:15" x14ac:dyDescent="0.2">
      <c r="A516" t="s">
        <v>2581</v>
      </c>
      <c r="B516" t="s">
        <v>2582</v>
      </c>
      <c r="C516" t="s">
        <v>2583</v>
      </c>
      <c r="E516" t="s">
        <v>242</v>
      </c>
      <c r="F516">
        <v>2750</v>
      </c>
      <c r="J516">
        <v>30</v>
      </c>
      <c r="K516">
        <v>1</v>
      </c>
      <c r="L516">
        <v>0</v>
      </c>
      <c r="M516">
        <v>0</v>
      </c>
      <c r="N516" t="s">
        <v>2584</v>
      </c>
      <c r="O516" s="1">
        <v>146465</v>
      </c>
    </row>
    <row r="517" spans="1:15" x14ac:dyDescent="0.2">
      <c r="A517" t="s">
        <v>2585</v>
      </c>
      <c r="C517" t="s">
        <v>2586</v>
      </c>
      <c r="E517" t="s">
        <v>473</v>
      </c>
      <c r="F517">
        <v>302015</v>
      </c>
      <c r="I517" t="s">
        <v>2587</v>
      </c>
      <c r="J517">
        <v>1</v>
      </c>
      <c r="K517">
        <v>1</v>
      </c>
      <c r="L517">
        <v>0</v>
      </c>
      <c r="M517">
        <v>0</v>
      </c>
      <c r="O517" s="1">
        <v>161700</v>
      </c>
    </row>
    <row r="518" spans="1:15" x14ac:dyDescent="0.2">
      <c r="A518" t="s">
        <v>2588</v>
      </c>
      <c r="B518" t="s">
        <v>2589</v>
      </c>
      <c r="C518" t="s">
        <v>2590</v>
      </c>
      <c r="E518" t="s">
        <v>220</v>
      </c>
      <c r="F518">
        <v>79129</v>
      </c>
      <c r="G518">
        <f>46-234-90-85-9</f>
        <v>-372</v>
      </c>
      <c r="I518" t="s">
        <v>2591</v>
      </c>
      <c r="J518">
        <v>18</v>
      </c>
      <c r="K518">
        <v>1</v>
      </c>
      <c r="L518">
        <v>0</v>
      </c>
      <c r="M518">
        <v>0</v>
      </c>
      <c r="O518" s="1">
        <v>278448</v>
      </c>
    </row>
    <row r="519" spans="1:15" x14ac:dyDescent="0.2">
      <c r="A519" t="s">
        <v>2592</v>
      </c>
      <c r="C519" t="s">
        <v>2593</v>
      </c>
      <c r="E519" t="s">
        <v>220</v>
      </c>
      <c r="F519" t="s">
        <v>2594</v>
      </c>
      <c r="J519">
        <v>1</v>
      </c>
      <c r="K519">
        <v>1</v>
      </c>
      <c r="L519">
        <v>0</v>
      </c>
      <c r="M519">
        <v>0</v>
      </c>
      <c r="O519" s="1">
        <v>278437</v>
      </c>
    </row>
    <row r="520" spans="1:15" x14ac:dyDescent="0.2">
      <c r="A520" t="s">
        <v>1991</v>
      </c>
      <c r="B520" t="s">
        <v>2595</v>
      </c>
      <c r="C520" t="s">
        <v>307</v>
      </c>
      <c r="D520" t="s">
        <v>308</v>
      </c>
      <c r="E520" t="s">
        <v>4</v>
      </c>
      <c r="F520">
        <v>63141</v>
      </c>
      <c r="G520" t="s">
        <v>2596</v>
      </c>
      <c r="H520" t="s">
        <v>2597</v>
      </c>
      <c r="I520" t="s">
        <v>2598</v>
      </c>
      <c r="J520">
        <v>48</v>
      </c>
      <c r="K520">
        <v>1</v>
      </c>
      <c r="L520">
        <v>0</v>
      </c>
      <c r="M520">
        <v>1</v>
      </c>
      <c r="N520" t="s">
        <v>2599</v>
      </c>
      <c r="O520" s="1">
        <v>20430</v>
      </c>
    </row>
    <row r="521" spans="1:15" x14ac:dyDescent="0.2">
      <c r="A521" t="s">
        <v>2600</v>
      </c>
      <c r="C521" t="s">
        <v>497</v>
      </c>
      <c r="D521" t="s">
        <v>44</v>
      </c>
      <c r="E521" t="s">
        <v>4</v>
      </c>
      <c r="F521">
        <v>90033</v>
      </c>
      <c r="J521">
        <v>2</v>
      </c>
      <c r="K521">
        <v>1</v>
      </c>
      <c r="L521">
        <v>0</v>
      </c>
      <c r="M521">
        <v>0</v>
      </c>
      <c r="O521" s="1">
        <v>20570</v>
      </c>
    </row>
    <row r="522" spans="1:15" x14ac:dyDescent="0.2">
      <c r="A522" t="s">
        <v>2601</v>
      </c>
      <c r="C522" t="s">
        <v>2602</v>
      </c>
      <c r="D522" t="s">
        <v>155</v>
      </c>
      <c r="E522" t="s">
        <v>4</v>
      </c>
      <c r="F522">
        <v>10301</v>
      </c>
      <c r="J522">
        <v>3</v>
      </c>
      <c r="K522">
        <v>1</v>
      </c>
      <c r="L522">
        <v>0</v>
      </c>
      <c r="M522">
        <v>1</v>
      </c>
      <c r="O522" s="1">
        <v>55313</v>
      </c>
    </row>
    <row r="523" spans="1:15" x14ac:dyDescent="0.2">
      <c r="A523" t="s">
        <v>2603</v>
      </c>
      <c r="C523" t="s">
        <v>2604</v>
      </c>
      <c r="E523" t="s">
        <v>2605</v>
      </c>
      <c r="F523">
        <v>31412</v>
      </c>
      <c r="J523">
        <v>1</v>
      </c>
      <c r="K523">
        <v>1</v>
      </c>
      <c r="L523">
        <v>0</v>
      </c>
      <c r="M523">
        <v>1</v>
      </c>
      <c r="O523" s="1">
        <v>789699</v>
      </c>
    </row>
    <row r="524" spans="1:15" x14ac:dyDescent="0.2">
      <c r="A524" t="s">
        <v>2606</v>
      </c>
      <c r="B524" t="s">
        <v>2607</v>
      </c>
      <c r="C524" t="s">
        <v>2024</v>
      </c>
      <c r="E524" t="s">
        <v>2025</v>
      </c>
      <c r="F524" t="s">
        <v>2608</v>
      </c>
      <c r="G524">
        <f>370-3-732-6142</f>
        <v>-6507</v>
      </c>
      <c r="H524" t="s">
        <v>2609</v>
      </c>
      <c r="I524" t="s">
        <v>2610</v>
      </c>
      <c r="J524">
        <v>24</v>
      </c>
      <c r="K524">
        <v>1</v>
      </c>
      <c r="L524">
        <v>0</v>
      </c>
      <c r="M524">
        <v>0</v>
      </c>
      <c r="N524" t="s">
        <v>2611</v>
      </c>
      <c r="O524" s="1">
        <v>233845</v>
      </c>
    </row>
    <row r="525" spans="1:15" x14ac:dyDescent="0.2">
      <c r="A525" t="s">
        <v>2612</v>
      </c>
      <c r="C525" t="s">
        <v>2571</v>
      </c>
      <c r="D525" t="s">
        <v>44</v>
      </c>
      <c r="E525" t="s">
        <v>4</v>
      </c>
      <c r="F525">
        <v>94401</v>
      </c>
      <c r="I525" t="s">
        <v>2613</v>
      </c>
      <c r="J525">
        <v>5</v>
      </c>
      <c r="K525">
        <v>2</v>
      </c>
      <c r="L525">
        <v>0</v>
      </c>
      <c r="M525">
        <v>1</v>
      </c>
      <c r="N525" t="s">
        <v>2575</v>
      </c>
      <c r="O525" s="1">
        <v>43741</v>
      </c>
    </row>
    <row r="526" spans="1:15" x14ac:dyDescent="0.2">
      <c r="A526" t="s">
        <v>2614</v>
      </c>
      <c r="B526" t="s">
        <v>2615</v>
      </c>
      <c r="C526" t="s">
        <v>2616</v>
      </c>
      <c r="D526" t="s">
        <v>44</v>
      </c>
      <c r="E526" t="s">
        <v>4</v>
      </c>
      <c r="F526" t="s">
        <v>2617</v>
      </c>
      <c r="G526" t="s">
        <v>2618</v>
      </c>
      <c r="H526" t="s">
        <v>2619</v>
      </c>
      <c r="I526" t="s">
        <v>2620</v>
      </c>
      <c r="J526">
        <v>328</v>
      </c>
      <c r="K526">
        <v>1</v>
      </c>
      <c r="L526">
        <v>0</v>
      </c>
      <c r="M526">
        <v>0</v>
      </c>
      <c r="N526" t="s">
        <v>2621</v>
      </c>
      <c r="O526" s="1">
        <v>41510</v>
      </c>
    </row>
    <row r="527" spans="1:15" x14ac:dyDescent="0.2">
      <c r="A527" t="s">
        <v>2622</v>
      </c>
      <c r="B527" t="s">
        <v>2623</v>
      </c>
      <c r="C527" t="s">
        <v>120</v>
      </c>
      <c r="E527" t="s">
        <v>254</v>
      </c>
      <c r="F527" t="s">
        <v>2624</v>
      </c>
      <c r="G527" t="s">
        <v>2625</v>
      </c>
      <c r="H527" t="s">
        <v>2626</v>
      </c>
      <c r="I527" t="s">
        <v>1050</v>
      </c>
      <c r="J527">
        <v>165</v>
      </c>
      <c r="K527">
        <v>1</v>
      </c>
      <c r="L527">
        <v>0</v>
      </c>
      <c r="M527">
        <v>1</v>
      </c>
      <c r="N527" t="s">
        <v>2627</v>
      </c>
      <c r="O527" s="1">
        <v>207864</v>
      </c>
    </row>
    <row r="528" spans="1:15" x14ac:dyDescent="0.2">
      <c r="A528" t="s">
        <v>2628</v>
      </c>
      <c r="C528" t="s">
        <v>739</v>
      </c>
      <c r="E528" t="s">
        <v>602</v>
      </c>
      <c r="F528">
        <v>111399</v>
      </c>
      <c r="J528">
        <v>6</v>
      </c>
      <c r="K528">
        <v>1</v>
      </c>
      <c r="L528">
        <v>0</v>
      </c>
      <c r="M528">
        <v>1</v>
      </c>
      <c r="O528" s="1">
        <v>1398140</v>
      </c>
    </row>
    <row r="529" spans="1:15" x14ac:dyDescent="0.2">
      <c r="A529" t="s">
        <v>2629</v>
      </c>
      <c r="C529" t="s">
        <v>1397</v>
      </c>
      <c r="E529" t="s">
        <v>602</v>
      </c>
      <c r="J529">
        <v>3</v>
      </c>
      <c r="K529">
        <v>1</v>
      </c>
      <c r="L529">
        <v>0</v>
      </c>
      <c r="M529">
        <v>1</v>
      </c>
      <c r="O529" s="1">
        <v>314563</v>
      </c>
    </row>
    <row r="530" spans="1:15" x14ac:dyDescent="0.2">
      <c r="A530" t="s">
        <v>2630</v>
      </c>
      <c r="B530" t="s">
        <v>2631</v>
      </c>
      <c r="C530" t="s">
        <v>2632</v>
      </c>
      <c r="D530" t="s">
        <v>44</v>
      </c>
      <c r="E530" t="s">
        <v>4</v>
      </c>
      <c r="F530">
        <v>94609</v>
      </c>
      <c r="G530" t="s">
        <v>2633</v>
      </c>
      <c r="H530" t="s">
        <v>2634</v>
      </c>
      <c r="I530" t="s">
        <v>2635</v>
      </c>
      <c r="J530">
        <v>14</v>
      </c>
      <c r="K530">
        <v>1</v>
      </c>
      <c r="L530">
        <v>0</v>
      </c>
      <c r="M530">
        <v>0</v>
      </c>
      <c r="N530" t="s">
        <v>2636</v>
      </c>
      <c r="O530" s="1">
        <v>69302</v>
      </c>
    </row>
    <row r="531" spans="1:15" x14ac:dyDescent="0.2">
      <c r="A531" t="s">
        <v>2637</v>
      </c>
      <c r="C531" t="s">
        <v>713</v>
      </c>
      <c r="E531" t="s">
        <v>714</v>
      </c>
      <c r="F531" t="s">
        <v>2638</v>
      </c>
      <c r="J531">
        <v>1</v>
      </c>
      <c r="K531">
        <v>1</v>
      </c>
      <c r="L531">
        <v>0</v>
      </c>
      <c r="M531">
        <v>0</v>
      </c>
      <c r="O531" s="1">
        <v>255572</v>
      </c>
    </row>
    <row r="532" spans="1:15" x14ac:dyDescent="0.2">
      <c r="A532" t="s">
        <v>2639</v>
      </c>
      <c r="C532" t="s">
        <v>907</v>
      </c>
      <c r="D532" t="s">
        <v>908</v>
      </c>
      <c r="E532" t="s">
        <v>4</v>
      </c>
      <c r="F532">
        <v>20852</v>
      </c>
      <c r="J532">
        <v>1</v>
      </c>
      <c r="K532">
        <v>1</v>
      </c>
      <c r="L532">
        <v>0</v>
      </c>
      <c r="M532">
        <v>0</v>
      </c>
      <c r="N532" t="s">
        <v>911</v>
      </c>
      <c r="O532" s="1">
        <v>60052</v>
      </c>
    </row>
    <row r="533" spans="1:15" x14ac:dyDescent="0.2">
      <c r="A533" t="s">
        <v>2640</v>
      </c>
      <c r="B533" t="s">
        <v>2641</v>
      </c>
      <c r="C533" t="s">
        <v>2456</v>
      </c>
      <c r="D533" t="s">
        <v>2457</v>
      </c>
      <c r="E533" t="s">
        <v>4</v>
      </c>
      <c r="F533">
        <v>68178</v>
      </c>
      <c r="G533" t="s">
        <v>2642</v>
      </c>
      <c r="H533" t="s">
        <v>2643</v>
      </c>
      <c r="I533" t="s">
        <v>2644</v>
      </c>
      <c r="J533">
        <v>366</v>
      </c>
      <c r="K533">
        <v>1</v>
      </c>
      <c r="L533">
        <v>0</v>
      </c>
      <c r="M533">
        <v>1</v>
      </c>
      <c r="N533" t="s">
        <v>2645</v>
      </c>
      <c r="O533" s="1">
        <v>34044</v>
      </c>
    </row>
    <row r="534" spans="1:15" x14ac:dyDescent="0.2">
      <c r="A534" t="s">
        <v>2646</v>
      </c>
      <c r="C534" t="s">
        <v>2593</v>
      </c>
      <c r="E534" t="s">
        <v>220</v>
      </c>
      <c r="F534">
        <v>29185</v>
      </c>
      <c r="G534" t="s">
        <v>2647</v>
      </c>
      <c r="H534" t="s">
        <v>2648</v>
      </c>
      <c r="I534" t="s">
        <v>2649</v>
      </c>
      <c r="J534">
        <v>1</v>
      </c>
      <c r="K534">
        <v>1</v>
      </c>
      <c r="L534">
        <v>0</v>
      </c>
      <c r="M534">
        <v>0</v>
      </c>
      <c r="O534" s="1">
        <v>1180411</v>
      </c>
    </row>
    <row r="535" spans="1:15" x14ac:dyDescent="0.2">
      <c r="A535" t="s">
        <v>2650</v>
      </c>
      <c r="B535" t="s">
        <v>2651</v>
      </c>
      <c r="C535" t="s">
        <v>2652</v>
      </c>
      <c r="D535" t="s">
        <v>2653</v>
      </c>
      <c r="E535" t="s">
        <v>4</v>
      </c>
      <c r="F535">
        <v>3756</v>
      </c>
      <c r="G535" t="s">
        <v>2654</v>
      </c>
      <c r="H535" t="s">
        <v>2655</v>
      </c>
      <c r="I535" t="s">
        <v>2656</v>
      </c>
      <c r="J535">
        <v>784</v>
      </c>
      <c r="K535">
        <v>1</v>
      </c>
      <c r="L535">
        <v>0</v>
      </c>
      <c r="M535">
        <v>1</v>
      </c>
      <c r="N535" t="s">
        <v>2657</v>
      </c>
      <c r="O535" s="1">
        <v>880197</v>
      </c>
    </row>
    <row r="536" spans="1:15" x14ac:dyDescent="0.2">
      <c r="A536" t="s">
        <v>2658</v>
      </c>
      <c r="C536" t="s">
        <v>1111</v>
      </c>
      <c r="E536" t="s">
        <v>835</v>
      </c>
      <c r="J536">
        <v>9</v>
      </c>
      <c r="K536">
        <v>1</v>
      </c>
      <c r="L536">
        <v>0</v>
      </c>
      <c r="M536">
        <v>0</v>
      </c>
      <c r="N536" t="s">
        <v>2659</v>
      </c>
      <c r="O536" s="1">
        <v>261347</v>
      </c>
    </row>
    <row r="537" spans="1:15" x14ac:dyDescent="0.2">
      <c r="A537" t="s">
        <v>2660</v>
      </c>
      <c r="C537" t="s">
        <v>2586</v>
      </c>
      <c r="E537" t="s">
        <v>473</v>
      </c>
      <c r="F537">
        <v>302006</v>
      </c>
      <c r="J537">
        <v>1</v>
      </c>
      <c r="K537">
        <v>1</v>
      </c>
      <c r="L537">
        <v>0</v>
      </c>
      <c r="M537">
        <v>0</v>
      </c>
      <c r="O537" s="1">
        <v>88606</v>
      </c>
    </row>
    <row r="538" spans="1:15" x14ac:dyDescent="0.2">
      <c r="A538" t="s">
        <v>2661</v>
      </c>
      <c r="B538" t="s">
        <v>2662</v>
      </c>
      <c r="C538" t="s">
        <v>634</v>
      </c>
      <c r="E538" t="s">
        <v>554</v>
      </c>
      <c r="F538" t="s">
        <v>635</v>
      </c>
      <c r="G538">
        <v>31205662222</v>
      </c>
      <c r="H538" t="s">
        <v>2663</v>
      </c>
      <c r="I538" t="s">
        <v>2664</v>
      </c>
      <c r="J538">
        <v>417</v>
      </c>
      <c r="K538">
        <v>2</v>
      </c>
      <c r="L538">
        <v>0</v>
      </c>
      <c r="M538">
        <v>0</v>
      </c>
      <c r="N538" t="s">
        <v>2665</v>
      </c>
      <c r="O538" s="1">
        <v>1406597</v>
      </c>
    </row>
    <row r="539" spans="1:15" x14ac:dyDescent="0.2">
      <c r="A539" t="s">
        <v>2666</v>
      </c>
      <c r="B539" t="s">
        <v>2667</v>
      </c>
      <c r="C539" t="s">
        <v>650</v>
      </c>
      <c r="E539" t="s">
        <v>199</v>
      </c>
      <c r="F539">
        <v>200025</v>
      </c>
      <c r="G539" t="s">
        <v>2668</v>
      </c>
      <c r="H539" t="s">
        <v>2669</v>
      </c>
      <c r="I539" t="s">
        <v>2670</v>
      </c>
      <c r="J539">
        <v>76</v>
      </c>
      <c r="K539">
        <v>1</v>
      </c>
      <c r="L539">
        <v>0</v>
      </c>
      <c r="M539">
        <v>0</v>
      </c>
      <c r="N539" t="s">
        <v>2671</v>
      </c>
      <c r="O539" s="1">
        <v>275978</v>
      </c>
    </row>
    <row r="540" spans="1:15" x14ac:dyDescent="0.2">
      <c r="A540" t="s">
        <v>2672</v>
      </c>
      <c r="C540" t="s">
        <v>601</v>
      </c>
      <c r="E540" t="s">
        <v>602</v>
      </c>
      <c r="F540">
        <v>443067</v>
      </c>
      <c r="G540">
        <f>7-884-62-62-1854</f>
        <v>-2855</v>
      </c>
      <c r="H540" t="s">
        <v>2673</v>
      </c>
      <c r="I540" t="s">
        <v>2674</v>
      </c>
      <c r="J540">
        <v>1</v>
      </c>
      <c r="K540">
        <v>1</v>
      </c>
      <c r="L540">
        <v>0</v>
      </c>
      <c r="M540">
        <v>0</v>
      </c>
      <c r="O540" s="1">
        <v>92632</v>
      </c>
    </row>
    <row r="541" spans="1:15" x14ac:dyDescent="0.2">
      <c r="A541" t="s">
        <v>2675</v>
      </c>
      <c r="C541" t="s">
        <v>568</v>
      </c>
      <c r="E541" t="s">
        <v>473</v>
      </c>
      <c r="J541">
        <v>1</v>
      </c>
      <c r="K541">
        <v>1</v>
      </c>
      <c r="L541">
        <v>0</v>
      </c>
      <c r="M541">
        <v>0</v>
      </c>
      <c r="O541" s="1">
        <v>291443</v>
      </c>
    </row>
    <row r="542" spans="1:15" x14ac:dyDescent="0.2">
      <c r="A542" t="s">
        <v>2676</v>
      </c>
      <c r="C542" t="s">
        <v>1711</v>
      </c>
      <c r="D542" t="s">
        <v>134</v>
      </c>
      <c r="E542" t="s">
        <v>4</v>
      </c>
      <c r="F542">
        <v>30076</v>
      </c>
      <c r="G542" t="s">
        <v>1712</v>
      </c>
      <c r="H542" t="s">
        <v>2677</v>
      </c>
      <c r="I542" t="s">
        <v>1713</v>
      </c>
      <c r="J542">
        <v>5</v>
      </c>
      <c r="K542">
        <v>2</v>
      </c>
      <c r="L542">
        <v>0</v>
      </c>
      <c r="M542">
        <v>2</v>
      </c>
      <c r="N542" t="s">
        <v>1714</v>
      </c>
      <c r="O542" s="1">
        <v>32535</v>
      </c>
    </row>
    <row r="543" spans="1:15" x14ac:dyDescent="0.2">
      <c r="A543" t="s">
        <v>2678</v>
      </c>
      <c r="B543" t="s">
        <v>2679</v>
      </c>
      <c r="C543" t="s">
        <v>2680</v>
      </c>
      <c r="D543" t="s">
        <v>36</v>
      </c>
      <c r="E543" t="s">
        <v>4</v>
      </c>
      <c r="F543">
        <v>1844</v>
      </c>
      <c r="G543" t="s">
        <v>2681</v>
      </c>
      <c r="I543" t="s">
        <v>2682</v>
      </c>
      <c r="J543">
        <v>36</v>
      </c>
      <c r="K543">
        <v>1</v>
      </c>
      <c r="L543">
        <v>0</v>
      </c>
      <c r="M543">
        <v>0</v>
      </c>
      <c r="N543" t="s">
        <v>2683</v>
      </c>
      <c r="O543" s="1">
        <v>3019</v>
      </c>
    </row>
    <row r="544" spans="1:15" x14ac:dyDescent="0.2">
      <c r="A544" t="s">
        <v>2684</v>
      </c>
      <c r="B544" t="s">
        <v>2685</v>
      </c>
      <c r="C544" t="s">
        <v>2686</v>
      </c>
      <c r="D544" t="s">
        <v>44</v>
      </c>
      <c r="E544" t="s">
        <v>4</v>
      </c>
      <c r="F544">
        <v>90274</v>
      </c>
      <c r="G544" t="s">
        <v>2687</v>
      </c>
      <c r="I544" t="s">
        <v>2688</v>
      </c>
      <c r="J544">
        <v>44</v>
      </c>
      <c r="K544">
        <v>1</v>
      </c>
      <c r="L544">
        <v>0</v>
      </c>
      <c r="M544">
        <v>1</v>
      </c>
      <c r="N544" t="s">
        <v>2689</v>
      </c>
      <c r="O544" s="1">
        <v>71383</v>
      </c>
    </row>
    <row r="545" spans="1:15" x14ac:dyDescent="0.2">
      <c r="A545" t="s">
        <v>2690</v>
      </c>
      <c r="C545" t="s">
        <v>2691</v>
      </c>
      <c r="E545" t="s">
        <v>1905</v>
      </c>
      <c r="F545">
        <v>83003</v>
      </c>
      <c r="J545">
        <v>7</v>
      </c>
      <c r="K545">
        <v>1</v>
      </c>
      <c r="L545">
        <v>0</v>
      </c>
      <c r="M545">
        <v>0</v>
      </c>
      <c r="O545" s="1">
        <v>76886</v>
      </c>
    </row>
    <row r="546" spans="1:15" x14ac:dyDescent="0.2">
      <c r="A546" t="s">
        <v>2692</v>
      </c>
      <c r="C546" t="s">
        <v>2693</v>
      </c>
      <c r="E546" t="s">
        <v>554</v>
      </c>
      <c r="F546">
        <v>4800</v>
      </c>
      <c r="G546">
        <v>31765955126</v>
      </c>
      <c r="H546" t="s">
        <v>2694</v>
      </c>
      <c r="I546" t="s">
        <v>2695</v>
      </c>
      <c r="J546">
        <v>105</v>
      </c>
      <c r="K546">
        <v>1</v>
      </c>
      <c r="L546">
        <v>0</v>
      </c>
      <c r="M546">
        <v>0</v>
      </c>
      <c r="N546" t="s">
        <v>2696</v>
      </c>
      <c r="O546" s="1">
        <v>136198</v>
      </c>
    </row>
    <row r="547" spans="1:15" x14ac:dyDescent="0.2">
      <c r="A547" t="s">
        <v>2697</v>
      </c>
      <c r="C547" t="s">
        <v>2698</v>
      </c>
      <c r="E547" t="s">
        <v>714</v>
      </c>
      <c r="F547" t="s">
        <v>2699</v>
      </c>
      <c r="J547">
        <v>1</v>
      </c>
      <c r="K547">
        <v>1</v>
      </c>
      <c r="L547">
        <v>0</v>
      </c>
      <c r="M547">
        <v>0</v>
      </c>
      <c r="O547" s="1">
        <v>178087</v>
      </c>
    </row>
    <row r="548" spans="1:15" x14ac:dyDescent="0.2">
      <c r="A548" t="s">
        <v>2700</v>
      </c>
      <c r="B548" t="s">
        <v>2701</v>
      </c>
      <c r="C548" t="s">
        <v>27</v>
      </c>
      <c r="D548" t="s">
        <v>28</v>
      </c>
      <c r="E548" t="s">
        <v>4</v>
      </c>
      <c r="F548">
        <v>33155</v>
      </c>
      <c r="G548" t="s">
        <v>2702</v>
      </c>
      <c r="H548" t="s">
        <v>2703</v>
      </c>
      <c r="I548" t="s">
        <v>2704</v>
      </c>
      <c r="J548">
        <v>168</v>
      </c>
      <c r="K548">
        <v>1</v>
      </c>
      <c r="L548">
        <v>0</v>
      </c>
      <c r="M548">
        <v>0</v>
      </c>
      <c r="N548" t="s">
        <v>2705</v>
      </c>
      <c r="O548" s="1">
        <v>57103</v>
      </c>
    </row>
    <row r="549" spans="1:15" x14ac:dyDescent="0.2">
      <c r="A549" t="s">
        <v>1770</v>
      </c>
      <c r="B549" t="s">
        <v>2706</v>
      </c>
      <c r="C549" t="s">
        <v>272</v>
      </c>
      <c r="E549" t="s">
        <v>104</v>
      </c>
      <c r="F549" t="s">
        <v>2707</v>
      </c>
      <c r="G549" t="s">
        <v>2708</v>
      </c>
      <c r="H549" t="s">
        <v>2709</v>
      </c>
      <c r="I549" t="s">
        <v>2710</v>
      </c>
      <c r="J549">
        <v>158</v>
      </c>
      <c r="K549">
        <v>1</v>
      </c>
      <c r="L549">
        <v>0</v>
      </c>
      <c r="M549">
        <v>1</v>
      </c>
      <c r="N549" t="s">
        <v>2711</v>
      </c>
      <c r="O549" s="1">
        <v>856537</v>
      </c>
    </row>
    <row r="550" spans="1:15" x14ac:dyDescent="0.2">
      <c r="A550" t="s">
        <v>2712</v>
      </c>
      <c r="B550" t="s">
        <v>2713</v>
      </c>
      <c r="C550" t="s">
        <v>2714</v>
      </c>
      <c r="D550" t="s">
        <v>1626</v>
      </c>
      <c r="E550" t="s">
        <v>4</v>
      </c>
      <c r="F550">
        <v>43210</v>
      </c>
      <c r="G550" t="s">
        <v>2715</v>
      </c>
      <c r="H550" t="s">
        <v>2716</v>
      </c>
      <c r="I550" t="s">
        <v>2717</v>
      </c>
      <c r="J550" s="1">
        <v>2145</v>
      </c>
      <c r="K550">
        <v>3</v>
      </c>
      <c r="L550">
        <v>0</v>
      </c>
      <c r="M550">
        <v>2</v>
      </c>
      <c r="N550" t="s">
        <v>2718</v>
      </c>
      <c r="O550" s="1">
        <v>63116</v>
      </c>
    </row>
    <row r="551" spans="1:15" x14ac:dyDescent="0.2">
      <c r="A551" t="s">
        <v>2719</v>
      </c>
      <c r="C551" t="s">
        <v>2720</v>
      </c>
      <c r="E551" t="s">
        <v>349</v>
      </c>
      <c r="J551">
        <v>1</v>
      </c>
      <c r="K551">
        <v>1</v>
      </c>
      <c r="L551">
        <v>0</v>
      </c>
      <c r="M551">
        <v>0</v>
      </c>
      <c r="O551" s="1">
        <v>315769</v>
      </c>
    </row>
    <row r="552" spans="1:15" x14ac:dyDescent="0.2">
      <c r="A552" t="s">
        <v>2721</v>
      </c>
      <c r="B552" t="s">
        <v>2722</v>
      </c>
      <c r="C552" t="s">
        <v>2723</v>
      </c>
      <c r="D552" t="s">
        <v>44</v>
      </c>
      <c r="E552" t="s">
        <v>4</v>
      </c>
      <c r="F552">
        <v>92780</v>
      </c>
      <c r="G552" t="s">
        <v>2724</v>
      </c>
      <c r="H552" t="s">
        <v>2725</v>
      </c>
      <c r="I552" t="s">
        <v>2726</v>
      </c>
      <c r="J552">
        <v>104</v>
      </c>
      <c r="K552">
        <v>1</v>
      </c>
      <c r="L552">
        <v>0</v>
      </c>
      <c r="M552">
        <v>1</v>
      </c>
      <c r="N552" t="s">
        <v>2727</v>
      </c>
      <c r="O552" s="1">
        <v>29157</v>
      </c>
    </row>
    <row r="553" spans="1:15" x14ac:dyDescent="0.2">
      <c r="A553" t="s">
        <v>2728</v>
      </c>
      <c r="C553" t="s">
        <v>133</v>
      </c>
      <c r="D553" t="s">
        <v>134</v>
      </c>
      <c r="E553" t="s">
        <v>4</v>
      </c>
      <c r="F553">
        <v>30342</v>
      </c>
      <c r="I553" t="s">
        <v>2729</v>
      </c>
      <c r="J553">
        <v>10</v>
      </c>
      <c r="K553">
        <v>2</v>
      </c>
      <c r="L553">
        <v>0</v>
      </c>
      <c r="M553">
        <v>1</v>
      </c>
      <c r="O553" s="1">
        <v>42384</v>
      </c>
    </row>
    <row r="554" spans="1:15" x14ac:dyDescent="0.2">
      <c r="A554" t="s">
        <v>2730</v>
      </c>
      <c r="C554" t="s">
        <v>182</v>
      </c>
      <c r="E554" t="s">
        <v>183</v>
      </c>
      <c r="F554">
        <v>15031</v>
      </c>
      <c r="J554">
        <v>1</v>
      </c>
      <c r="K554">
        <v>1</v>
      </c>
      <c r="L554">
        <v>0</v>
      </c>
      <c r="M554">
        <v>0</v>
      </c>
      <c r="O554" s="1">
        <v>1184583</v>
      </c>
    </row>
    <row r="555" spans="1:15" x14ac:dyDescent="0.2">
      <c r="A555" t="s">
        <v>2731</v>
      </c>
      <c r="B555" t="s">
        <v>2732</v>
      </c>
      <c r="C555" t="s">
        <v>2733</v>
      </c>
      <c r="E555" t="s">
        <v>1203</v>
      </c>
      <c r="F555">
        <v>2145</v>
      </c>
      <c r="G555">
        <f>61-4-1153-3126</f>
        <v>-4222</v>
      </c>
      <c r="H555" t="s">
        <v>2734</v>
      </c>
      <c r="I555" t="s">
        <v>2735</v>
      </c>
      <c r="J555">
        <v>347</v>
      </c>
      <c r="K555">
        <v>1</v>
      </c>
      <c r="L555">
        <v>0</v>
      </c>
      <c r="M555">
        <v>0</v>
      </c>
      <c r="N555" t="s">
        <v>2736</v>
      </c>
      <c r="O555" s="1">
        <v>225225</v>
      </c>
    </row>
    <row r="556" spans="1:15" x14ac:dyDescent="0.2">
      <c r="A556" t="s">
        <v>2737</v>
      </c>
      <c r="B556" t="s">
        <v>2738</v>
      </c>
      <c r="C556" t="s">
        <v>2285</v>
      </c>
      <c r="D556" t="s">
        <v>908</v>
      </c>
      <c r="E556" t="s">
        <v>4</v>
      </c>
      <c r="F556">
        <v>21201</v>
      </c>
      <c r="G556" t="s">
        <v>2739</v>
      </c>
      <c r="H556" t="s">
        <v>2740</v>
      </c>
      <c r="I556" t="s">
        <v>2741</v>
      </c>
      <c r="J556" s="1">
        <v>1325</v>
      </c>
      <c r="K556">
        <v>6</v>
      </c>
      <c r="L556">
        <v>0</v>
      </c>
      <c r="M556">
        <v>3</v>
      </c>
      <c r="N556" t="s">
        <v>2742</v>
      </c>
      <c r="O556" s="1">
        <v>69380</v>
      </c>
    </row>
    <row r="557" spans="1:15" x14ac:dyDescent="0.2">
      <c r="A557" t="s">
        <v>2743</v>
      </c>
      <c r="B557" t="s">
        <v>2744</v>
      </c>
      <c r="C557" t="s">
        <v>2745</v>
      </c>
      <c r="D557" t="s">
        <v>44</v>
      </c>
      <c r="E557" t="s">
        <v>4</v>
      </c>
      <c r="F557">
        <v>92354</v>
      </c>
      <c r="G557" t="s">
        <v>2746</v>
      </c>
      <c r="H557" t="s">
        <v>2747</v>
      </c>
      <c r="I557" t="s">
        <v>2748</v>
      </c>
      <c r="J557">
        <v>466</v>
      </c>
      <c r="K557">
        <v>1</v>
      </c>
      <c r="L557">
        <v>0</v>
      </c>
      <c r="M557">
        <v>1</v>
      </c>
      <c r="N557" t="s">
        <v>2749</v>
      </c>
      <c r="O557" s="1">
        <v>42642</v>
      </c>
    </row>
    <row r="558" spans="1:15" x14ac:dyDescent="0.2">
      <c r="A558" t="s">
        <v>2750</v>
      </c>
      <c r="B558" t="s">
        <v>2751</v>
      </c>
      <c r="C558" t="s">
        <v>1622</v>
      </c>
      <c r="D558" t="s">
        <v>169</v>
      </c>
      <c r="E558" t="s">
        <v>4</v>
      </c>
      <c r="F558">
        <v>78754</v>
      </c>
      <c r="G558" t="s">
        <v>2752</v>
      </c>
      <c r="I558" t="s">
        <v>2753</v>
      </c>
      <c r="J558">
        <v>73</v>
      </c>
      <c r="K558">
        <v>1</v>
      </c>
      <c r="L558">
        <v>0</v>
      </c>
      <c r="M558">
        <v>1</v>
      </c>
      <c r="N558" t="s">
        <v>2754</v>
      </c>
      <c r="O558" s="1">
        <v>63467</v>
      </c>
    </row>
    <row r="559" spans="1:15" x14ac:dyDescent="0.2">
      <c r="A559" t="s">
        <v>2755</v>
      </c>
      <c r="C559" t="s">
        <v>1425</v>
      </c>
      <c r="E559" t="s">
        <v>688</v>
      </c>
      <c r="F559">
        <v>31121</v>
      </c>
      <c r="J559">
        <v>2</v>
      </c>
      <c r="K559">
        <v>1</v>
      </c>
      <c r="L559">
        <v>0</v>
      </c>
      <c r="M559">
        <v>0</v>
      </c>
      <c r="O559" s="1">
        <v>173268</v>
      </c>
    </row>
    <row r="560" spans="1:15" x14ac:dyDescent="0.2">
      <c r="A560" t="s">
        <v>2756</v>
      </c>
      <c r="C560" t="s">
        <v>1336</v>
      </c>
      <c r="D560" t="s">
        <v>155</v>
      </c>
      <c r="E560" t="s">
        <v>4</v>
      </c>
      <c r="F560">
        <v>10461</v>
      </c>
      <c r="G560" t="s">
        <v>2757</v>
      </c>
      <c r="H560" t="s">
        <v>2758</v>
      </c>
      <c r="I560" t="s">
        <v>2759</v>
      </c>
      <c r="J560">
        <v>290</v>
      </c>
      <c r="K560">
        <v>3</v>
      </c>
      <c r="L560">
        <v>0</v>
      </c>
      <c r="M560">
        <v>3</v>
      </c>
      <c r="N560" t="s">
        <v>2760</v>
      </c>
      <c r="O560" s="1">
        <v>33522</v>
      </c>
    </row>
    <row r="561" spans="1:15" x14ac:dyDescent="0.2">
      <c r="A561" t="s">
        <v>2761</v>
      </c>
      <c r="B561" t="s">
        <v>2762</v>
      </c>
      <c r="C561" t="s">
        <v>27</v>
      </c>
      <c r="D561" t="s">
        <v>28</v>
      </c>
      <c r="E561" t="s">
        <v>4</v>
      </c>
      <c r="F561">
        <v>33162</v>
      </c>
      <c r="G561" t="s">
        <v>2763</v>
      </c>
      <c r="J561">
        <v>24</v>
      </c>
      <c r="K561">
        <v>1</v>
      </c>
      <c r="L561">
        <v>0</v>
      </c>
      <c r="M561">
        <v>1</v>
      </c>
      <c r="O561" s="1">
        <v>74328</v>
      </c>
    </row>
    <row r="562" spans="1:15" x14ac:dyDescent="0.2">
      <c r="A562" t="s">
        <v>2764</v>
      </c>
      <c r="B562" t="s">
        <v>2765</v>
      </c>
      <c r="C562" t="s">
        <v>1771</v>
      </c>
      <c r="E562" t="s">
        <v>254</v>
      </c>
      <c r="F562" t="s">
        <v>2766</v>
      </c>
      <c r="G562" t="s">
        <v>2767</v>
      </c>
      <c r="H562" t="s">
        <v>2768</v>
      </c>
      <c r="I562" t="s">
        <v>2769</v>
      </c>
      <c r="J562">
        <v>84</v>
      </c>
      <c r="K562">
        <v>1</v>
      </c>
      <c r="L562">
        <v>0</v>
      </c>
      <c r="M562">
        <v>1</v>
      </c>
      <c r="O562" s="1">
        <v>1166838</v>
      </c>
    </row>
    <row r="563" spans="1:15" x14ac:dyDescent="0.2">
      <c r="A563" t="s">
        <v>2770</v>
      </c>
      <c r="C563" t="s">
        <v>2771</v>
      </c>
      <c r="E563" t="s">
        <v>820</v>
      </c>
      <c r="F563">
        <v>51373</v>
      </c>
      <c r="J563">
        <v>1</v>
      </c>
      <c r="K563">
        <v>1</v>
      </c>
      <c r="L563">
        <v>0</v>
      </c>
      <c r="M563">
        <v>0</v>
      </c>
      <c r="O563" s="1">
        <v>270842</v>
      </c>
    </row>
    <row r="564" spans="1:15" x14ac:dyDescent="0.2">
      <c r="A564" t="s">
        <v>2772</v>
      </c>
      <c r="B564" t="s">
        <v>2773</v>
      </c>
      <c r="C564" t="s">
        <v>2774</v>
      </c>
      <c r="E564" t="s">
        <v>765</v>
      </c>
      <c r="F564">
        <v>50009</v>
      </c>
      <c r="H564" t="s">
        <v>2775</v>
      </c>
      <c r="I564" t="s">
        <v>2776</v>
      </c>
      <c r="J564">
        <v>155</v>
      </c>
      <c r="K564">
        <v>1</v>
      </c>
      <c r="L564">
        <v>0</v>
      </c>
      <c r="M564">
        <v>0</v>
      </c>
      <c r="N564" t="s">
        <v>2777</v>
      </c>
      <c r="O564" s="1">
        <v>202320</v>
      </c>
    </row>
    <row r="565" spans="1:15" x14ac:dyDescent="0.2">
      <c r="A565" t="s">
        <v>2778</v>
      </c>
      <c r="C565" t="s">
        <v>2779</v>
      </c>
      <c r="E565" t="s">
        <v>220</v>
      </c>
      <c r="F565" t="s">
        <v>2780</v>
      </c>
      <c r="J565">
        <v>1</v>
      </c>
      <c r="K565">
        <v>1</v>
      </c>
      <c r="L565">
        <v>0</v>
      </c>
      <c r="M565">
        <v>0</v>
      </c>
      <c r="O565" s="1">
        <v>143398</v>
      </c>
    </row>
    <row r="566" spans="1:15" x14ac:dyDescent="0.2">
      <c r="A566" t="s">
        <v>2781</v>
      </c>
      <c r="B566" t="s">
        <v>2782</v>
      </c>
      <c r="C566" t="s">
        <v>2783</v>
      </c>
      <c r="D566" t="s">
        <v>80</v>
      </c>
      <c r="E566" t="s">
        <v>4</v>
      </c>
      <c r="F566">
        <v>23219</v>
      </c>
      <c r="G566" t="s">
        <v>2784</v>
      </c>
      <c r="J566">
        <v>81</v>
      </c>
      <c r="K566">
        <v>1</v>
      </c>
      <c r="L566">
        <v>0</v>
      </c>
      <c r="M566">
        <v>0</v>
      </c>
      <c r="O566" s="1">
        <v>36976</v>
      </c>
    </row>
    <row r="567" spans="1:15" x14ac:dyDescent="0.2">
      <c r="A567" t="s">
        <v>1991</v>
      </c>
      <c r="B567" t="s">
        <v>2785</v>
      </c>
      <c r="C567" t="s">
        <v>1639</v>
      </c>
      <c r="D567" t="s">
        <v>970</v>
      </c>
      <c r="E567" t="s">
        <v>4</v>
      </c>
      <c r="F567">
        <v>85712</v>
      </c>
      <c r="G567" t="s">
        <v>2786</v>
      </c>
      <c r="H567" t="s">
        <v>2787</v>
      </c>
      <c r="I567" t="s">
        <v>2788</v>
      </c>
      <c r="J567">
        <v>90</v>
      </c>
      <c r="K567">
        <v>1</v>
      </c>
      <c r="L567">
        <v>0</v>
      </c>
      <c r="M567">
        <v>1</v>
      </c>
      <c r="N567" t="s">
        <v>2789</v>
      </c>
      <c r="O567" s="1">
        <v>63070</v>
      </c>
    </row>
    <row r="568" spans="1:15" x14ac:dyDescent="0.2">
      <c r="A568" t="s">
        <v>2790</v>
      </c>
      <c r="B568" t="s">
        <v>2791</v>
      </c>
      <c r="C568" t="s">
        <v>1639</v>
      </c>
      <c r="D568" t="s">
        <v>970</v>
      </c>
      <c r="E568" t="s">
        <v>4</v>
      </c>
      <c r="F568">
        <v>85721</v>
      </c>
      <c r="G568" t="s">
        <v>2792</v>
      </c>
      <c r="H568" t="s">
        <v>2793</v>
      </c>
      <c r="I568" t="s">
        <v>2794</v>
      </c>
      <c r="J568">
        <v>443</v>
      </c>
      <c r="K568">
        <v>2</v>
      </c>
      <c r="L568">
        <v>0</v>
      </c>
      <c r="M568">
        <v>1</v>
      </c>
      <c r="N568" t="s">
        <v>2795</v>
      </c>
      <c r="O568" s="1">
        <v>33399</v>
      </c>
    </row>
    <row r="569" spans="1:15" x14ac:dyDescent="0.2">
      <c r="A569" t="s">
        <v>2796</v>
      </c>
      <c r="B569" t="s">
        <v>2797</v>
      </c>
      <c r="C569" t="s">
        <v>2798</v>
      </c>
      <c r="D569" t="s">
        <v>2799</v>
      </c>
      <c r="E569" t="s">
        <v>4</v>
      </c>
      <c r="F569" t="s">
        <v>2800</v>
      </c>
      <c r="G569" t="s">
        <v>2801</v>
      </c>
      <c r="H569" t="s">
        <v>2802</v>
      </c>
      <c r="I569" t="s">
        <v>2803</v>
      </c>
      <c r="J569">
        <v>226</v>
      </c>
      <c r="K569">
        <v>1</v>
      </c>
      <c r="L569">
        <v>0</v>
      </c>
      <c r="M569">
        <v>0</v>
      </c>
      <c r="N569" t="s">
        <v>2804</v>
      </c>
      <c r="O569" s="1">
        <v>46040</v>
      </c>
    </row>
    <row r="570" spans="1:15" x14ac:dyDescent="0.2">
      <c r="A570" t="s">
        <v>2805</v>
      </c>
      <c r="C570" t="s">
        <v>1047</v>
      </c>
      <c r="E570" t="s">
        <v>254</v>
      </c>
      <c r="F570" t="s">
        <v>2806</v>
      </c>
      <c r="G570">
        <f>44-78-3332-3677</f>
        <v>-7043</v>
      </c>
      <c r="H570" t="s">
        <v>2807</v>
      </c>
      <c r="I570" t="s">
        <v>2808</v>
      </c>
      <c r="J570">
        <v>1</v>
      </c>
      <c r="K570">
        <v>1</v>
      </c>
      <c r="L570">
        <v>0</v>
      </c>
      <c r="M570">
        <v>0</v>
      </c>
      <c r="O570" s="1">
        <v>142933</v>
      </c>
    </row>
    <row r="571" spans="1:15" x14ac:dyDescent="0.2">
      <c r="A571" t="s">
        <v>2809</v>
      </c>
      <c r="C571" t="s">
        <v>1822</v>
      </c>
      <c r="E571" t="s">
        <v>220</v>
      </c>
      <c r="J571">
        <v>2</v>
      </c>
      <c r="K571">
        <v>1</v>
      </c>
      <c r="L571">
        <v>0</v>
      </c>
      <c r="M571">
        <v>0</v>
      </c>
      <c r="O571" s="1">
        <v>134946</v>
      </c>
    </row>
    <row r="572" spans="1:15" x14ac:dyDescent="0.2">
      <c r="A572" t="s">
        <v>2810</v>
      </c>
      <c r="B572" t="s">
        <v>2811</v>
      </c>
      <c r="C572" t="s">
        <v>2812</v>
      </c>
      <c r="D572" t="s">
        <v>36</v>
      </c>
      <c r="E572" t="s">
        <v>4</v>
      </c>
      <c r="F572">
        <v>1655</v>
      </c>
      <c r="G572" t="s">
        <v>2813</v>
      </c>
      <c r="H572" t="s">
        <v>2814</v>
      </c>
      <c r="I572" t="s">
        <v>2815</v>
      </c>
      <c r="J572">
        <v>182</v>
      </c>
      <c r="K572">
        <v>1</v>
      </c>
      <c r="L572">
        <v>0</v>
      </c>
      <c r="M572">
        <v>0</v>
      </c>
      <c r="N572" t="s">
        <v>2816</v>
      </c>
      <c r="O572" s="1">
        <v>21701</v>
      </c>
    </row>
    <row r="573" spans="1:15" x14ac:dyDescent="0.2">
      <c r="A573" t="s">
        <v>2817</v>
      </c>
      <c r="C573" t="s">
        <v>2818</v>
      </c>
      <c r="D573" t="s">
        <v>169</v>
      </c>
      <c r="E573" t="s">
        <v>4</v>
      </c>
      <c r="F573">
        <v>79925</v>
      </c>
      <c r="J573">
        <v>1</v>
      </c>
      <c r="K573">
        <v>1</v>
      </c>
      <c r="L573">
        <v>0</v>
      </c>
      <c r="M573">
        <v>0</v>
      </c>
      <c r="O573" s="1">
        <v>14515</v>
      </c>
    </row>
    <row r="574" spans="1:15" x14ac:dyDescent="0.2">
      <c r="A574" t="s">
        <v>2819</v>
      </c>
      <c r="C574" t="s">
        <v>2820</v>
      </c>
      <c r="E574" t="s">
        <v>714</v>
      </c>
      <c r="F574">
        <v>90220</v>
      </c>
      <c r="G574">
        <f>358-4-176-970</f>
        <v>-792</v>
      </c>
      <c r="H574" t="s">
        <v>2821</v>
      </c>
      <c r="I574" t="s">
        <v>2822</v>
      </c>
      <c r="J574">
        <v>1</v>
      </c>
      <c r="K574">
        <v>1</v>
      </c>
      <c r="L574">
        <v>0</v>
      </c>
      <c r="M574">
        <v>0</v>
      </c>
      <c r="O574" s="1">
        <v>124845</v>
      </c>
    </row>
    <row r="575" spans="1:15" x14ac:dyDescent="0.2">
      <c r="A575" t="s">
        <v>2823</v>
      </c>
      <c r="B575" t="s">
        <v>2824</v>
      </c>
      <c r="C575" t="s">
        <v>35</v>
      </c>
      <c r="D575" t="s">
        <v>36</v>
      </c>
      <c r="E575" t="s">
        <v>4</v>
      </c>
      <c r="F575">
        <v>2111</v>
      </c>
      <c r="G575" t="s">
        <v>2825</v>
      </c>
      <c r="H575" t="s">
        <v>2826</v>
      </c>
      <c r="I575" t="s">
        <v>2827</v>
      </c>
      <c r="J575">
        <v>743</v>
      </c>
      <c r="K575">
        <v>1</v>
      </c>
      <c r="L575">
        <v>0</v>
      </c>
      <c r="M575">
        <v>0</v>
      </c>
      <c r="N575" t="s">
        <v>2828</v>
      </c>
      <c r="O575" s="1">
        <v>9957</v>
      </c>
    </row>
    <row r="576" spans="1:15" x14ac:dyDescent="0.2">
      <c r="A576" t="s">
        <v>2829</v>
      </c>
      <c r="B576" t="s">
        <v>2830</v>
      </c>
      <c r="C576" t="s">
        <v>2831</v>
      </c>
      <c r="E576" t="s">
        <v>554</v>
      </c>
      <c r="F576" t="s">
        <v>2832</v>
      </c>
      <c r="G576">
        <v>31402397000</v>
      </c>
      <c r="H576" t="s">
        <v>2833</v>
      </c>
      <c r="I576" t="s">
        <v>2834</v>
      </c>
      <c r="J576">
        <v>116</v>
      </c>
      <c r="K576">
        <v>1</v>
      </c>
      <c r="L576">
        <v>0</v>
      </c>
      <c r="M576">
        <v>0</v>
      </c>
      <c r="N576" t="s">
        <v>2835</v>
      </c>
      <c r="O576" s="1">
        <v>258794</v>
      </c>
    </row>
    <row r="577" spans="1:15" x14ac:dyDescent="0.2">
      <c r="A577" t="s">
        <v>2836</v>
      </c>
      <c r="C577" t="s">
        <v>2837</v>
      </c>
      <c r="D577" t="s">
        <v>44</v>
      </c>
      <c r="E577" t="s">
        <v>4</v>
      </c>
      <c r="F577">
        <v>92840</v>
      </c>
      <c r="G577" t="s">
        <v>2838</v>
      </c>
      <c r="H577" t="s">
        <v>2839</v>
      </c>
      <c r="I577" t="s">
        <v>2840</v>
      </c>
      <c r="J577">
        <v>2</v>
      </c>
      <c r="K577">
        <v>1</v>
      </c>
      <c r="L577">
        <v>0</v>
      </c>
      <c r="M577">
        <v>1</v>
      </c>
      <c r="N577" t="s">
        <v>2841</v>
      </c>
      <c r="O577" s="1">
        <v>2950</v>
      </c>
    </row>
    <row r="578" spans="1:15" x14ac:dyDescent="0.2">
      <c r="A578" t="s">
        <v>2842</v>
      </c>
      <c r="B578" t="s">
        <v>2843</v>
      </c>
      <c r="C578" t="s">
        <v>671</v>
      </c>
      <c r="D578" t="s">
        <v>672</v>
      </c>
      <c r="E578" t="s">
        <v>4</v>
      </c>
      <c r="F578">
        <v>89123</v>
      </c>
      <c r="I578" t="s">
        <v>1783</v>
      </c>
      <c r="J578">
        <v>21</v>
      </c>
      <c r="K578">
        <v>1</v>
      </c>
      <c r="L578">
        <v>0</v>
      </c>
      <c r="M578">
        <v>1</v>
      </c>
      <c r="O578" s="1">
        <v>43874</v>
      </c>
    </row>
    <row r="579" spans="1:15" x14ac:dyDescent="0.2">
      <c r="A579" t="s">
        <v>2844</v>
      </c>
      <c r="B579" t="s">
        <v>2845</v>
      </c>
      <c r="C579" t="s">
        <v>2846</v>
      </c>
      <c r="D579" t="s">
        <v>1626</v>
      </c>
      <c r="E579" t="s">
        <v>4</v>
      </c>
      <c r="F579">
        <v>45429</v>
      </c>
      <c r="G579" t="s">
        <v>2847</v>
      </c>
      <c r="I579" t="s">
        <v>2848</v>
      </c>
      <c r="J579">
        <v>21</v>
      </c>
      <c r="K579">
        <v>1</v>
      </c>
      <c r="L579">
        <v>0</v>
      </c>
      <c r="M579">
        <v>1</v>
      </c>
      <c r="N579" t="s">
        <v>2849</v>
      </c>
      <c r="O579" s="1">
        <v>27341</v>
      </c>
    </row>
    <row r="580" spans="1:15" x14ac:dyDescent="0.2">
      <c r="A580" t="s">
        <v>2850</v>
      </c>
      <c r="C580" t="s">
        <v>2526</v>
      </c>
      <c r="E580" t="s">
        <v>820</v>
      </c>
      <c r="F580">
        <v>97980</v>
      </c>
      <c r="I580" t="s">
        <v>2851</v>
      </c>
      <c r="J580">
        <v>3</v>
      </c>
      <c r="K580">
        <v>2</v>
      </c>
      <c r="L580">
        <v>0</v>
      </c>
      <c r="M580">
        <v>1</v>
      </c>
      <c r="N580" t="s">
        <v>2852</v>
      </c>
      <c r="O580" s="1">
        <v>143354</v>
      </c>
    </row>
    <row r="581" spans="1:15" x14ac:dyDescent="0.2">
      <c r="A581" t="s">
        <v>2853</v>
      </c>
      <c r="C581" t="s">
        <v>1657</v>
      </c>
      <c r="E581" t="s">
        <v>820</v>
      </c>
      <c r="J581">
        <v>1</v>
      </c>
      <c r="K581">
        <v>1</v>
      </c>
      <c r="L581">
        <v>0</v>
      </c>
      <c r="M581">
        <v>1</v>
      </c>
      <c r="O581" s="1">
        <v>1387597</v>
      </c>
    </row>
    <row r="582" spans="1:15" x14ac:dyDescent="0.2">
      <c r="A582" t="s">
        <v>2854</v>
      </c>
      <c r="C582" t="s">
        <v>2855</v>
      </c>
      <c r="E582" t="s">
        <v>220</v>
      </c>
      <c r="F582">
        <v>23185</v>
      </c>
      <c r="H582" t="s">
        <v>2856</v>
      </c>
      <c r="I582" t="s">
        <v>2857</v>
      </c>
      <c r="J582">
        <v>2</v>
      </c>
      <c r="K582">
        <v>1</v>
      </c>
      <c r="L582">
        <v>0</v>
      </c>
      <c r="M582">
        <v>0</v>
      </c>
      <c r="O582" s="1">
        <v>324248</v>
      </c>
    </row>
    <row r="583" spans="1:15" x14ac:dyDescent="0.2">
      <c r="A583" t="s">
        <v>2858</v>
      </c>
      <c r="C583" t="s">
        <v>819</v>
      </c>
      <c r="E583" t="s">
        <v>820</v>
      </c>
      <c r="F583">
        <v>30173</v>
      </c>
      <c r="G583">
        <v>4951181153336</v>
      </c>
      <c r="H583" t="s">
        <v>2859</v>
      </c>
      <c r="I583" t="s">
        <v>2860</v>
      </c>
      <c r="J583">
        <v>1</v>
      </c>
      <c r="K583">
        <v>1</v>
      </c>
      <c r="L583">
        <v>0</v>
      </c>
      <c r="M583">
        <v>0</v>
      </c>
      <c r="N583" t="s">
        <v>821</v>
      </c>
      <c r="O583" s="1">
        <v>279447</v>
      </c>
    </row>
    <row r="584" spans="1:15" x14ac:dyDescent="0.2">
      <c r="A584" t="s">
        <v>2861</v>
      </c>
      <c r="C584" t="s">
        <v>2862</v>
      </c>
      <c r="D584" t="s">
        <v>391</v>
      </c>
      <c r="E584" t="s">
        <v>4</v>
      </c>
      <c r="F584">
        <v>19067</v>
      </c>
      <c r="J584">
        <v>4</v>
      </c>
      <c r="K584">
        <v>1</v>
      </c>
      <c r="L584">
        <v>0</v>
      </c>
      <c r="M584">
        <v>1</v>
      </c>
      <c r="O584" s="1">
        <v>75393</v>
      </c>
    </row>
    <row r="585" spans="1:15" x14ac:dyDescent="0.2">
      <c r="A585" t="s">
        <v>2863</v>
      </c>
      <c r="B585" t="s">
        <v>2864</v>
      </c>
      <c r="C585" t="s">
        <v>750</v>
      </c>
      <c r="D585" t="s">
        <v>44</v>
      </c>
      <c r="E585" t="s">
        <v>4</v>
      </c>
      <c r="F585">
        <v>92120</v>
      </c>
      <c r="G585" t="s">
        <v>2865</v>
      </c>
      <c r="H585" t="s">
        <v>2866</v>
      </c>
      <c r="I585" t="s">
        <v>2867</v>
      </c>
      <c r="J585">
        <v>19</v>
      </c>
      <c r="K585">
        <v>1</v>
      </c>
      <c r="L585">
        <v>0</v>
      </c>
      <c r="M585">
        <v>0</v>
      </c>
      <c r="N585" t="s">
        <v>2868</v>
      </c>
      <c r="O585" s="1">
        <v>2475</v>
      </c>
    </row>
    <row r="586" spans="1:15" x14ac:dyDescent="0.2">
      <c r="A586" t="s">
        <v>2869</v>
      </c>
      <c r="B586" t="s">
        <v>2870</v>
      </c>
      <c r="C586" t="s">
        <v>261</v>
      </c>
      <c r="E586" t="s">
        <v>104</v>
      </c>
      <c r="F586" t="s">
        <v>2871</v>
      </c>
      <c r="G586" t="s">
        <v>2872</v>
      </c>
      <c r="H586" t="s">
        <v>2873</v>
      </c>
      <c r="I586" t="s">
        <v>2874</v>
      </c>
      <c r="J586">
        <v>270</v>
      </c>
      <c r="K586">
        <v>1</v>
      </c>
      <c r="L586">
        <v>0</v>
      </c>
      <c r="M586">
        <v>0</v>
      </c>
      <c r="N586" t="s">
        <v>2875</v>
      </c>
      <c r="O586" s="1">
        <v>156348</v>
      </c>
    </row>
    <row r="587" spans="1:15" x14ac:dyDescent="0.2">
      <c r="A587" t="s">
        <v>2876</v>
      </c>
      <c r="B587" t="s">
        <v>2877</v>
      </c>
      <c r="C587" t="s">
        <v>2878</v>
      </c>
      <c r="E587" t="s">
        <v>2879</v>
      </c>
      <c r="F587">
        <v>6725</v>
      </c>
      <c r="G587" t="s">
        <v>2880</v>
      </c>
      <c r="H587" t="s">
        <v>2881</v>
      </c>
      <c r="I587" t="s">
        <v>2882</v>
      </c>
      <c r="J587">
        <v>55</v>
      </c>
      <c r="K587">
        <v>1</v>
      </c>
      <c r="L587">
        <v>0</v>
      </c>
      <c r="M587">
        <v>0</v>
      </c>
      <c r="N587" t="s">
        <v>2883</v>
      </c>
      <c r="O587" s="1">
        <v>149347</v>
      </c>
    </row>
    <row r="588" spans="1:15" x14ac:dyDescent="0.2">
      <c r="A588" t="s">
        <v>2884</v>
      </c>
      <c r="B588" t="s">
        <v>2885</v>
      </c>
      <c r="C588" t="s">
        <v>307</v>
      </c>
      <c r="D588" t="s">
        <v>308</v>
      </c>
      <c r="E588" t="s">
        <v>4</v>
      </c>
      <c r="F588">
        <v>63110</v>
      </c>
      <c r="G588" t="s">
        <v>2886</v>
      </c>
      <c r="H588" t="s">
        <v>2887</v>
      </c>
      <c r="I588" t="s">
        <v>2888</v>
      </c>
      <c r="J588">
        <v>137</v>
      </c>
      <c r="K588">
        <v>1</v>
      </c>
      <c r="L588">
        <v>0</v>
      </c>
      <c r="M588">
        <v>0</v>
      </c>
      <c r="N588" t="s">
        <v>2889</v>
      </c>
      <c r="O588" s="1">
        <v>34097</v>
      </c>
    </row>
    <row r="589" spans="1:15" x14ac:dyDescent="0.2">
      <c r="A589" t="s">
        <v>2890</v>
      </c>
      <c r="B589" t="s">
        <v>2891</v>
      </c>
      <c r="C589" t="s">
        <v>2892</v>
      </c>
      <c r="E589" t="s">
        <v>254</v>
      </c>
      <c r="F589" t="s">
        <v>2893</v>
      </c>
      <c r="I589" t="s">
        <v>2894</v>
      </c>
      <c r="J589">
        <v>70</v>
      </c>
      <c r="K589">
        <v>1</v>
      </c>
      <c r="L589">
        <v>0</v>
      </c>
      <c r="M589">
        <v>0</v>
      </c>
      <c r="N589" t="s">
        <v>2895</v>
      </c>
      <c r="O589" s="1">
        <v>253263</v>
      </c>
    </row>
    <row r="590" spans="1:15" x14ac:dyDescent="0.2">
      <c r="A590" t="s">
        <v>2896</v>
      </c>
      <c r="C590" t="s">
        <v>2897</v>
      </c>
      <c r="E590" t="s">
        <v>2898</v>
      </c>
      <c r="F590">
        <v>11527</v>
      </c>
      <c r="I590" t="s">
        <v>2899</v>
      </c>
      <c r="J590">
        <v>2</v>
      </c>
      <c r="K590">
        <v>1</v>
      </c>
      <c r="L590">
        <v>0</v>
      </c>
      <c r="M590">
        <v>1</v>
      </c>
      <c r="O590" s="1">
        <v>277040</v>
      </c>
    </row>
    <row r="591" spans="1:15" x14ac:dyDescent="0.2">
      <c r="A591" t="s">
        <v>2900</v>
      </c>
      <c r="B591" t="s">
        <v>2901</v>
      </c>
      <c r="C591" t="s">
        <v>2902</v>
      </c>
      <c r="E591" t="s">
        <v>2903</v>
      </c>
      <c r="F591">
        <v>11000</v>
      </c>
      <c r="G591" t="s">
        <v>2904</v>
      </c>
      <c r="I591" t="s">
        <v>2905</v>
      </c>
      <c r="J591">
        <v>67</v>
      </c>
      <c r="K591">
        <v>1</v>
      </c>
      <c r="L591">
        <v>0</v>
      </c>
      <c r="M591">
        <v>0</v>
      </c>
      <c r="N591" t="s">
        <v>2906</v>
      </c>
      <c r="O591" s="1">
        <v>129035</v>
      </c>
    </row>
    <row r="592" spans="1:15" x14ac:dyDescent="0.2">
      <c r="A592" t="s">
        <v>2907</v>
      </c>
      <c r="C592" t="s">
        <v>2908</v>
      </c>
      <c r="E592" t="s">
        <v>1938</v>
      </c>
      <c r="F592">
        <v>11522</v>
      </c>
      <c r="J592">
        <v>1</v>
      </c>
      <c r="K592">
        <v>1</v>
      </c>
      <c r="L592">
        <v>0</v>
      </c>
      <c r="M592">
        <v>0</v>
      </c>
      <c r="O592" s="1">
        <v>1322588</v>
      </c>
    </row>
    <row r="593" spans="1:15" x14ac:dyDescent="0.2">
      <c r="A593" t="s">
        <v>2909</v>
      </c>
      <c r="C593" t="s">
        <v>2910</v>
      </c>
      <c r="E593" t="s">
        <v>316</v>
      </c>
      <c r="F593">
        <v>67504</v>
      </c>
      <c r="G593">
        <f>33-3-88-6-33-33</f>
        <v>-130</v>
      </c>
      <c r="H593" t="s">
        <v>2911</v>
      </c>
      <c r="I593" t="s">
        <v>2912</v>
      </c>
      <c r="J593">
        <v>7</v>
      </c>
      <c r="K593">
        <v>1</v>
      </c>
      <c r="L593">
        <v>0</v>
      </c>
      <c r="M593">
        <v>0</v>
      </c>
      <c r="O593" s="1">
        <v>146006</v>
      </c>
    </row>
    <row r="594" spans="1:15" x14ac:dyDescent="0.2">
      <c r="A594" t="s">
        <v>2913</v>
      </c>
      <c r="C594" t="s">
        <v>2908</v>
      </c>
      <c r="E594" t="s">
        <v>1938</v>
      </c>
      <c r="F594">
        <v>11522</v>
      </c>
      <c r="J594">
        <v>1</v>
      </c>
      <c r="K594">
        <v>1</v>
      </c>
      <c r="L594">
        <v>0</v>
      </c>
      <c r="M594">
        <v>0</v>
      </c>
      <c r="O594" s="1">
        <v>1322587</v>
      </c>
    </row>
    <row r="595" spans="1:15" x14ac:dyDescent="0.2">
      <c r="A595" t="s">
        <v>2914</v>
      </c>
      <c r="B595" t="s">
        <v>2915</v>
      </c>
      <c r="C595" t="s">
        <v>2783</v>
      </c>
      <c r="D595" t="s">
        <v>80</v>
      </c>
      <c r="E595" t="s">
        <v>4</v>
      </c>
      <c r="F595">
        <v>23284</v>
      </c>
      <c r="G595" t="s">
        <v>2916</v>
      </c>
      <c r="H595" t="s">
        <v>2917</v>
      </c>
      <c r="I595" t="s">
        <v>2918</v>
      </c>
      <c r="J595">
        <v>758</v>
      </c>
      <c r="K595">
        <v>2</v>
      </c>
      <c r="L595">
        <v>0</v>
      </c>
      <c r="M595">
        <v>0</v>
      </c>
      <c r="N595" t="s">
        <v>2919</v>
      </c>
      <c r="O595" s="1">
        <v>63446</v>
      </c>
    </row>
    <row r="596" spans="1:15" x14ac:dyDescent="0.2">
      <c r="A596" t="s">
        <v>2920</v>
      </c>
      <c r="B596" t="s">
        <v>2921</v>
      </c>
      <c r="C596" t="s">
        <v>2922</v>
      </c>
      <c r="D596" t="s">
        <v>155</v>
      </c>
      <c r="E596" t="s">
        <v>4</v>
      </c>
      <c r="F596">
        <v>11042</v>
      </c>
      <c r="G596" t="s">
        <v>2923</v>
      </c>
      <c r="I596" t="s">
        <v>2924</v>
      </c>
      <c r="J596">
        <v>11</v>
      </c>
      <c r="K596">
        <v>2</v>
      </c>
      <c r="L596">
        <v>0</v>
      </c>
      <c r="M596">
        <v>1</v>
      </c>
      <c r="N596" t="s">
        <v>2925</v>
      </c>
      <c r="O596" s="1">
        <v>42115</v>
      </c>
    </row>
    <row r="597" spans="1:15" x14ac:dyDescent="0.2">
      <c r="A597" t="s">
        <v>2926</v>
      </c>
      <c r="B597" t="s">
        <v>2927</v>
      </c>
      <c r="C597" t="s">
        <v>142</v>
      </c>
      <c r="D597" t="s">
        <v>1665</v>
      </c>
      <c r="E597" t="s">
        <v>4</v>
      </c>
      <c r="F597">
        <v>20052</v>
      </c>
      <c r="G597" t="s">
        <v>2928</v>
      </c>
      <c r="H597" t="s">
        <v>2929</v>
      </c>
      <c r="I597" t="s">
        <v>2930</v>
      </c>
      <c r="J597">
        <v>297</v>
      </c>
      <c r="K597">
        <v>1</v>
      </c>
      <c r="L597">
        <v>0</v>
      </c>
      <c r="M597">
        <v>0</v>
      </c>
      <c r="N597" t="s">
        <v>2931</v>
      </c>
      <c r="O597" s="1">
        <v>61393</v>
      </c>
    </row>
    <row r="598" spans="1:15" x14ac:dyDescent="0.2">
      <c r="A598" t="s">
        <v>2932</v>
      </c>
      <c r="B598" t="s">
        <v>2933</v>
      </c>
      <c r="C598" t="s">
        <v>120</v>
      </c>
      <c r="E598" t="s">
        <v>254</v>
      </c>
      <c r="F598" t="s">
        <v>2934</v>
      </c>
      <c r="G598">
        <v>7919205965</v>
      </c>
      <c r="H598" t="s">
        <v>2935</v>
      </c>
      <c r="I598" t="s">
        <v>2936</v>
      </c>
      <c r="J598">
        <v>360</v>
      </c>
      <c r="K598">
        <v>1</v>
      </c>
      <c r="L598">
        <v>0</v>
      </c>
      <c r="M598">
        <v>1</v>
      </c>
      <c r="N598" t="s">
        <v>2937</v>
      </c>
      <c r="O598" s="1">
        <v>76141</v>
      </c>
    </row>
    <row r="599" spans="1:15" x14ac:dyDescent="0.2">
      <c r="A599" t="s">
        <v>2938</v>
      </c>
      <c r="B599" t="s">
        <v>2939</v>
      </c>
      <c r="C599" t="s">
        <v>1488</v>
      </c>
      <c r="E599" t="s">
        <v>316</v>
      </c>
      <c r="F599">
        <v>54500</v>
      </c>
      <c r="G599">
        <f>33-3-83-68-29-51</f>
        <v>-201</v>
      </c>
      <c r="H599" t="s">
        <v>2940</v>
      </c>
      <c r="I599" t="s">
        <v>2941</v>
      </c>
      <c r="J599">
        <v>30</v>
      </c>
      <c r="K599">
        <v>1</v>
      </c>
      <c r="L599">
        <v>0</v>
      </c>
      <c r="M599">
        <v>1</v>
      </c>
      <c r="N599" t="s">
        <v>2942</v>
      </c>
      <c r="O599" s="1">
        <v>181695</v>
      </c>
    </row>
    <row r="600" spans="1:15" x14ac:dyDescent="0.2">
      <c r="A600" t="s">
        <v>2943</v>
      </c>
      <c r="C600" t="s">
        <v>2944</v>
      </c>
      <c r="D600" t="s">
        <v>80</v>
      </c>
      <c r="E600" t="s">
        <v>4</v>
      </c>
      <c r="F600">
        <v>23507</v>
      </c>
      <c r="J600">
        <v>3</v>
      </c>
      <c r="K600">
        <v>1</v>
      </c>
      <c r="L600">
        <v>0</v>
      </c>
      <c r="M600">
        <v>1</v>
      </c>
      <c r="O600" s="1">
        <v>37905</v>
      </c>
    </row>
    <row r="601" spans="1:15" x14ac:dyDescent="0.2">
      <c r="A601" t="s">
        <v>2945</v>
      </c>
      <c r="C601" t="s">
        <v>819</v>
      </c>
      <c r="E601" t="s">
        <v>820</v>
      </c>
      <c r="F601">
        <v>30173</v>
      </c>
      <c r="J601">
        <v>1</v>
      </c>
      <c r="K601">
        <v>1</v>
      </c>
      <c r="L601">
        <v>0</v>
      </c>
      <c r="M601">
        <v>0</v>
      </c>
      <c r="O601" s="1">
        <v>255203</v>
      </c>
    </row>
    <row r="602" spans="1:15" x14ac:dyDescent="0.2">
      <c r="A602" t="s">
        <v>2946</v>
      </c>
      <c r="C602" t="s">
        <v>103</v>
      </c>
      <c r="E602" t="s">
        <v>104</v>
      </c>
      <c r="F602" t="s">
        <v>2947</v>
      </c>
      <c r="G602">
        <f>1-416-789-9188</f>
        <v>-10392</v>
      </c>
      <c r="H602" t="s">
        <v>2948</v>
      </c>
      <c r="I602" t="s">
        <v>2949</v>
      </c>
      <c r="J602">
        <v>1</v>
      </c>
      <c r="K602">
        <v>1</v>
      </c>
      <c r="L602">
        <v>0</v>
      </c>
      <c r="M602">
        <v>0</v>
      </c>
      <c r="N602" t="s">
        <v>1453</v>
      </c>
      <c r="O602" s="1">
        <v>247782</v>
      </c>
    </row>
    <row r="603" spans="1:15" x14ac:dyDescent="0.2">
      <c r="A603" t="s">
        <v>2950</v>
      </c>
      <c r="B603" t="s">
        <v>2951</v>
      </c>
      <c r="C603" t="s">
        <v>2714</v>
      </c>
      <c r="D603" t="s">
        <v>1626</v>
      </c>
      <c r="E603" t="s">
        <v>4</v>
      </c>
      <c r="F603">
        <v>43205</v>
      </c>
      <c r="G603" t="s">
        <v>2952</v>
      </c>
      <c r="H603" t="s">
        <v>2953</v>
      </c>
      <c r="I603" t="s">
        <v>2954</v>
      </c>
      <c r="J603">
        <v>463</v>
      </c>
      <c r="K603">
        <v>2</v>
      </c>
      <c r="L603">
        <v>0</v>
      </c>
      <c r="M603">
        <v>0</v>
      </c>
      <c r="N603" t="s">
        <v>2955</v>
      </c>
      <c r="O603" s="1">
        <v>34976</v>
      </c>
    </row>
    <row r="604" spans="1:15" x14ac:dyDescent="0.2">
      <c r="A604" t="s">
        <v>2956</v>
      </c>
      <c r="C604" t="s">
        <v>1818</v>
      </c>
      <c r="E604" t="s">
        <v>1819</v>
      </c>
      <c r="J604">
        <v>3</v>
      </c>
      <c r="K604">
        <v>1</v>
      </c>
      <c r="L604">
        <v>0</v>
      </c>
      <c r="M604">
        <v>0</v>
      </c>
      <c r="O604" s="1">
        <v>313289</v>
      </c>
    </row>
    <row r="605" spans="1:15" x14ac:dyDescent="0.2">
      <c r="A605" t="s">
        <v>2957</v>
      </c>
      <c r="B605" t="s">
        <v>2958</v>
      </c>
      <c r="C605" t="s">
        <v>2959</v>
      </c>
      <c r="D605" t="s">
        <v>191</v>
      </c>
      <c r="E605" t="s">
        <v>4</v>
      </c>
      <c r="F605">
        <v>48502</v>
      </c>
      <c r="G605" t="s">
        <v>2960</v>
      </c>
      <c r="I605" t="s">
        <v>2961</v>
      </c>
      <c r="J605">
        <v>491</v>
      </c>
      <c r="K605">
        <v>1</v>
      </c>
      <c r="L605">
        <v>0</v>
      </c>
      <c r="M605">
        <v>1</v>
      </c>
      <c r="O605" s="1">
        <v>62891</v>
      </c>
    </row>
    <row r="606" spans="1:15" x14ac:dyDescent="0.2">
      <c r="A606" t="s">
        <v>2962</v>
      </c>
      <c r="B606" t="s">
        <v>2963</v>
      </c>
      <c r="C606" t="s">
        <v>1669</v>
      </c>
      <c r="D606" t="s">
        <v>169</v>
      </c>
      <c r="E606" t="s">
        <v>4</v>
      </c>
      <c r="F606">
        <v>78207</v>
      </c>
      <c r="G606" t="s">
        <v>2964</v>
      </c>
      <c r="H606" t="s">
        <v>2965</v>
      </c>
      <c r="I606" t="s">
        <v>2966</v>
      </c>
      <c r="J606">
        <v>7</v>
      </c>
      <c r="K606">
        <v>1</v>
      </c>
      <c r="L606">
        <v>0</v>
      </c>
      <c r="M606">
        <v>1</v>
      </c>
      <c r="N606" t="s">
        <v>2967</v>
      </c>
      <c r="O606" s="1">
        <v>74378</v>
      </c>
    </row>
    <row r="607" spans="1:15" x14ac:dyDescent="0.2">
      <c r="A607" t="s">
        <v>2968</v>
      </c>
      <c r="C607" t="s">
        <v>739</v>
      </c>
      <c r="E607" t="s">
        <v>602</v>
      </c>
      <c r="J607">
        <v>2</v>
      </c>
      <c r="K607">
        <v>1</v>
      </c>
      <c r="L607">
        <v>0</v>
      </c>
      <c r="M607">
        <v>0</v>
      </c>
      <c r="O607" s="1">
        <v>1365430</v>
      </c>
    </row>
    <row r="608" spans="1:15" x14ac:dyDescent="0.2">
      <c r="A608" t="s">
        <v>2969</v>
      </c>
      <c r="C608" t="s">
        <v>2970</v>
      </c>
      <c r="E608" t="s">
        <v>765</v>
      </c>
      <c r="F608">
        <v>35016</v>
      </c>
      <c r="J608">
        <v>1</v>
      </c>
      <c r="K608">
        <v>1</v>
      </c>
      <c r="L608">
        <v>0</v>
      </c>
      <c r="M608">
        <v>1</v>
      </c>
      <c r="O608" s="1">
        <v>1157685</v>
      </c>
    </row>
    <row r="609" spans="1:15" x14ac:dyDescent="0.2">
      <c r="A609" t="s">
        <v>2971</v>
      </c>
      <c r="B609" t="s">
        <v>2972</v>
      </c>
      <c r="C609" t="s">
        <v>2973</v>
      </c>
      <c r="D609" t="s">
        <v>3</v>
      </c>
      <c r="E609" t="s">
        <v>4</v>
      </c>
      <c r="F609">
        <v>6708</v>
      </c>
      <c r="G609" t="s">
        <v>2974</v>
      </c>
      <c r="I609" t="s">
        <v>2975</v>
      </c>
      <c r="J609">
        <v>26</v>
      </c>
      <c r="K609">
        <v>1</v>
      </c>
      <c r="L609">
        <v>0</v>
      </c>
      <c r="M609">
        <v>1</v>
      </c>
      <c r="N609" t="s">
        <v>2976</v>
      </c>
      <c r="O609" s="1">
        <v>2136</v>
      </c>
    </row>
    <row r="610" spans="1:15" x14ac:dyDescent="0.2">
      <c r="A610" t="s">
        <v>2977</v>
      </c>
      <c r="B610" t="s">
        <v>2978</v>
      </c>
      <c r="C610" t="s">
        <v>390</v>
      </c>
      <c r="D610" t="s">
        <v>391</v>
      </c>
      <c r="E610" t="s">
        <v>4</v>
      </c>
      <c r="F610">
        <v>15213</v>
      </c>
      <c r="G610" t="s">
        <v>2979</v>
      </c>
      <c r="H610" t="s">
        <v>2980</v>
      </c>
      <c r="I610" t="s">
        <v>2981</v>
      </c>
      <c r="J610">
        <v>129</v>
      </c>
      <c r="K610">
        <v>1</v>
      </c>
      <c r="L610">
        <v>0</v>
      </c>
      <c r="M610">
        <v>0</v>
      </c>
      <c r="N610" t="s">
        <v>2982</v>
      </c>
      <c r="O610" s="1">
        <v>33493</v>
      </c>
    </row>
    <row r="611" spans="1:15" x14ac:dyDescent="0.2">
      <c r="A611" t="s">
        <v>2983</v>
      </c>
      <c r="B611" t="s">
        <v>2984</v>
      </c>
      <c r="C611" t="s">
        <v>2985</v>
      </c>
      <c r="E611" t="s">
        <v>765</v>
      </c>
      <c r="F611">
        <v>41013</v>
      </c>
      <c r="G611" t="s">
        <v>2986</v>
      </c>
      <c r="H611" t="s">
        <v>2987</v>
      </c>
      <c r="I611" t="s">
        <v>2988</v>
      </c>
      <c r="J611">
        <v>233</v>
      </c>
      <c r="K611">
        <v>1</v>
      </c>
      <c r="L611">
        <v>0</v>
      </c>
      <c r="M611">
        <v>0</v>
      </c>
      <c r="N611" t="s">
        <v>2989</v>
      </c>
      <c r="O611" s="1">
        <v>109728</v>
      </c>
    </row>
    <row r="612" spans="1:15" x14ac:dyDescent="0.2">
      <c r="A612" t="s">
        <v>2990</v>
      </c>
      <c r="C612" t="s">
        <v>2991</v>
      </c>
      <c r="E612" t="s">
        <v>2992</v>
      </c>
      <c r="F612" t="s">
        <v>2993</v>
      </c>
      <c r="J612">
        <v>4</v>
      </c>
      <c r="K612">
        <v>1</v>
      </c>
      <c r="L612">
        <v>0</v>
      </c>
      <c r="M612">
        <v>1</v>
      </c>
      <c r="O612" s="1">
        <v>142268</v>
      </c>
    </row>
    <row r="613" spans="1:15" x14ac:dyDescent="0.2">
      <c r="A613" t="s">
        <v>2994</v>
      </c>
      <c r="C613" t="s">
        <v>2995</v>
      </c>
      <c r="E613" t="s">
        <v>254</v>
      </c>
      <c r="F613" t="s">
        <v>2996</v>
      </c>
      <c r="I613" t="s">
        <v>2997</v>
      </c>
      <c r="J613">
        <v>8</v>
      </c>
      <c r="K613">
        <v>1</v>
      </c>
      <c r="L613">
        <v>0</v>
      </c>
      <c r="M613">
        <v>1</v>
      </c>
      <c r="N613" t="s">
        <v>2998</v>
      </c>
      <c r="O613" s="1">
        <v>116261</v>
      </c>
    </row>
    <row r="614" spans="1:15" x14ac:dyDescent="0.2">
      <c r="A614" t="s">
        <v>2999</v>
      </c>
      <c r="B614" t="s">
        <v>3000</v>
      </c>
      <c r="C614" t="s">
        <v>2084</v>
      </c>
      <c r="D614" t="s">
        <v>44</v>
      </c>
      <c r="E614" t="s">
        <v>4</v>
      </c>
      <c r="F614">
        <v>93720</v>
      </c>
      <c r="G614" t="s">
        <v>3001</v>
      </c>
      <c r="I614" t="s">
        <v>3002</v>
      </c>
      <c r="J614">
        <v>13</v>
      </c>
      <c r="K614">
        <v>1</v>
      </c>
      <c r="L614">
        <v>0</v>
      </c>
      <c r="M614">
        <v>1</v>
      </c>
      <c r="O614" s="1">
        <v>64837</v>
      </c>
    </row>
    <row r="615" spans="1:15" x14ac:dyDescent="0.2">
      <c r="A615" t="s">
        <v>3003</v>
      </c>
      <c r="B615" t="s">
        <v>3004</v>
      </c>
      <c r="C615" t="s">
        <v>120</v>
      </c>
      <c r="E615" t="s">
        <v>254</v>
      </c>
      <c r="F615" t="s">
        <v>3005</v>
      </c>
      <c r="G615" t="s">
        <v>3006</v>
      </c>
      <c r="H615" t="s">
        <v>3007</v>
      </c>
      <c r="I615" t="s">
        <v>3008</v>
      </c>
      <c r="J615">
        <v>244</v>
      </c>
      <c r="K615">
        <v>2</v>
      </c>
      <c r="L615">
        <v>0</v>
      </c>
      <c r="M615">
        <v>2</v>
      </c>
      <c r="N615" t="s">
        <v>3009</v>
      </c>
      <c r="O615" s="1">
        <v>244979</v>
      </c>
    </row>
    <row r="616" spans="1:15" x14ac:dyDescent="0.2">
      <c r="A616" t="s">
        <v>3010</v>
      </c>
      <c r="B616" t="s">
        <v>3011</v>
      </c>
      <c r="C616" t="s">
        <v>3012</v>
      </c>
      <c r="E616" t="s">
        <v>242</v>
      </c>
      <c r="F616">
        <v>2650</v>
      </c>
      <c r="G616" t="s">
        <v>3013</v>
      </c>
      <c r="H616" t="s">
        <v>3014</v>
      </c>
      <c r="I616" t="s">
        <v>3015</v>
      </c>
      <c r="J616">
        <v>108</v>
      </c>
      <c r="K616">
        <v>3</v>
      </c>
      <c r="L616">
        <v>0</v>
      </c>
      <c r="M616">
        <v>1</v>
      </c>
      <c r="N616" t="s">
        <v>3016</v>
      </c>
      <c r="O616" s="1">
        <v>239583</v>
      </c>
    </row>
    <row r="617" spans="1:15" x14ac:dyDescent="0.2">
      <c r="A617" t="s">
        <v>3017</v>
      </c>
      <c r="B617" t="s">
        <v>3018</v>
      </c>
      <c r="C617" t="s">
        <v>3019</v>
      </c>
      <c r="E617" t="s">
        <v>1203</v>
      </c>
      <c r="F617">
        <v>3004</v>
      </c>
      <c r="G617" t="s">
        <v>3020</v>
      </c>
      <c r="H617" t="s">
        <v>3021</v>
      </c>
      <c r="I617" t="s">
        <v>3022</v>
      </c>
      <c r="J617">
        <v>368</v>
      </c>
      <c r="K617">
        <v>1</v>
      </c>
      <c r="L617">
        <v>0</v>
      </c>
      <c r="M617">
        <v>0</v>
      </c>
      <c r="N617" t="s">
        <v>3023</v>
      </c>
      <c r="O617" s="1">
        <v>208222</v>
      </c>
    </row>
    <row r="618" spans="1:15" x14ac:dyDescent="0.2">
      <c r="A618" t="s">
        <v>3024</v>
      </c>
      <c r="B618" t="s">
        <v>3025</v>
      </c>
      <c r="C618" t="s">
        <v>3026</v>
      </c>
      <c r="E618" t="s">
        <v>349</v>
      </c>
      <c r="F618">
        <v>25123</v>
      </c>
      <c r="G618" t="s">
        <v>3027</v>
      </c>
      <c r="H618" t="s">
        <v>3028</v>
      </c>
      <c r="I618" t="s">
        <v>3029</v>
      </c>
      <c r="J618">
        <v>234</v>
      </c>
      <c r="K618">
        <v>1</v>
      </c>
      <c r="L618">
        <v>0</v>
      </c>
      <c r="M618">
        <v>1</v>
      </c>
      <c r="N618" t="s">
        <v>3030</v>
      </c>
      <c r="O618" s="1">
        <v>325912</v>
      </c>
    </row>
    <row r="619" spans="1:15" x14ac:dyDescent="0.2">
      <c r="A619" t="s">
        <v>3031</v>
      </c>
      <c r="B619" t="s">
        <v>3032</v>
      </c>
      <c r="C619" t="s">
        <v>155</v>
      </c>
      <c r="D619" t="s">
        <v>155</v>
      </c>
      <c r="E619" t="s">
        <v>4</v>
      </c>
      <c r="F619">
        <v>10021</v>
      </c>
      <c r="G619" t="s">
        <v>3033</v>
      </c>
      <c r="I619" t="s">
        <v>3034</v>
      </c>
      <c r="J619">
        <v>28</v>
      </c>
      <c r="K619">
        <v>1</v>
      </c>
      <c r="L619">
        <v>0</v>
      </c>
      <c r="M619">
        <v>0</v>
      </c>
      <c r="N619" t="s">
        <v>3035</v>
      </c>
      <c r="O619" s="1">
        <v>9899</v>
      </c>
    </row>
    <row r="620" spans="1:15" x14ac:dyDescent="0.2">
      <c r="A620" t="s">
        <v>3036</v>
      </c>
      <c r="C620" t="s">
        <v>133</v>
      </c>
      <c r="D620" t="s">
        <v>134</v>
      </c>
      <c r="E620" t="s">
        <v>4</v>
      </c>
      <c r="F620">
        <v>30308</v>
      </c>
      <c r="I620" t="s">
        <v>3037</v>
      </c>
      <c r="J620">
        <v>6</v>
      </c>
      <c r="K620">
        <v>2</v>
      </c>
      <c r="L620">
        <v>0</v>
      </c>
      <c r="M620">
        <v>1</v>
      </c>
      <c r="O620" s="1">
        <v>4875</v>
      </c>
    </row>
    <row r="621" spans="1:15" x14ac:dyDescent="0.2">
      <c r="A621" t="s">
        <v>3038</v>
      </c>
      <c r="B621" t="s">
        <v>3039</v>
      </c>
      <c r="C621" t="s">
        <v>1456</v>
      </c>
      <c r="E621" t="s">
        <v>406</v>
      </c>
      <c r="F621">
        <v>91120</v>
      </c>
      <c r="G621">
        <f>972-2-6776324</f>
        <v>-6775354</v>
      </c>
      <c r="H621" t="s">
        <v>3040</v>
      </c>
      <c r="I621" t="s">
        <v>3041</v>
      </c>
      <c r="J621">
        <v>118</v>
      </c>
      <c r="K621">
        <v>2</v>
      </c>
      <c r="L621">
        <v>0</v>
      </c>
      <c r="M621">
        <v>2</v>
      </c>
      <c r="N621" t="s">
        <v>3042</v>
      </c>
      <c r="O621" s="1">
        <v>1406527</v>
      </c>
    </row>
    <row r="622" spans="1:15" x14ac:dyDescent="0.2">
      <c r="A622" t="s">
        <v>3043</v>
      </c>
      <c r="B622" t="s">
        <v>3044</v>
      </c>
      <c r="C622" t="s">
        <v>1461</v>
      </c>
      <c r="E622" t="s">
        <v>349</v>
      </c>
      <c r="F622">
        <v>166</v>
      </c>
      <c r="G622">
        <f>39-34-83392006</f>
        <v>-83392001</v>
      </c>
      <c r="H622" t="s">
        <v>3045</v>
      </c>
      <c r="I622" t="s">
        <v>3046</v>
      </c>
      <c r="J622">
        <v>25</v>
      </c>
      <c r="K622">
        <v>1</v>
      </c>
      <c r="L622">
        <v>0</v>
      </c>
      <c r="M622">
        <v>0</v>
      </c>
      <c r="N622" t="s">
        <v>3046</v>
      </c>
      <c r="O622" s="1">
        <v>128060</v>
      </c>
    </row>
    <row r="623" spans="1:15" x14ac:dyDescent="0.2">
      <c r="A623" t="s">
        <v>3047</v>
      </c>
      <c r="C623" t="s">
        <v>764</v>
      </c>
      <c r="E623" t="s">
        <v>765</v>
      </c>
      <c r="F623">
        <v>30108025</v>
      </c>
      <c r="J623">
        <v>1</v>
      </c>
      <c r="K623">
        <v>1</v>
      </c>
      <c r="L623">
        <v>0</v>
      </c>
      <c r="M623">
        <v>0</v>
      </c>
      <c r="O623" s="1">
        <v>170582</v>
      </c>
    </row>
    <row r="624" spans="1:15" x14ac:dyDescent="0.2">
      <c r="A624" t="s">
        <v>3048</v>
      </c>
      <c r="C624" t="s">
        <v>3049</v>
      </c>
      <c r="E624" t="s">
        <v>2025</v>
      </c>
      <c r="F624">
        <v>55201</v>
      </c>
      <c r="G624">
        <f>370-6-509-5396</f>
        <v>-5541</v>
      </c>
      <c r="H624" t="s">
        <v>3050</v>
      </c>
      <c r="I624" t="s">
        <v>3051</v>
      </c>
      <c r="J624">
        <v>1</v>
      </c>
      <c r="K624">
        <v>1</v>
      </c>
      <c r="L624">
        <v>0</v>
      </c>
      <c r="M624">
        <v>0</v>
      </c>
      <c r="O624" s="1">
        <v>245626</v>
      </c>
    </row>
    <row r="625" spans="1:15" x14ac:dyDescent="0.2">
      <c r="A625" t="s">
        <v>3052</v>
      </c>
      <c r="C625" t="s">
        <v>3053</v>
      </c>
      <c r="E625" t="s">
        <v>1203</v>
      </c>
      <c r="F625">
        <v>3220</v>
      </c>
      <c r="J625">
        <v>1</v>
      </c>
      <c r="K625">
        <v>1</v>
      </c>
      <c r="L625">
        <v>0</v>
      </c>
      <c r="M625">
        <v>0</v>
      </c>
      <c r="O625" s="1">
        <v>125981</v>
      </c>
    </row>
    <row r="626" spans="1:15" x14ac:dyDescent="0.2">
      <c r="A626" t="s">
        <v>3054</v>
      </c>
      <c r="B626" t="s">
        <v>3055</v>
      </c>
      <c r="C626" t="s">
        <v>3056</v>
      </c>
      <c r="E626" t="s">
        <v>3057</v>
      </c>
      <c r="F626">
        <v>1000</v>
      </c>
      <c r="G626" t="s">
        <v>3058</v>
      </c>
      <c r="H626" t="s">
        <v>3059</v>
      </c>
      <c r="I626" t="s">
        <v>3060</v>
      </c>
      <c r="J626">
        <v>118</v>
      </c>
      <c r="K626">
        <v>1</v>
      </c>
      <c r="L626">
        <v>0</v>
      </c>
      <c r="M626">
        <v>0</v>
      </c>
      <c r="N626" t="s">
        <v>3061</v>
      </c>
      <c r="O626" s="1">
        <v>216385</v>
      </c>
    </row>
    <row r="627" spans="1:15" x14ac:dyDescent="0.2">
      <c r="A627" t="s">
        <v>3062</v>
      </c>
      <c r="B627" t="s">
        <v>3063</v>
      </c>
      <c r="C627" t="s">
        <v>3064</v>
      </c>
      <c r="D627" t="s">
        <v>908</v>
      </c>
      <c r="E627" t="s">
        <v>4</v>
      </c>
      <c r="F627">
        <v>20892</v>
      </c>
      <c r="G627" t="s">
        <v>3065</v>
      </c>
      <c r="H627" t="s">
        <v>3066</v>
      </c>
      <c r="I627" t="s">
        <v>3067</v>
      </c>
      <c r="J627" s="1">
        <v>2323</v>
      </c>
      <c r="K627">
        <v>3</v>
      </c>
      <c r="L627">
        <v>0</v>
      </c>
      <c r="M627">
        <v>1</v>
      </c>
      <c r="N627" t="s">
        <v>3068</v>
      </c>
      <c r="O627" s="1">
        <v>946154</v>
      </c>
    </row>
    <row r="628" spans="1:15" x14ac:dyDescent="0.2">
      <c r="A628" t="s">
        <v>3069</v>
      </c>
      <c r="C628" t="s">
        <v>3070</v>
      </c>
      <c r="E628" t="s">
        <v>406</v>
      </c>
      <c r="F628">
        <v>58100</v>
      </c>
      <c r="G628">
        <f>972-3-502-8513</f>
        <v>-8046</v>
      </c>
      <c r="I628" t="s">
        <v>3071</v>
      </c>
      <c r="J628">
        <v>123</v>
      </c>
      <c r="K628">
        <v>4</v>
      </c>
      <c r="L628">
        <v>0</v>
      </c>
      <c r="M628">
        <v>3</v>
      </c>
      <c r="N628" t="s">
        <v>3072</v>
      </c>
      <c r="O628" s="1">
        <v>76304</v>
      </c>
    </row>
    <row r="629" spans="1:15" x14ac:dyDescent="0.2">
      <c r="A629" t="s">
        <v>3073</v>
      </c>
      <c r="B629" t="s">
        <v>3074</v>
      </c>
      <c r="C629" t="s">
        <v>1786</v>
      </c>
      <c r="E629" t="s">
        <v>254</v>
      </c>
      <c r="F629" t="s">
        <v>1787</v>
      </c>
      <c r="G629" t="s">
        <v>3075</v>
      </c>
      <c r="H629" t="s">
        <v>3076</v>
      </c>
      <c r="I629" t="s">
        <v>3077</v>
      </c>
      <c r="J629">
        <v>106</v>
      </c>
      <c r="K629">
        <v>2</v>
      </c>
      <c r="L629">
        <v>0</v>
      </c>
      <c r="M629">
        <v>1</v>
      </c>
      <c r="N629" t="s">
        <v>3078</v>
      </c>
      <c r="O629" s="1">
        <v>76302</v>
      </c>
    </row>
    <row r="630" spans="1:15" x14ac:dyDescent="0.2">
      <c r="A630" t="s">
        <v>3079</v>
      </c>
      <c r="B630" t="s">
        <v>3080</v>
      </c>
      <c r="C630" t="s">
        <v>2222</v>
      </c>
      <c r="D630" t="s">
        <v>28</v>
      </c>
      <c r="E630" t="s">
        <v>4</v>
      </c>
      <c r="F630">
        <v>32806</v>
      </c>
      <c r="G630" t="s">
        <v>3081</v>
      </c>
      <c r="H630" t="s">
        <v>3082</v>
      </c>
      <c r="I630" t="s">
        <v>3083</v>
      </c>
      <c r="J630">
        <v>141</v>
      </c>
      <c r="K630">
        <v>1</v>
      </c>
      <c r="L630">
        <v>0</v>
      </c>
      <c r="M630">
        <v>1</v>
      </c>
      <c r="N630" t="s">
        <v>3084</v>
      </c>
      <c r="O630" s="1">
        <v>61212</v>
      </c>
    </row>
    <row r="631" spans="1:15" x14ac:dyDescent="0.2">
      <c r="A631" t="s">
        <v>3085</v>
      </c>
      <c r="C631" t="s">
        <v>155</v>
      </c>
      <c r="D631" t="s">
        <v>155</v>
      </c>
      <c r="E631" t="s">
        <v>4</v>
      </c>
      <c r="F631">
        <v>10023</v>
      </c>
      <c r="J631">
        <v>3</v>
      </c>
      <c r="K631">
        <v>1</v>
      </c>
      <c r="L631">
        <v>0</v>
      </c>
      <c r="M631">
        <v>1</v>
      </c>
      <c r="O631" s="1">
        <v>23801</v>
      </c>
    </row>
    <row r="632" spans="1:15" x14ac:dyDescent="0.2">
      <c r="A632" t="s">
        <v>3086</v>
      </c>
      <c r="C632" t="s">
        <v>2526</v>
      </c>
      <c r="E632" t="s">
        <v>820</v>
      </c>
      <c r="F632">
        <v>97980</v>
      </c>
      <c r="J632">
        <v>2</v>
      </c>
      <c r="K632">
        <v>1</v>
      </c>
      <c r="L632">
        <v>0</v>
      </c>
      <c r="M632">
        <v>0</v>
      </c>
      <c r="N632" t="s">
        <v>2852</v>
      </c>
      <c r="O632" s="1">
        <v>77733</v>
      </c>
    </row>
    <row r="633" spans="1:15" x14ac:dyDescent="0.2">
      <c r="A633" t="s">
        <v>3087</v>
      </c>
      <c r="B633" t="s">
        <v>3088</v>
      </c>
      <c r="C633" t="s">
        <v>3089</v>
      </c>
      <c r="D633" t="s">
        <v>308</v>
      </c>
      <c r="E633" t="s">
        <v>4</v>
      </c>
      <c r="F633">
        <v>63042</v>
      </c>
      <c r="G633" t="s">
        <v>3090</v>
      </c>
      <c r="H633" t="s">
        <v>3091</v>
      </c>
      <c r="I633" t="s">
        <v>3092</v>
      </c>
      <c r="J633">
        <v>14</v>
      </c>
      <c r="K633">
        <v>2</v>
      </c>
      <c r="L633">
        <v>0</v>
      </c>
      <c r="M633">
        <v>1</v>
      </c>
      <c r="N633" t="s">
        <v>3093</v>
      </c>
      <c r="O633" s="1">
        <v>29990</v>
      </c>
    </row>
    <row r="634" spans="1:15" x14ac:dyDescent="0.2">
      <c r="A634" t="s">
        <v>3094</v>
      </c>
      <c r="B634" t="s">
        <v>3095</v>
      </c>
      <c r="C634" t="s">
        <v>806</v>
      </c>
      <c r="D634" t="s">
        <v>142</v>
      </c>
      <c r="E634" t="s">
        <v>4</v>
      </c>
      <c r="F634">
        <v>99202</v>
      </c>
      <c r="G634" t="s">
        <v>3096</v>
      </c>
      <c r="H634" t="s">
        <v>3097</v>
      </c>
      <c r="I634" t="s">
        <v>3098</v>
      </c>
      <c r="J634">
        <v>91</v>
      </c>
      <c r="K634">
        <v>1</v>
      </c>
      <c r="L634">
        <v>0</v>
      </c>
      <c r="M634">
        <v>1</v>
      </c>
      <c r="N634" t="s">
        <v>3099</v>
      </c>
      <c r="O634" s="1">
        <v>42303</v>
      </c>
    </row>
    <row r="635" spans="1:15" x14ac:dyDescent="0.2">
      <c r="A635" t="s">
        <v>3100</v>
      </c>
      <c r="C635" t="s">
        <v>133</v>
      </c>
      <c r="D635" t="s">
        <v>134</v>
      </c>
      <c r="E635" t="s">
        <v>4</v>
      </c>
      <c r="F635">
        <v>30329</v>
      </c>
      <c r="J635">
        <v>1</v>
      </c>
      <c r="K635">
        <v>1</v>
      </c>
      <c r="L635">
        <v>0</v>
      </c>
      <c r="M635">
        <v>0</v>
      </c>
      <c r="O635" s="1">
        <v>68700</v>
      </c>
    </row>
    <row r="636" spans="1:15" x14ac:dyDescent="0.2">
      <c r="A636" t="s">
        <v>3101</v>
      </c>
      <c r="C636" t="s">
        <v>1111</v>
      </c>
      <c r="E636" t="s">
        <v>835</v>
      </c>
      <c r="F636">
        <v>6020</v>
      </c>
      <c r="J636">
        <v>22</v>
      </c>
      <c r="K636">
        <v>1</v>
      </c>
      <c r="L636">
        <v>0</v>
      </c>
      <c r="M636">
        <v>0</v>
      </c>
      <c r="N636" t="s">
        <v>1114</v>
      </c>
      <c r="O636" s="1">
        <v>84234</v>
      </c>
    </row>
    <row r="637" spans="1:15" x14ac:dyDescent="0.2">
      <c r="A637" t="s">
        <v>3102</v>
      </c>
      <c r="C637" t="s">
        <v>3103</v>
      </c>
      <c r="D637" t="s">
        <v>44</v>
      </c>
      <c r="E637" t="s">
        <v>4</v>
      </c>
      <c r="F637">
        <v>92305</v>
      </c>
      <c r="J637">
        <v>1</v>
      </c>
      <c r="K637">
        <v>1</v>
      </c>
      <c r="L637">
        <v>0</v>
      </c>
      <c r="M637">
        <v>1</v>
      </c>
      <c r="O637" s="1">
        <v>1413801</v>
      </c>
    </row>
    <row r="638" spans="1:15" x14ac:dyDescent="0.2">
      <c r="A638" t="s">
        <v>3104</v>
      </c>
      <c r="B638" t="s">
        <v>3105</v>
      </c>
      <c r="C638" t="s">
        <v>3106</v>
      </c>
      <c r="E638" t="s">
        <v>554</v>
      </c>
      <c r="F638" t="s">
        <v>3107</v>
      </c>
      <c r="G638" t="s">
        <v>3108</v>
      </c>
      <c r="H638" t="s">
        <v>3109</v>
      </c>
      <c r="I638" t="s">
        <v>3110</v>
      </c>
      <c r="J638">
        <v>65</v>
      </c>
      <c r="K638">
        <v>1</v>
      </c>
      <c r="L638">
        <v>0</v>
      </c>
      <c r="M638">
        <v>0</v>
      </c>
      <c r="N638" t="s">
        <v>3111</v>
      </c>
      <c r="O638" s="1">
        <v>203231</v>
      </c>
    </row>
    <row r="639" spans="1:15" x14ac:dyDescent="0.2">
      <c r="A639" t="s">
        <v>3079</v>
      </c>
      <c r="B639" t="s">
        <v>3112</v>
      </c>
      <c r="C639" t="s">
        <v>3113</v>
      </c>
      <c r="D639" t="s">
        <v>44</v>
      </c>
      <c r="E639" t="s">
        <v>4</v>
      </c>
      <c r="F639">
        <v>92708</v>
      </c>
      <c r="G639" t="s">
        <v>3114</v>
      </c>
      <c r="H639" t="s">
        <v>3115</v>
      </c>
      <c r="I639" t="s">
        <v>3116</v>
      </c>
      <c r="J639">
        <v>83</v>
      </c>
      <c r="K639">
        <v>1</v>
      </c>
      <c r="L639">
        <v>0</v>
      </c>
      <c r="M639">
        <v>1</v>
      </c>
      <c r="N639" t="s">
        <v>3117</v>
      </c>
      <c r="O639" s="1">
        <v>784947</v>
      </c>
    </row>
    <row r="640" spans="1:15" x14ac:dyDescent="0.2">
      <c r="A640" t="s">
        <v>3118</v>
      </c>
      <c r="B640" t="s">
        <v>3119</v>
      </c>
      <c r="C640" t="s">
        <v>3120</v>
      </c>
      <c r="E640" t="s">
        <v>765</v>
      </c>
      <c r="F640">
        <v>28046</v>
      </c>
      <c r="G640" t="s">
        <v>3121</v>
      </c>
      <c r="H640" t="s">
        <v>3122</v>
      </c>
      <c r="I640" t="s">
        <v>3123</v>
      </c>
      <c r="J640">
        <v>391</v>
      </c>
      <c r="K640">
        <v>1</v>
      </c>
      <c r="L640">
        <v>0</v>
      </c>
      <c r="M640">
        <v>0</v>
      </c>
      <c r="N640" t="s">
        <v>3124</v>
      </c>
      <c r="O640" s="1">
        <v>236818</v>
      </c>
    </row>
    <row r="641" spans="1:15" x14ac:dyDescent="0.2">
      <c r="A641" t="s">
        <v>3125</v>
      </c>
      <c r="C641" t="s">
        <v>3126</v>
      </c>
      <c r="E641" t="s">
        <v>220</v>
      </c>
      <c r="I641" t="s">
        <v>3127</v>
      </c>
      <c r="J641">
        <v>3</v>
      </c>
      <c r="K641">
        <v>1</v>
      </c>
      <c r="L641">
        <v>0</v>
      </c>
      <c r="M641">
        <v>0</v>
      </c>
      <c r="O641" s="1">
        <v>170854</v>
      </c>
    </row>
    <row r="642" spans="1:15" x14ac:dyDescent="0.2">
      <c r="A642" t="s">
        <v>3128</v>
      </c>
      <c r="C642" t="s">
        <v>3129</v>
      </c>
      <c r="E642" t="s">
        <v>104</v>
      </c>
      <c r="F642" t="s">
        <v>3130</v>
      </c>
      <c r="J642">
        <v>2</v>
      </c>
      <c r="K642">
        <v>1</v>
      </c>
      <c r="L642">
        <v>0</v>
      </c>
      <c r="M642">
        <v>0</v>
      </c>
      <c r="O642" s="1">
        <v>259194</v>
      </c>
    </row>
    <row r="643" spans="1:15" x14ac:dyDescent="0.2">
      <c r="A643" t="s">
        <v>3131</v>
      </c>
      <c r="B643" t="s">
        <v>3132</v>
      </c>
      <c r="C643" t="s">
        <v>1256</v>
      </c>
      <c r="E643" t="s">
        <v>316</v>
      </c>
      <c r="F643">
        <v>69310</v>
      </c>
      <c r="G643" t="s">
        <v>3133</v>
      </c>
      <c r="H643" t="s">
        <v>3134</v>
      </c>
      <c r="I643" t="s">
        <v>3135</v>
      </c>
      <c r="J643">
        <v>28</v>
      </c>
      <c r="K643">
        <v>1</v>
      </c>
      <c r="L643">
        <v>0</v>
      </c>
      <c r="M643">
        <v>0</v>
      </c>
      <c r="N643" t="s">
        <v>3136</v>
      </c>
      <c r="O643" s="1">
        <v>115009</v>
      </c>
    </row>
    <row r="644" spans="1:15" x14ac:dyDescent="0.2">
      <c r="A644" t="s">
        <v>3137</v>
      </c>
      <c r="B644" t="s">
        <v>3138</v>
      </c>
      <c r="C644" t="s">
        <v>142</v>
      </c>
      <c r="D644" t="s">
        <v>1665</v>
      </c>
      <c r="E644" t="s">
        <v>4</v>
      </c>
      <c r="F644">
        <v>20010</v>
      </c>
      <c r="G644" t="s">
        <v>3139</v>
      </c>
      <c r="H644" t="s">
        <v>3140</v>
      </c>
      <c r="I644" t="s">
        <v>3141</v>
      </c>
      <c r="J644">
        <v>11</v>
      </c>
      <c r="K644">
        <v>1</v>
      </c>
      <c r="L644">
        <v>0</v>
      </c>
      <c r="M644">
        <v>0</v>
      </c>
      <c r="N644" t="s">
        <v>3142</v>
      </c>
      <c r="O644" s="1">
        <v>57623</v>
      </c>
    </row>
    <row r="645" spans="1:15" x14ac:dyDescent="0.2">
      <c r="A645" t="s">
        <v>3143</v>
      </c>
      <c r="B645" t="s">
        <v>3144</v>
      </c>
      <c r="C645" t="s">
        <v>2210</v>
      </c>
      <c r="E645" t="s">
        <v>254</v>
      </c>
      <c r="F645" t="s">
        <v>3145</v>
      </c>
      <c r="G645">
        <f>44-14-1211-1750</f>
        <v>-2931</v>
      </c>
      <c r="H645" t="s">
        <v>3146</v>
      </c>
      <c r="I645" t="s">
        <v>3147</v>
      </c>
      <c r="J645">
        <v>81</v>
      </c>
      <c r="K645">
        <v>1</v>
      </c>
      <c r="L645">
        <v>0</v>
      </c>
      <c r="M645">
        <v>0</v>
      </c>
      <c r="N645" t="s">
        <v>3148</v>
      </c>
      <c r="O645" s="1">
        <v>250714</v>
      </c>
    </row>
    <row r="646" spans="1:15" x14ac:dyDescent="0.2">
      <c r="A646" t="s">
        <v>3149</v>
      </c>
      <c r="B646" t="s">
        <v>3150</v>
      </c>
      <c r="C646" t="s">
        <v>634</v>
      </c>
      <c r="E646" t="s">
        <v>554</v>
      </c>
      <c r="F646" t="s">
        <v>3151</v>
      </c>
      <c r="G646" t="s">
        <v>3152</v>
      </c>
      <c r="I646" t="s">
        <v>3153</v>
      </c>
      <c r="J646">
        <v>14</v>
      </c>
      <c r="K646">
        <v>1</v>
      </c>
      <c r="L646">
        <v>0</v>
      </c>
      <c r="M646">
        <v>1</v>
      </c>
      <c r="N646" t="s">
        <v>3154</v>
      </c>
      <c r="O646" s="1">
        <v>173022</v>
      </c>
    </row>
    <row r="647" spans="1:15" x14ac:dyDescent="0.2">
      <c r="A647" t="s">
        <v>3155</v>
      </c>
      <c r="B647" t="s">
        <v>3156</v>
      </c>
      <c r="C647" t="s">
        <v>383</v>
      </c>
      <c r="D647" t="s">
        <v>169</v>
      </c>
      <c r="E647" t="s">
        <v>4</v>
      </c>
      <c r="F647">
        <v>77030</v>
      </c>
      <c r="G647" t="s">
        <v>3157</v>
      </c>
      <c r="J647">
        <v>442</v>
      </c>
      <c r="K647">
        <v>1</v>
      </c>
      <c r="L647">
        <v>0</v>
      </c>
      <c r="M647">
        <v>1</v>
      </c>
      <c r="N647" t="s">
        <v>3158</v>
      </c>
      <c r="O647" s="1">
        <v>71917</v>
      </c>
    </row>
    <row r="648" spans="1:15" x14ac:dyDescent="0.2">
      <c r="A648" t="s">
        <v>3159</v>
      </c>
      <c r="B648" t="s">
        <v>3160</v>
      </c>
      <c r="C648" t="s">
        <v>1047</v>
      </c>
      <c r="E648" t="s">
        <v>254</v>
      </c>
      <c r="F648" t="s">
        <v>3161</v>
      </c>
      <c r="G648" t="s">
        <v>3162</v>
      </c>
      <c r="H648" t="s">
        <v>3163</v>
      </c>
      <c r="I648" t="s">
        <v>3164</v>
      </c>
      <c r="J648">
        <v>98</v>
      </c>
      <c r="K648">
        <v>1</v>
      </c>
      <c r="L648">
        <v>0</v>
      </c>
      <c r="M648">
        <v>1</v>
      </c>
      <c r="N648" t="s">
        <v>3165</v>
      </c>
      <c r="O648" s="1">
        <v>321955</v>
      </c>
    </row>
    <row r="649" spans="1:15" x14ac:dyDescent="0.2">
      <c r="A649" t="s">
        <v>3166</v>
      </c>
      <c r="C649" t="s">
        <v>3167</v>
      </c>
      <c r="E649" t="s">
        <v>1438</v>
      </c>
      <c r="F649">
        <v>7006</v>
      </c>
      <c r="G649">
        <f>47-92-62-64-32</f>
        <v>-203</v>
      </c>
      <c r="H649" t="s">
        <v>3168</v>
      </c>
      <c r="I649" t="s">
        <v>3169</v>
      </c>
      <c r="J649">
        <v>3</v>
      </c>
      <c r="K649">
        <v>1</v>
      </c>
      <c r="L649">
        <v>0</v>
      </c>
      <c r="M649">
        <v>1</v>
      </c>
      <c r="O649" s="1">
        <v>182669</v>
      </c>
    </row>
    <row r="650" spans="1:15" x14ac:dyDescent="0.2">
      <c r="A650" t="s">
        <v>3170</v>
      </c>
      <c r="C650" t="s">
        <v>3171</v>
      </c>
      <c r="D650" t="s">
        <v>1632</v>
      </c>
      <c r="E650" t="s">
        <v>4</v>
      </c>
      <c r="F650">
        <v>84120</v>
      </c>
      <c r="G650" t="s">
        <v>3172</v>
      </c>
      <c r="H650" t="s">
        <v>3173</v>
      </c>
      <c r="I650" t="s">
        <v>3174</v>
      </c>
      <c r="J650">
        <v>10</v>
      </c>
      <c r="K650">
        <v>1</v>
      </c>
      <c r="L650">
        <v>0</v>
      </c>
      <c r="M650">
        <v>1</v>
      </c>
      <c r="O650" s="1">
        <v>1557</v>
      </c>
    </row>
    <row r="651" spans="1:15" x14ac:dyDescent="0.2">
      <c r="A651" t="s">
        <v>3175</v>
      </c>
      <c r="B651" t="s">
        <v>3176</v>
      </c>
      <c r="C651" t="s">
        <v>1530</v>
      </c>
      <c r="E651" t="s">
        <v>602</v>
      </c>
      <c r="F651">
        <v>195067</v>
      </c>
      <c r="G651" t="s">
        <v>3177</v>
      </c>
      <c r="J651">
        <v>19</v>
      </c>
      <c r="K651">
        <v>2</v>
      </c>
      <c r="L651">
        <v>0</v>
      </c>
      <c r="M651">
        <v>1</v>
      </c>
      <c r="O651" s="1">
        <v>281383</v>
      </c>
    </row>
    <row r="652" spans="1:15" x14ac:dyDescent="0.2">
      <c r="A652" t="s">
        <v>3178</v>
      </c>
      <c r="B652" t="s">
        <v>3179</v>
      </c>
      <c r="C652" t="s">
        <v>3180</v>
      </c>
      <c r="D652" t="s">
        <v>1626</v>
      </c>
      <c r="E652" t="s">
        <v>4</v>
      </c>
      <c r="F652">
        <v>44106</v>
      </c>
      <c r="G652" t="s">
        <v>3181</v>
      </c>
      <c r="H652" t="s">
        <v>3182</v>
      </c>
      <c r="I652" t="s">
        <v>3183</v>
      </c>
      <c r="J652">
        <v>94</v>
      </c>
      <c r="K652">
        <v>1</v>
      </c>
      <c r="L652">
        <v>0</v>
      </c>
      <c r="M652">
        <v>1</v>
      </c>
      <c r="N652" t="s">
        <v>3184</v>
      </c>
      <c r="O652" s="1">
        <v>59860</v>
      </c>
    </row>
    <row r="653" spans="1:15" x14ac:dyDescent="0.2">
      <c r="A653" t="s">
        <v>3185</v>
      </c>
      <c r="C653" t="s">
        <v>3186</v>
      </c>
      <c r="E653" t="s">
        <v>104</v>
      </c>
      <c r="F653" t="s">
        <v>3187</v>
      </c>
      <c r="J653">
        <v>2</v>
      </c>
      <c r="K653">
        <v>1</v>
      </c>
      <c r="L653">
        <v>0</v>
      </c>
      <c r="M653">
        <v>0</v>
      </c>
      <c r="O653" s="1">
        <v>249653</v>
      </c>
    </row>
    <row r="654" spans="1:15" x14ac:dyDescent="0.2">
      <c r="A654" t="s">
        <v>3188</v>
      </c>
      <c r="C654" t="s">
        <v>1392</v>
      </c>
      <c r="D654" t="s">
        <v>191</v>
      </c>
      <c r="E654" t="s">
        <v>4</v>
      </c>
      <c r="F654">
        <v>49007</v>
      </c>
      <c r="G654" t="s">
        <v>3189</v>
      </c>
      <c r="H654" t="s">
        <v>3190</v>
      </c>
      <c r="I654" t="s">
        <v>3191</v>
      </c>
      <c r="J654">
        <v>22</v>
      </c>
      <c r="K654">
        <v>1</v>
      </c>
      <c r="L654">
        <v>0</v>
      </c>
      <c r="M654">
        <v>1</v>
      </c>
      <c r="N654" t="s">
        <v>3192</v>
      </c>
      <c r="O654" s="1">
        <v>44281</v>
      </c>
    </row>
    <row r="655" spans="1:15" x14ac:dyDescent="0.2">
      <c r="A655" t="s">
        <v>3193</v>
      </c>
      <c r="C655" t="s">
        <v>2420</v>
      </c>
      <c r="E655" t="s">
        <v>316</v>
      </c>
      <c r="F655">
        <v>35033</v>
      </c>
      <c r="G655">
        <v>33299284200</v>
      </c>
      <c r="H655" t="s">
        <v>3194</v>
      </c>
      <c r="I655" t="s">
        <v>3195</v>
      </c>
      <c r="J655">
        <v>91</v>
      </c>
      <c r="K655">
        <v>2</v>
      </c>
      <c r="L655">
        <v>0</v>
      </c>
      <c r="M655">
        <v>2</v>
      </c>
      <c r="N655" t="s">
        <v>3196</v>
      </c>
      <c r="O655" s="1">
        <v>1406630</v>
      </c>
    </row>
    <row r="656" spans="1:15" x14ac:dyDescent="0.2">
      <c r="A656" t="s">
        <v>3197</v>
      </c>
      <c r="B656" t="s">
        <v>3198</v>
      </c>
      <c r="C656" t="s">
        <v>676</v>
      </c>
      <c r="E656" t="s">
        <v>316</v>
      </c>
      <c r="F656">
        <v>31300</v>
      </c>
      <c r="G656" t="s">
        <v>2333</v>
      </c>
      <c r="H656" t="s">
        <v>2334</v>
      </c>
      <c r="I656" t="s">
        <v>2335</v>
      </c>
      <c r="J656">
        <v>96</v>
      </c>
      <c r="K656">
        <v>2</v>
      </c>
      <c r="L656">
        <v>0</v>
      </c>
      <c r="M656">
        <v>2</v>
      </c>
      <c r="N656" t="s">
        <v>3199</v>
      </c>
      <c r="O656" s="1">
        <v>276611</v>
      </c>
    </row>
    <row r="657" spans="1:15" x14ac:dyDescent="0.2">
      <c r="A657" t="s">
        <v>3200</v>
      </c>
      <c r="B657" t="s">
        <v>3201</v>
      </c>
      <c r="C657" t="s">
        <v>665</v>
      </c>
      <c r="E657" t="s">
        <v>242</v>
      </c>
      <c r="F657">
        <v>3400</v>
      </c>
      <c r="G657">
        <v>48297500</v>
      </c>
      <c r="H657" t="s">
        <v>3202</v>
      </c>
      <c r="I657" t="s">
        <v>3203</v>
      </c>
      <c r="J657">
        <v>27</v>
      </c>
      <c r="K657">
        <v>1</v>
      </c>
      <c r="L657">
        <v>0</v>
      </c>
      <c r="M657">
        <v>0</v>
      </c>
      <c r="N657" t="s">
        <v>3204</v>
      </c>
      <c r="O657" s="1">
        <v>1212423</v>
      </c>
    </row>
    <row r="658" spans="1:15" x14ac:dyDescent="0.2">
      <c r="A658" t="s">
        <v>3205</v>
      </c>
      <c r="B658" t="s">
        <v>3206</v>
      </c>
      <c r="C658" t="s">
        <v>1660</v>
      </c>
      <c r="D658" t="s">
        <v>1661</v>
      </c>
      <c r="E658" t="s">
        <v>4</v>
      </c>
      <c r="F658">
        <v>59101</v>
      </c>
      <c r="G658" t="s">
        <v>3207</v>
      </c>
      <c r="H658" t="s">
        <v>3208</v>
      </c>
      <c r="I658" t="s">
        <v>3209</v>
      </c>
      <c r="J658">
        <v>218</v>
      </c>
      <c r="K658">
        <v>2</v>
      </c>
      <c r="L658">
        <v>0</v>
      </c>
      <c r="M658">
        <v>0</v>
      </c>
      <c r="N658" t="s">
        <v>3210</v>
      </c>
      <c r="O658">
        <v>507</v>
      </c>
    </row>
    <row r="659" spans="1:15" x14ac:dyDescent="0.2">
      <c r="A659" t="s">
        <v>3211</v>
      </c>
      <c r="B659" t="s">
        <v>3212</v>
      </c>
      <c r="C659" t="s">
        <v>2285</v>
      </c>
      <c r="D659" t="s">
        <v>908</v>
      </c>
      <c r="E659" t="s">
        <v>4</v>
      </c>
      <c r="F659">
        <v>21237</v>
      </c>
      <c r="G659" t="s">
        <v>3213</v>
      </c>
      <c r="H659" t="s">
        <v>3214</v>
      </c>
      <c r="I659" t="s">
        <v>3215</v>
      </c>
      <c r="J659">
        <v>79</v>
      </c>
      <c r="K659">
        <v>2</v>
      </c>
      <c r="L659">
        <v>0</v>
      </c>
      <c r="M659">
        <v>1</v>
      </c>
      <c r="N659" t="s">
        <v>3216</v>
      </c>
      <c r="O659" s="1">
        <v>44188</v>
      </c>
    </row>
    <row r="660" spans="1:15" x14ac:dyDescent="0.2">
      <c r="A660" t="s">
        <v>3217</v>
      </c>
      <c r="C660" t="s">
        <v>1461</v>
      </c>
      <c r="E660" t="s">
        <v>349</v>
      </c>
      <c r="F660">
        <v>198</v>
      </c>
      <c r="J660">
        <v>26</v>
      </c>
      <c r="K660">
        <v>1</v>
      </c>
      <c r="L660">
        <v>0</v>
      </c>
      <c r="M660">
        <v>1</v>
      </c>
      <c r="N660" t="s">
        <v>3218</v>
      </c>
      <c r="O660" s="1">
        <v>77070</v>
      </c>
    </row>
    <row r="661" spans="1:15" x14ac:dyDescent="0.2">
      <c r="A661" t="s">
        <v>3219</v>
      </c>
      <c r="B661" t="s">
        <v>3220</v>
      </c>
      <c r="C661" t="s">
        <v>1172</v>
      </c>
      <c r="E661" t="s">
        <v>1173</v>
      </c>
      <c r="F661" t="s">
        <v>3221</v>
      </c>
      <c r="G661">
        <f>55-33-5722-21</f>
        <v>-5721</v>
      </c>
      <c r="H661" t="s">
        <v>3222</v>
      </c>
      <c r="I661" t="s">
        <v>3223</v>
      </c>
      <c r="J661">
        <v>30</v>
      </c>
      <c r="K661">
        <v>1</v>
      </c>
      <c r="L661">
        <v>0</v>
      </c>
      <c r="M661">
        <v>0</v>
      </c>
      <c r="O661" s="1">
        <v>272701</v>
      </c>
    </row>
    <row r="662" spans="1:15" x14ac:dyDescent="0.2">
      <c r="A662" t="s">
        <v>3224</v>
      </c>
      <c r="C662" t="s">
        <v>3225</v>
      </c>
      <c r="E662" t="s">
        <v>1203</v>
      </c>
      <c r="F662">
        <v>6160</v>
      </c>
      <c r="G662">
        <v>61894313333</v>
      </c>
      <c r="H662" t="s">
        <v>3226</v>
      </c>
      <c r="I662" t="s">
        <v>3227</v>
      </c>
      <c r="J662">
        <v>55</v>
      </c>
      <c r="K662">
        <v>1</v>
      </c>
      <c r="L662">
        <v>0</v>
      </c>
      <c r="M662">
        <v>1</v>
      </c>
      <c r="N662" t="s">
        <v>3228</v>
      </c>
      <c r="O662" s="1">
        <v>76396</v>
      </c>
    </row>
    <row r="663" spans="1:15" x14ac:dyDescent="0.2">
      <c r="A663" t="s">
        <v>3229</v>
      </c>
      <c r="B663" t="s">
        <v>3230</v>
      </c>
      <c r="C663" t="s">
        <v>3231</v>
      </c>
      <c r="E663" t="s">
        <v>602</v>
      </c>
      <c r="F663">
        <v>650036</v>
      </c>
      <c r="G663" t="s">
        <v>3232</v>
      </c>
      <c r="I663" t="s">
        <v>3233</v>
      </c>
      <c r="J663">
        <v>31</v>
      </c>
      <c r="K663">
        <v>3</v>
      </c>
      <c r="L663">
        <v>0</v>
      </c>
      <c r="M663">
        <v>1</v>
      </c>
      <c r="O663" s="1">
        <v>1394249</v>
      </c>
    </row>
    <row r="664" spans="1:15" x14ac:dyDescent="0.2">
      <c r="A664" t="s">
        <v>3234</v>
      </c>
      <c r="B664" t="s">
        <v>3235</v>
      </c>
      <c r="C664" t="s">
        <v>3236</v>
      </c>
      <c r="D664" t="s">
        <v>696</v>
      </c>
      <c r="E664" t="s">
        <v>4</v>
      </c>
      <c r="F664">
        <v>97403</v>
      </c>
      <c r="G664" t="s">
        <v>3237</v>
      </c>
      <c r="H664" t="s">
        <v>3238</v>
      </c>
      <c r="I664" t="s">
        <v>3239</v>
      </c>
      <c r="J664">
        <v>110</v>
      </c>
      <c r="K664">
        <v>1</v>
      </c>
      <c r="L664">
        <v>0</v>
      </c>
      <c r="M664">
        <v>1</v>
      </c>
      <c r="N664" t="s">
        <v>3240</v>
      </c>
      <c r="O664" s="1">
        <v>46419</v>
      </c>
    </row>
    <row r="665" spans="1:15" x14ac:dyDescent="0.2">
      <c r="A665" t="s">
        <v>3241</v>
      </c>
      <c r="B665" t="s">
        <v>3242</v>
      </c>
      <c r="C665" t="s">
        <v>103</v>
      </c>
      <c r="E665" t="s">
        <v>104</v>
      </c>
      <c r="F665" t="s">
        <v>3243</v>
      </c>
      <c r="G665" t="s">
        <v>3244</v>
      </c>
      <c r="H665" t="s">
        <v>3245</v>
      </c>
      <c r="I665" t="s">
        <v>3246</v>
      </c>
      <c r="J665">
        <v>19</v>
      </c>
      <c r="K665">
        <v>1</v>
      </c>
      <c r="L665">
        <v>0</v>
      </c>
      <c r="M665">
        <v>1</v>
      </c>
      <c r="N665" t="s">
        <v>3247</v>
      </c>
      <c r="O665" s="1">
        <v>127970</v>
      </c>
    </row>
    <row r="666" spans="1:15" x14ac:dyDescent="0.2">
      <c r="A666" t="s">
        <v>2230</v>
      </c>
      <c r="B666" t="s">
        <v>3248</v>
      </c>
      <c r="C666" t="s">
        <v>182</v>
      </c>
      <c r="E666" t="s">
        <v>183</v>
      </c>
      <c r="F666">
        <v>15006</v>
      </c>
      <c r="G666">
        <v>420224436630</v>
      </c>
      <c r="H666" t="s">
        <v>3249</v>
      </c>
      <c r="I666" t="s">
        <v>3250</v>
      </c>
      <c r="J666">
        <v>53</v>
      </c>
      <c r="K666">
        <v>2</v>
      </c>
      <c r="L666">
        <v>0</v>
      </c>
      <c r="M666">
        <v>2</v>
      </c>
      <c r="N666" t="s">
        <v>3251</v>
      </c>
      <c r="O666" s="1">
        <v>103064</v>
      </c>
    </row>
    <row r="667" spans="1:15" x14ac:dyDescent="0.2">
      <c r="A667" t="s">
        <v>3252</v>
      </c>
      <c r="C667" t="s">
        <v>1900</v>
      </c>
      <c r="E667" t="s">
        <v>1173</v>
      </c>
      <c r="F667" t="s">
        <v>3253</v>
      </c>
      <c r="J667">
        <v>1</v>
      </c>
      <c r="K667">
        <v>1</v>
      </c>
      <c r="L667">
        <v>0</v>
      </c>
      <c r="M667">
        <v>0</v>
      </c>
      <c r="O667" s="1">
        <v>79471</v>
      </c>
    </row>
    <row r="668" spans="1:15" x14ac:dyDescent="0.2">
      <c r="A668" t="s">
        <v>3254</v>
      </c>
      <c r="C668" t="s">
        <v>3255</v>
      </c>
      <c r="E668" t="s">
        <v>1819</v>
      </c>
      <c r="F668">
        <v>52760</v>
      </c>
      <c r="J668">
        <v>4</v>
      </c>
      <c r="K668">
        <v>1</v>
      </c>
      <c r="L668">
        <v>0</v>
      </c>
      <c r="M668">
        <v>0</v>
      </c>
      <c r="O668" s="1">
        <v>79473</v>
      </c>
    </row>
    <row r="669" spans="1:15" x14ac:dyDescent="0.2">
      <c r="A669" t="s">
        <v>3256</v>
      </c>
      <c r="C669" t="s">
        <v>3257</v>
      </c>
      <c r="E669" t="s">
        <v>349</v>
      </c>
      <c r="F669">
        <v>80131</v>
      </c>
      <c r="J669">
        <v>1</v>
      </c>
      <c r="K669">
        <v>1</v>
      </c>
      <c r="L669">
        <v>0</v>
      </c>
      <c r="M669">
        <v>0</v>
      </c>
      <c r="O669" s="1">
        <v>1411768</v>
      </c>
    </row>
    <row r="670" spans="1:15" x14ac:dyDescent="0.2">
      <c r="A670" t="s">
        <v>3258</v>
      </c>
      <c r="B670" t="s">
        <v>3259</v>
      </c>
      <c r="C670" t="s">
        <v>969</v>
      </c>
      <c r="D670" t="s">
        <v>970</v>
      </c>
      <c r="E670" t="s">
        <v>4</v>
      </c>
      <c r="F670">
        <v>85012</v>
      </c>
      <c r="J670">
        <v>238</v>
      </c>
      <c r="K670">
        <v>2</v>
      </c>
      <c r="L670">
        <v>0</v>
      </c>
      <c r="M670">
        <v>1</v>
      </c>
      <c r="N670" t="s">
        <v>3260</v>
      </c>
      <c r="O670" s="1">
        <v>57558</v>
      </c>
    </row>
    <row r="671" spans="1:15" x14ac:dyDescent="0.2">
      <c r="A671" t="s">
        <v>3261</v>
      </c>
      <c r="C671" t="s">
        <v>3262</v>
      </c>
      <c r="E671" t="s">
        <v>316</v>
      </c>
      <c r="F671">
        <v>33600</v>
      </c>
      <c r="G671">
        <f>33-5-57-65-65-11</f>
        <v>-170</v>
      </c>
      <c r="H671" t="s">
        <v>3263</v>
      </c>
      <c r="I671" t="s">
        <v>3264</v>
      </c>
      <c r="J671">
        <v>116</v>
      </c>
      <c r="K671">
        <v>2</v>
      </c>
      <c r="L671">
        <v>0</v>
      </c>
      <c r="M671">
        <v>2</v>
      </c>
      <c r="N671" t="s">
        <v>3265</v>
      </c>
      <c r="O671" s="1">
        <v>103141</v>
      </c>
    </row>
    <row r="672" spans="1:15" x14ac:dyDescent="0.2">
      <c r="A672" t="s">
        <v>3266</v>
      </c>
      <c r="C672" t="s">
        <v>3267</v>
      </c>
      <c r="E672" t="s">
        <v>2879</v>
      </c>
      <c r="F672">
        <v>8200</v>
      </c>
      <c r="J672">
        <v>1</v>
      </c>
      <c r="K672">
        <v>1</v>
      </c>
      <c r="L672">
        <v>0</v>
      </c>
      <c r="M672">
        <v>0</v>
      </c>
      <c r="N672" t="s">
        <v>3268</v>
      </c>
      <c r="O672" s="1">
        <v>173009</v>
      </c>
    </row>
    <row r="673" spans="1:15" x14ac:dyDescent="0.2">
      <c r="A673" t="s">
        <v>3269</v>
      </c>
      <c r="B673" t="s">
        <v>3270</v>
      </c>
      <c r="C673" t="s">
        <v>3271</v>
      </c>
      <c r="E673" t="s">
        <v>3272</v>
      </c>
      <c r="F673">
        <v>8330024</v>
      </c>
      <c r="G673">
        <f>56-2-3543837</f>
        <v>-3543783</v>
      </c>
      <c r="H673" t="s">
        <v>3273</v>
      </c>
      <c r="I673" t="s">
        <v>3274</v>
      </c>
      <c r="J673">
        <v>41</v>
      </c>
      <c r="K673">
        <v>1</v>
      </c>
      <c r="L673">
        <v>0</v>
      </c>
      <c r="M673">
        <v>0</v>
      </c>
      <c r="N673" t="s">
        <v>3275</v>
      </c>
      <c r="O673" s="1">
        <v>220981</v>
      </c>
    </row>
    <row r="674" spans="1:15" x14ac:dyDescent="0.2">
      <c r="A674" t="s">
        <v>3276</v>
      </c>
      <c r="B674" t="s">
        <v>3277</v>
      </c>
      <c r="C674" t="s">
        <v>2892</v>
      </c>
      <c r="E674" t="s">
        <v>254</v>
      </c>
      <c r="F674" t="s">
        <v>3278</v>
      </c>
      <c r="G674" t="s">
        <v>3279</v>
      </c>
      <c r="H674" t="s">
        <v>3280</v>
      </c>
      <c r="I674" t="s">
        <v>3281</v>
      </c>
      <c r="J674">
        <v>89</v>
      </c>
      <c r="K674">
        <v>1</v>
      </c>
      <c r="L674">
        <v>0</v>
      </c>
      <c r="M674">
        <v>0</v>
      </c>
      <c r="N674" t="s">
        <v>3282</v>
      </c>
      <c r="O674" s="1">
        <v>827785</v>
      </c>
    </row>
    <row r="675" spans="1:15" x14ac:dyDescent="0.2">
      <c r="A675" t="s">
        <v>708</v>
      </c>
      <c r="C675" t="s">
        <v>1058</v>
      </c>
      <c r="E675" t="s">
        <v>406</v>
      </c>
      <c r="F675">
        <v>68125</v>
      </c>
      <c r="G675">
        <f>972-3-514-3738</f>
        <v>-3283</v>
      </c>
      <c r="H675" t="s">
        <v>3283</v>
      </c>
      <c r="I675" t="s">
        <v>3284</v>
      </c>
      <c r="J675">
        <v>8</v>
      </c>
      <c r="K675">
        <v>1</v>
      </c>
      <c r="L675">
        <v>0</v>
      </c>
      <c r="M675">
        <v>0</v>
      </c>
      <c r="O675" s="1">
        <v>236546</v>
      </c>
    </row>
    <row r="676" spans="1:15" x14ac:dyDescent="0.2">
      <c r="A676" t="s">
        <v>3285</v>
      </c>
      <c r="C676" t="s">
        <v>1461</v>
      </c>
      <c r="E676" t="s">
        <v>349</v>
      </c>
      <c r="F676">
        <v>128</v>
      </c>
      <c r="J676">
        <v>5</v>
      </c>
      <c r="K676">
        <v>2</v>
      </c>
      <c r="L676">
        <v>0</v>
      </c>
      <c r="M676">
        <v>2</v>
      </c>
      <c r="O676" s="1">
        <v>80583</v>
      </c>
    </row>
    <row r="677" spans="1:15" x14ac:dyDescent="0.2">
      <c r="A677" t="s">
        <v>3286</v>
      </c>
      <c r="C677" t="s">
        <v>3287</v>
      </c>
      <c r="E677" t="s">
        <v>220</v>
      </c>
      <c r="F677" t="s">
        <v>3288</v>
      </c>
      <c r="I677" t="s">
        <v>3289</v>
      </c>
      <c r="J677">
        <v>4</v>
      </c>
      <c r="K677">
        <v>1</v>
      </c>
      <c r="L677">
        <v>0</v>
      </c>
      <c r="M677">
        <v>1</v>
      </c>
      <c r="O677" s="1">
        <v>94836</v>
      </c>
    </row>
    <row r="678" spans="1:15" x14ac:dyDescent="0.2">
      <c r="A678" t="s">
        <v>3290</v>
      </c>
      <c r="B678" t="s">
        <v>3291</v>
      </c>
      <c r="C678" t="s">
        <v>3292</v>
      </c>
      <c r="E678" t="s">
        <v>316</v>
      </c>
      <c r="F678">
        <v>25030</v>
      </c>
      <c r="G678" t="s">
        <v>3293</v>
      </c>
      <c r="J678">
        <v>85</v>
      </c>
      <c r="K678">
        <v>4</v>
      </c>
      <c r="L678">
        <v>0</v>
      </c>
      <c r="M678">
        <v>4</v>
      </c>
      <c r="N678" t="s">
        <v>3294</v>
      </c>
      <c r="O678" s="1">
        <v>131721</v>
      </c>
    </row>
    <row r="679" spans="1:15" x14ac:dyDescent="0.2">
      <c r="A679" t="s">
        <v>3295</v>
      </c>
      <c r="C679" t="s">
        <v>3296</v>
      </c>
      <c r="E679" t="s">
        <v>820</v>
      </c>
      <c r="F679">
        <v>37431</v>
      </c>
      <c r="J679">
        <v>1</v>
      </c>
      <c r="K679">
        <v>1</v>
      </c>
      <c r="L679">
        <v>0</v>
      </c>
      <c r="M679">
        <v>1</v>
      </c>
      <c r="O679" s="1">
        <v>175153</v>
      </c>
    </row>
    <row r="680" spans="1:15" x14ac:dyDescent="0.2">
      <c r="A680" t="s">
        <v>3297</v>
      </c>
      <c r="C680" t="s">
        <v>3298</v>
      </c>
      <c r="E680" t="s">
        <v>316</v>
      </c>
      <c r="J680">
        <v>4</v>
      </c>
      <c r="K680">
        <v>1</v>
      </c>
      <c r="L680">
        <v>0</v>
      </c>
      <c r="M680">
        <v>0</v>
      </c>
      <c r="O680" s="1">
        <v>109276</v>
      </c>
    </row>
    <row r="681" spans="1:15" x14ac:dyDescent="0.2">
      <c r="A681" t="s">
        <v>3299</v>
      </c>
      <c r="C681" t="s">
        <v>1415</v>
      </c>
      <c r="E681" t="s">
        <v>714</v>
      </c>
      <c r="F681" t="s">
        <v>3300</v>
      </c>
      <c r="H681" t="s">
        <v>3301</v>
      </c>
      <c r="I681" t="s">
        <v>3302</v>
      </c>
      <c r="J681">
        <v>9</v>
      </c>
      <c r="K681">
        <v>1</v>
      </c>
      <c r="L681">
        <v>0</v>
      </c>
      <c r="M681">
        <v>1</v>
      </c>
      <c r="O681" s="1">
        <v>257744</v>
      </c>
    </row>
    <row r="682" spans="1:15" x14ac:dyDescent="0.2">
      <c r="A682" t="s">
        <v>3303</v>
      </c>
      <c r="C682" t="s">
        <v>234</v>
      </c>
      <c r="D682" t="s">
        <v>20</v>
      </c>
      <c r="E682" t="s">
        <v>4</v>
      </c>
      <c r="F682">
        <v>80209</v>
      </c>
      <c r="G682" t="s">
        <v>3304</v>
      </c>
      <c r="H682" t="s">
        <v>3305</v>
      </c>
      <c r="I682" t="s">
        <v>3306</v>
      </c>
      <c r="J682">
        <v>11</v>
      </c>
      <c r="K682">
        <v>2</v>
      </c>
      <c r="L682">
        <v>0</v>
      </c>
      <c r="M682">
        <v>1</v>
      </c>
      <c r="N682" t="s">
        <v>3307</v>
      </c>
      <c r="O682" s="1">
        <v>59468</v>
      </c>
    </row>
    <row r="683" spans="1:15" x14ac:dyDescent="0.2">
      <c r="A683" t="s">
        <v>1991</v>
      </c>
      <c r="B683" t="s">
        <v>3308</v>
      </c>
      <c r="C683" t="s">
        <v>3309</v>
      </c>
      <c r="D683" t="s">
        <v>44</v>
      </c>
      <c r="E683" t="s">
        <v>4</v>
      </c>
      <c r="F683">
        <v>95405</v>
      </c>
      <c r="G683" t="s">
        <v>3310</v>
      </c>
      <c r="H683" t="s">
        <v>3311</v>
      </c>
      <c r="I683" t="s">
        <v>3312</v>
      </c>
      <c r="J683">
        <v>58</v>
      </c>
      <c r="K683">
        <v>1</v>
      </c>
      <c r="L683">
        <v>0</v>
      </c>
      <c r="M683">
        <v>1</v>
      </c>
      <c r="N683" t="s">
        <v>3313</v>
      </c>
      <c r="O683">
        <v>867</v>
      </c>
    </row>
    <row r="684" spans="1:15" x14ac:dyDescent="0.2">
      <c r="A684" t="s">
        <v>3314</v>
      </c>
      <c r="C684" t="s">
        <v>3315</v>
      </c>
      <c r="E684" t="s">
        <v>104</v>
      </c>
      <c r="F684" t="s">
        <v>3316</v>
      </c>
      <c r="J684">
        <v>3</v>
      </c>
      <c r="K684">
        <v>1</v>
      </c>
      <c r="L684">
        <v>0</v>
      </c>
      <c r="M684">
        <v>0</v>
      </c>
      <c r="O684" s="1">
        <v>174372</v>
      </c>
    </row>
    <row r="685" spans="1:15" x14ac:dyDescent="0.2">
      <c r="A685" t="s">
        <v>3317</v>
      </c>
      <c r="B685" t="s">
        <v>3318</v>
      </c>
      <c r="C685" t="s">
        <v>2456</v>
      </c>
      <c r="D685" t="s">
        <v>2457</v>
      </c>
      <c r="E685" t="s">
        <v>4</v>
      </c>
      <c r="G685" t="s">
        <v>3319</v>
      </c>
      <c r="H685" t="s">
        <v>3320</v>
      </c>
      <c r="I685" t="s">
        <v>3321</v>
      </c>
      <c r="J685">
        <v>25</v>
      </c>
      <c r="K685">
        <v>5</v>
      </c>
      <c r="L685">
        <v>0</v>
      </c>
      <c r="M685">
        <v>4</v>
      </c>
      <c r="N685" t="s">
        <v>3322</v>
      </c>
      <c r="O685" s="1">
        <v>865994</v>
      </c>
    </row>
    <row r="686" spans="1:15" x14ac:dyDescent="0.2">
      <c r="A686" t="s">
        <v>3323</v>
      </c>
      <c r="B686" t="s">
        <v>3324</v>
      </c>
      <c r="C686" t="s">
        <v>2131</v>
      </c>
      <c r="D686" t="s">
        <v>2132</v>
      </c>
      <c r="E686" t="s">
        <v>4</v>
      </c>
      <c r="F686">
        <v>87131</v>
      </c>
      <c r="G686" t="s">
        <v>3325</v>
      </c>
      <c r="I686" t="s">
        <v>3326</v>
      </c>
      <c r="J686">
        <v>23</v>
      </c>
      <c r="K686">
        <v>1</v>
      </c>
      <c r="L686">
        <v>0</v>
      </c>
      <c r="M686">
        <v>1</v>
      </c>
      <c r="N686" t="s">
        <v>3327</v>
      </c>
      <c r="O686" s="1">
        <v>34422</v>
      </c>
    </row>
    <row r="687" spans="1:15" x14ac:dyDescent="0.2">
      <c r="A687" t="s">
        <v>3328</v>
      </c>
      <c r="B687" t="s">
        <v>3329</v>
      </c>
      <c r="C687" t="s">
        <v>120</v>
      </c>
      <c r="E687" t="s">
        <v>104</v>
      </c>
      <c r="F687" t="s">
        <v>3330</v>
      </c>
      <c r="G687">
        <f>1-519-685-4292</f>
        <v>-5495</v>
      </c>
      <c r="H687" t="s">
        <v>3331</v>
      </c>
      <c r="I687" t="s">
        <v>3332</v>
      </c>
      <c r="J687">
        <v>22</v>
      </c>
      <c r="K687">
        <v>2</v>
      </c>
      <c r="L687">
        <v>0</v>
      </c>
      <c r="M687">
        <v>1</v>
      </c>
      <c r="N687" t="s">
        <v>3333</v>
      </c>
      <c r="O687" s="1">
        <v>273129</v>
      </c>
    </row>
    <row r="688" spans="1:15" x14ac:dyDescent="0.2">
      <c r="A688" t="s">
        <v>3334</v>
      </c>
      <c r="B688" t="s">
        <v>3335</v>
      </c>
      <c r="C688" t="s">
        <v>1172</v>
      </c>
      <c r="E688" t="s">
        <v>1173</v>
      </c>
      <c r="F688" t="s">
        <v>3336</v>
      </c>
      <c r="G688" t="s">
        <v>3337</v>
      </c>
      <c r="H688" t="s">
        <v>3338</v>
      </c>
      <c r="I688" t="s">
        <v>3339</v>
      </c>
      <c r="J688">
        <v>9</v>
      </c>
      <c r="K688">
        <v>1</v>
      </c>
      <c r="L688">
        <v>0</v>
      </c>
      <c r="M688">
        <v>0</v>
      </c>
      <c r="O688" s="1">
        <v>134434</v>
      </c>
    </row>
    <row r="689" spans="1:15" x14ac:dyDescent="0.2">
      <c r="A689" t="s">
        <v>3340</v>
      </c>
      <c r="C689" t="s">
        <v>3341</v>
      </c>
      <c r="D689" t="s">
        <v>672</v>
      </c>
      <c r="E689" t="s">
        <v>4</v>
      </c>
      <c r="F689">
        <v>89052</v>
      </c>
      <c r="I689" t="s">
        <v>3342</v>
      </c>
      <c r="J689">
        <v>3</v>
      </c>
      <c r="K689">
        <v>1</v>
      </c>
      <c r="L689">
        <v>0</v>
      </c>
      <c r="M689">
        <v>1</v>
      </c>
      <c r="O689" s="1">
        <v>51848</v>
      </c>
    </row>
    <row r="690" spans="1:15" x14ac:dyDescent="0.2">
      <c r="A690" t="s">
        <v>3343</v>
      </c>
      <c r="B690" t="s">
        <v>3344</v>
      </c>
      <c r="C690" t="s">
        <v>3345</v>
      </c>
      <c r="D690" t="s">
        <v>169</v>
      </c>
      <c r="E690" t="s">
        <v>4</v>
      </c>
      <c r="F690">
        <v>75038</v>
      </c>
      <c r="J690">
        <v>5</v>
      </c>
      <c r="K690">
        <v>1</v>
      </c>
      <c r="L690">
        <v>0</v>
      </c>
      <c r="M690">
        <v>1</v>
      </c>
      <c r="O690" s="1">
        <v>22895</v>
      </c>
    </row>
    <row r="691" spans="1:15" x14ac:dyDescent="0.2">
      <c r="A691" t="s">
        <v>3346</v>
      </c>
      <c r="B691" t="s">
        <v>3347</v>
      </c>
      <c r="C691" t="s">
        <v>3348</v>
      </c>
      <c r="E691" t="s">
        <v>349</v>
      </c>
      <c r="F691">
        <v>70124</v>
      </c>
      <c r="G691">
        <f>39-80-5478-711</f>
        <v>-6230</v>
      </c>
      <c r="H691" t="s">
        <v>3349</v>
      </c>
      <c r="I691" t="s">
        <v>3350</v>
      </c>
      <c r="J691">
        <v>67</v>
      </c>
      <c r="K691">
        <v>1</v>
      </c>
      <c r="L691">
        <v>0</v>
      </c>
      <c r="M691">
        <v>1</v>
      </c>
      <c r="N691" t="s">
        <v>3351</v>
      </c>
      <c r="O691" s="1">
        <v>76294</v>
      </c>
    </row>
    <row r="692" spans="1:15" x14ac:dyDescent="0.2">
      <c r="A692" t="s">
        <v>3352</v>
      </c>
      <c r="B692" t="s">
        <v>3353</v>
      </c>
      <c r="C692" t="s">
        <v>168</v>
      </c>
      <c r="D692" t="s">
        <v>169</v>
      </c>
      <c r="E692" t="s">
        <v>4</v>
      </c>
      <c r="F692">
        <v>75231</v>
      </c>
      <c r="G692" t="s">
        <v>3354</v>
      </c>
      <c r="H692" t="s">
        <v>3355</v>
      </c>
      <c r="I692" t="s">
        <v>3356</v>
      </c>
      <c r="J692">
        <v>20</v>
      </c>
      <c r="K692">
        <v>3</v>
      </c>
      <c r="L692">
        <v>0</v>
      </c>
      <c r="M692">
        <v>2</v>
      </c>
      <c r="N692" t="s">
        <v>3357</v>
      </c>
      <c r="O692" s="1">
        <v>70534</v>
      </c>
    </row>
    <row r="693" spans="1:15" x14ac:dyDescent="0.2">
      <c r="A693" t="s">
        <v>3358</v>
      </c>
      <c r="B693" t="s">
        <v>3359</v>
      </c>
      <c r="C693" t="s">
        <v>3360</v>
      </c>
      <c r="D693" t="s">
        <v>581</v>
      </c>
      <c r="E693" t="s">
        <v>4</v>
      </c>
      <c r="F693">
        <v>40004</v>
      </c>
      <c r="G693" t="s">
        <v>3361</v>
      </c>
      <c r="H693" t="s">
        <v>3362</v>
      </c>
      <c r="I693" t="s">
        <v>3363</v>
      </c>
      <c r="J693">
        <v>100</v>
      </c>
      <c r="K693">
        <v>1</v>
      </c>
      <c r="L693">
        <v>0</v>
      </c>
      <c r="M693">
        <v>1</v>
      </c>
      <c r="N693" t="s">
        <v>3364</v>
      </c>
      <c r="O693" s="1">
        <v>57021</v>
      </c>
    </row>
    <row r="694" spans="1:15" x14ac:dyDescent="0.2">
      <c r="A694" t="s">
        <v>3365</v>
      </c>
      <c r="B694" t="s">
        <v>3366</v>
      </c>
      <c r="C694" t="s">
        <v>634</v>
      </c>
      <c r="E694" t="s">
        <v>554</v>
      </c>
      <c r="F694" t="s">
        <v>3367</v>
      </c>
      <c r="G694" t="s">
        <v>3368</v>
      </c>
      <c r="H694" t="s">
        <v>3369</v>
      </c>
      <c r="I694" t="s">
        <v>3370</v>
      </c>
      <c r="J694">
        <v>35</v>
      </c>
      <c r="K694">
        <v>1</v>
      </c>
      <c r="L694">
        <v>0</v>
      </c>
      <c r="M694">
        <v>0</v>
      </c>
      <c r="N694" t="s">
        <v>3371</v>
      </c>
      <c r="O694" s="1">
        <v>78240</v>
      </c>
    </row>
    <row r="695" spans="1:15" x14ac:dyDescent="0.2">
      <c r="A695" t="s">
        <v>3372</v>
      </c>
      <c r="B695" t="s">
        <v>3373</v>
      </c>
      <c r="C695" t="s">
        <v>1876</v>
      </c>
      <c r="D695" t="s">
        <v>44</v>
      </c>
      <c r="E695" t="s">
        <v>4</v>
      </c>
      <c r="F695">
        <v>90404</v>
      </c>
      <c r="G695" t="s">
        <v>3374</v>
      </c>
      <c r="I695" t="s">
        <v>3375</v>
      </c>
      <c r="J695">
        <v>38</v>
      </c>
      <c r="K695">
        <v>1</v>
      </c>
      <c r="L695">
        <v>0</v>
      </c>
      <c r="M695">
        <v>1</v>
      </c>
      <c r="N695" t="s">
        <v>3376</v>
      </c>
      <c r="O695" s="1">
        <v>46529</v>
      </c>
    </row>
    <row r="696" spans="1:15" x14ac:dyDescent="0.2">
      <c r="A696" t="s">
        <v>3377</v>
      </c>
      <c r="B696" t="s">
        <v>3378</v>
      </c>
      <c r="C696" t="s">
        <v>3379</v>
      </c>
      <c r="D696" t="s">
        <v>142</v>
      </c>
      <c r="E696" t="s">
        <v>4</v>
      </c>
      <c r="F696">
        <v>98821</v>
      </c>
      <c r="G696" t="s">
        <v>3380</v>
      </c>
      <c r="H696" t="s">
        <v>3381</v>
      </c>
      <c r="I696" t="s">
        <v>3382</v>
      </c>
      <c r="J696">
        <v>131</v>
      </c>
      <c r="K696">
        <v>1</v>
      </c>
      <c r="L696">
        <v>0</v>
      </c>
      <c r="M696">
        <v>1</v>
      </c>
      <c r="N696" t="s">
        <v>3383</v>
      </c>
      <c r="O696" s="1">
        <v>21669</v>
      </c>
    </row>
    <row r="697" spans="1:15" x14ac:dyDescent="0.2">
      <c r="A697" t="s">
        <v>3384</v>
      </c>
      <c r="B697" t="s">
        <v>3385</v>
      </c>
      <c r="C697" t="s">
        <v>3386</v>
      </c>
      <c r="E697" t="s">
        <v>554</v>
      </c>
      <c r="F697" t="s">
        <v>3387</v>
      </c>
      <c r="G697" t="s">
        <v>3388</v>
      </c>
      <c r="H697" t="s">
        <v>3389</v>
      </c>
      <c r="I697" t="s">
        <v>3390</v>
      </c>
      <c r="J697">
        <v>488</v>
      </c>
      <c r="K697">
        <v>1</v>
      </c>
      <c r="L697">
        <v>0</v>
      </c>
      <c r="M697">
        <v>0</v>
      </c>
      <c r="N697" t="s">
        <v>3391</v>
      </c>
      <c r="O697" s="1">
        <v>272529</v>
      </c>
    </row>
    <row r="698" spans="1:15" x14ac:dyDescent="0.2">
      <c r="A698" t="s">
        <v>3392</v>
      </c>
      <c r="B698" t="s">
        <v>3393</v>
      </c>
      <c r="C698" t="s">
        <v>3394</v>
      </c>
      <c r="E698" t="s">
        <v>602</v>
      </c>
      <c r="F698">
        <v>630055</v>
      </c>
      <c r="G698">
        <v>79137539546</v>
      </c>
      <c r="H698" t="s">
        <v>3395</v>
      </c>
      <c r="I698" t="s">
        <v>3396</v>
      </c>
      <c r="J698">
        <v>139</v>
      </c>
      <c r="K698">
        <v>1</v>
      </c>
      <c r="L698">
        <v>0</v>
      </c>
      <c r="M698">
        <v>0</v>
      </c>
      <c r="N698" t="s">
        <v>3397</v>
      </c>
      <c r="O698" s="1">
        <v>1411351</v>
      </c>
    </row>
    <row r="699" spans="1:15" x14ac:dyDescent="0.2">
      <c r="A699" t="s">
        <v>3398</v>
      </c>
      <c r="C699" t="s">
        <v>2820</v>
      </c>
      <c r="E699" t="s">
        <v>714</v>
      </c>
      <c r="F699" t="s">
        <v>3399</v>
      </c>
      <c r="J699">
        <v>1</v>
      </c>
      <c r="K699">
        <v>1</v>
      </c>
      <c r="L699">
        <v>0</v>
      </c>
      <c r="M699">
        <v>0</v>
      </c>
      <c r="O699" s="1">
        <v>245032</v>
      </c>
    </row>
    <row r="700" spans="1:15" x14ac:dyDescent="0.2">
      <c r="A700" t="s">
        <v>3400</v>
      </c>
      <c r="B700" t="s">
        <v>3401</v>
      </c>
      <c r="C700" t="s">
        <v>497</v>
      </c>
      <c r="D700" t="s">
        <v>44</v>
      </c>
      <c r="E700" t="s">
        <v>4</v>
      </c>
      <c r="F700">
        <v>90027</v>
      </c>
      <c r="G700" t="s">
        <v>3402</v>
      </c>
      <c r="H700" t="s">
        <v>3403</v>
      </c>
      <c r="I700" t="s">
        <v>3404</v>
      </c>
      <c r="J700">
        <v>589</v>
      </c>
      <c r="K700">
        <v>9</v>
      </c>
      <c r="L700">
        <v>0</v>
      </c>
      <c r="M700">
        <v>6</v>
      </c>
      <c r="N700" t="s">
        <v>3405</v>
      </c>
      <c r="O700" s="1">
        <v>23283</v>
      </c>
    </row>
    <row r="701" spans="1:15" x14ac:dyDescent="0.2">
      <c r="A701" t="s">
        <v>3406</v>
      </c>
      <c r="C701" t="s">
        <v>3407</v>
      </c>
      <c r="D701" t="s">
        <v>391</v>
      </c>
      <c r="E701" t="s">
        <v>4</v>
      </c>
      <c r="F701">
        <v>16635</v>
      </c>
      <c r="G701" t="s">
        <v>3408</v>
      </c>
      <c r="H701" t="s">
        <v>3409</v>
      </c>
      <c r="I701" t="s">
        <v>3410</v>
      </c>
      <c r="J701">
        <v>164</v>
      </c>
      <c r="K701">
        <v>2</v>
      </c>
      <c r="L701">
        <v>0</v>
      </c>
      <c r="M701">
        <v>2</v>
      </c>
      <c r="N701" t="s">
        <v>3411</v>
      </c>
      <c r="O701" s="1">
        <v>46726</v>
      </c>
    </row>
    <row r="702" spans="1:15" x14ac:dyDescent="0.2">
      <c r="A702" t="s">
        <v>3412</v>
      </c>
      <c r="B702" t="s">
        <v>3413</v>
      </c>
      <c r="C702" t="s">
        <v>3414</v>
      </c>
      <c r="E702" t="s">
        <v>220</v>
      </c>
      <c r="F702">
        <v>25187</v>
      </c>
      <c r="G702" t="s">
        <v>3415</v>
      </c>
      <c r="H702" t="s">
        <v>3416</v>
      </c>
      <c r="I702" t="s">
        <v>3417</v>
      </c>
      <c r="J702">
        <v>32</v>
      </c>
      <c r="K702">
        <v>2</v>
      </c>
      <c r="L702">
        <v>0</v>
      </c>
      <c r="M702">
        <v>0</v>
      </c>
      <c r="N702" t="s">
        <v>3418</v>
      </c>
      <c r="O702" s="1">
        <v>153578</v>
      </c>
    </row>
    <row r="703" spans="1:15" x14ac:dyDescent="0.2">
      <c r="A703" t="s">
        <v>3419</v>
      </c>
      <c r="B703" t="s">
        <v>3420</v>
      </c>
      <c r="C703" t="s">
        <v>3421</v>
      </c>
      <c r="E703" t="s">
        <v>104</v>
      </c>
      <c r="F703" t="s">
        <v>3422</v>
      </c>
      <c r="G703">
        <f>1-416-929-7717</f>
        <v>-9061</v>
      </c>
      <c r="I703" t="s">
        <v>3423</v>
      </c>
      <c r="J703">
        <v>20</v>
      </c>
      <c r="K703">
        <v>2</v>
      </c>
      <c r="L703">
        <v>0</v>
      </c>
      <c r="M703">
        <v>1</v>
      </c>
      <c r="N703" t="s">
        <v>3424</v>
      </c>
      <c r="O703" s="1">
        <v>143501</v>
      </c>
    </row>
    <row r="704" spans="1:15" x14ac:dyDescent="0.2">
      <c r="A704" t="s">
        <v>3425</v>
      </c>
      <c r="B704" t="s">
        <v>3426</v>
      </c>
      <c r="C704" t="s">
        <v>348</v>
      </c>
      <c r="E704" t="s">
        <v>349</v>
      </c>
      <c r="F704">
        <v>20142</v>
      </c>
      <c r="G704" t="s">
        <v>3427</v>
      </c>
      <c r="H704" t="s">
        <v>3428</v>
      </c>
      <c r="I704" t="s">
        <v>3429</v>
      </c>
      <c r="J704">
        <v>20</v>
      </c>
      <c r="K704">
        <v>1</v>
      </c>
      <c r="L704">
        <v>0</v>
      </c>
      <c r="M704">
        <v>0</v>
      </c>
      <c r="N704" t="s">
        <v>3430</v>
      </c>
      <c r="O704" s="1">
        <v>185169</v>
      </c>
    </row>
    <row r="705" spans="1:15" x14ac:dyDescent="0.2">
      <c r="A705" t="s">
        <v>3431</v>
      </c>
      <c r="C705" t="s">
        <v>3432</v>
      </c>
      <c r="E705" t="s">
        <v>406</v>
      </c>
      <c r="F705">
        <v>49202</v>
      </c>
      <c r="G705">
        <f>972-3-925-3850</f>
        <v>-3806</v>
      </c>
      <c r="H705" t="s">
        <v>3433</v>
      </c>
      <c r="I705" t="s">
        <v>3434</v>
      </c>
      <c r="J705">
        <v>1</v>
      </c>
      <c r="K705">
        <v>1</v>
      </c>
      <c r="L705">
        <v>0</v>
      </c>
      <c r="M705">
        <v>0</v>
      </c>
      <c r="N705" t="s">
        <v>3435</v>
      </c>
      <c r="O705" s="1">
        <v>286559</v>
      </c>
    </row>
    <row r="706" spans="1:15" x14ac:dyDescent="0.2">
      <c r="A706" t="s">
        <v>1579</v>
      </c>
      <c r="B706" t="s">
        <v>3436</v>
      </c>
      <c r="C706" t="s">
        <v>739</v>
      </c>
      <c r="E706" t="s">
        <v>602</v>
      </c>
      <c r="F706">
        <v>117997</v>
      </c>
      <c r="G706">
        <f>7-916-43-62-291</f>
        <v>-1305</v>
      </c>
      <c r="H706" t="s">
        <v>3437</v>
      </c>
      <c r="I706" t="s">
        <v>3438</v>
      </c>
      <c r="J706">
        <v>37</v>
      </c>
      <c r="K706">
        <v>1</v>
      </c>
      <c r="L706">
        <v>0</v>
      </c>
      <c r="M706">
        <v>1</v>
      </c>
      <c r="N706" t="s">
        <v>3439</v>
      </c>
      <c r="O706" s="1">
        <v>102754</v>
      </c>
    </row>
    <row r="707" spans="1:15" x14ac:dyDescent="0.2">
      <c r="A707" t="s">
        <v>3440</v>
      </c>
      <c r="B707" t="s">
        <v>3441</v>
      </c>
      <c r="C707" t="s">
        <v>3442</v>
      </c>
      <c r="E707" t="s">
        <v>183</v>
      </c>
      <c r="F707">
        <v>62500</v>
      </c>
      <c r="G707" t="s">
        <v>3443</v>
      </c>
      <c r="H707" t="s">
        <v>3444</v>
      </c>
      <c r="I707" t="s">
        <v>3445</v>
      </c>
      <c r="J707">
        <v>167</v>
      </c>
      <c r="K707">
        <v>1</v>
      </c>
      <c r="L707">
        <v>0</v>
      </c>
      <c r="M707">
        <v>1</v>
      </c>
      <c r="N707" t="s">
        <v>3446</v>
      </c>
      <c r="O707" s="1">
        <v>155366</v>
      </c>
    </row>
    <row r="708" spans="1:15" x14ac:dyDescent="0.2">
      <c r="A708" t="s">
        <v>3447</v>
      </c>
      <c r="C708" t="s">
        <v>3448</v>
      </c>
      <c r="D708" t="s">
        <v>44</v>
      </c>
      <c r="E708" t="s">
        <v>4</v>
      </c>
      <c r="F708">
        <v>95355</v>
      </c>
      <c r="G708" t="s">
        <v>3449</v>
      </c>
      <c r="H708" t="s">
        <v>3450</v>
      </c>
      <c r="I708" t="s">
        <v>3451</v>
      </c>
      <c r="J708">
        <v>1</v>
      </c>
      <c r="K708">
        <v>1</v>
      </c>
      <c r="L708">
        <v>0</v>
      </c>
      <c r="M708">
        <v>0</v>
      </c>
      <c r="O708" s="1">
        <v>59755</v>
      </c>
    </row>
    <row r="709" spans="1:15" x14ac:dyDescent="0.2">
      <c r="A709" t="s">
        <v>3452</v>
      </c>
      <c r="B709" t="s">
        <v>3453</v>
      </c>
      <c r="C709" t="s">
        <v>3454</v>
      </c>
      <c r="E709" t="s">
        <v>588</v>
      </c>
      <c r="F709" t="s">
        <v>3455</v>
      </c>
      <c r="G709" t="s">
        <v>3456</v>
      </c>
      <c r="J709">
        <v>107</v>
      </c>
      <c r="K709">
        <v>1</v>
      </c>
      <c r="L709">
        <v>0</v>
      </c>
      <c r="M709">
        <v>0</v>
      </c>
      <c r="N709" t="s">
        <v>3457</v>
      </c>
      <c r="O709" s="1">
        <v>1406600</v>
      </c>
    </row>
    <row r="710" spans="1:15" x14ac:dyDescent="0.2">
      <c r="A710" t="s">
        <v>3458</v>
      </c>
      <c r="C710" t="s">
        <v>3459</v>
      </c>
      <c r="E710" t="s">
        <v>1797</v>
      </c>
      <c r="J710">
        <v>1</v>
      </c>
      <c r="K710">
        <v>1</v>
      </c>
      <c r="L710">
        <v>0</v>
      </c>
      <c r="M710">
        <v>1</v>
      </c>
      <c r="O710" s="1">
        <v>109878</v>
      </c>
    </row>
    <row r="711" spans="1:15" x14ac:dyDescent="0.2">
      <c r="A711" t="s">
        <v>3460</v>
      </c>
      <c r="B711" t="s">
        <v>3461</v>
      </c>
      <c r="C711" t="s">
        <v>1822</v>
      </c>
      <c r="E711" t="s">
        <v>220</v>
      </c>
      <c r="F711" t="s">
        <v>3462</v>
      </c>
      <c r="G711" t="s">
        <v>3463</v>
      </c>
      <c r="H711" t="s">
        <v>3464</v>
      </c>
      <c r="I711" t="s">
        <v>3465</v>
      </c>
      <c r="J711">
        <v>129</v>
      </c>
      <c r="K711">
        <v>3</v>
      </c>
      <c r="L711">
        <v>0</v>
      </c>
      <c r="M711">
        <v>3</v>
      </c>
      <c r="N711" t="s">
        <v>3466</v>
      </c>
      <c r="O711" s="1">
        <v>143342</v>
      </c>
    </row>
    <row r="712" spans="1:15" x14ac:dyDescent="0.2">
      <c r="A712" t="s">
        <v>1991</v>
      </c>
      <c r="B712" t="s">
        <v>3467</v>
      </c>
      <c r="C712" t="s">
        <v>1625</v>
      </c>
      <c r="D712" t="s">
        <v>696</v>
      </c>
      <c r="E712" t="s">
        <v>4</v>
      </c>
      <c r="F712">
        <v>45249</v>
      </c>
      <c r="J712">
        <v>17</v>
      </c>
      <c r="K712">
        <v>1</v>
      </c>
      <c r="L712">
        <v>0</v>
      </c>
      <c r="M712">
        <v>1</v>
      </c>
      <c r="O712" s="1">
        <v>23583</v>
      </c>
    </row>
    <row r="713" spans="1:15" x14ac:dyDescent="0.2">
      <c r="A713" t="s">
        <v>3468</v>
      </c>
      <c r="B713" t="s">
        <v>3469</v>
      </c>
      <c r="C713" t="s">
        <v>241</v>
      </c>
      <c r="E713" t="s">
        <v>242</v>
      </c>
      <c r="F713">
        <v>2400</v>
      </c>
      <c r="G713">
        <v>4535312201</v>
      </c>
      <c r="H713" t="s">
        <v>3470</v>
      </c>
      <c r="I713" t="s">
        <v>3471</v>
      </c>
      <c r="J713">
        <v>188</v>
      </c>
      <c r="K713">
        <v>1</v>
      </c>
      <c r="L713">
        <v>0</v>
      </c>
      <c r="M713">
        <v>1</v>
      </c>
      <c r="N713" t="s">
        <v>3472</v>
      </c>
      <c r="O713" s="1">
        <v>147456</v>
      </c>
    </row>
    <row r="714" spans="1:15" x14ac:dyDescent="0.2">
      <c r="A714" t="s">
        <v>3473</v>
      </c>
      <c r="C714" t="s">
        <v>1530</v>
      </c>
      <c r="E714" t="s">
        <v>602</v>
      </c>
      <c r="F714">
        <v>194291</v>
      </c>
      <c r="J714">
        <v>7</v>
      </c>
      <c r="K714">
        <v>2</v>
      </c>
      <c r="L714">
        <v>0</v>
      </c>
      <c r="M714">
        <v>1</v>
      </c>
      <c r="O714" s="1">
        <v>265120</v>
      </c>
    </row>
    <row r="715" spans="1:15" x14ac:dyDescent="0.2">
      <c r="A715" t="s">
        <v>3474</v>
      </c>
      <c r="C715" t="s">
        <v>806</v>
      </c>
      <c r="D715" t="s">
        <v>142</v>
      </c>
      <c r="E715" t="s">
        <v>4</v>
      </c>
      <c r="F715">
        <v>99204</v>
      </c>
      <c r="G715" t="s">
        <v>3475</v>
      </c>
      <c r="H715" t="s">
        <v>3476</v>
      </c>
      <c r="I715" t="s">
        <v>3477</v>
      </c>
      <c r="J715">
        <v>124</v>
      </c>
      <c r="K715">
        <v>1</v>
      </c>
      <c r="L715">
        <v>0</v>
      </c>
      <c r="M715">
        <v>0</v>
      </c>
      <c r="N715" t="s">
        <v>3478</v>
      </c>
      <c r="O715" s="1">
        <v>21211</v>
      </c>
    </row>
    <row r="716" spans="1:15" x14ac:dyDescent="0.2">
      <c r="A716" t="s">
        <v>3479</v>
      </c>
      <c r="C716" t="s">
        <v>3480</v>
      </c>
      <c r="E716" t="s">
        <v>820</v>
      </c>
      <c r="F716">
        <v>22149</v>
      </c>
      <c r="J716">
        <v>1</v>
      </c>
      <c r="K716">
        <v>1</v>
      </c>
      <c r="L716">
        <v>0</v>
      </c>
      <c r="M716">
        <v>0</v>
      </c>
      <c r="O716" s="1">
        <v>108850</v>
      </c>
    </row>
    <row r="717" spans="1:15" x14ac:dyDescent="0.2">
      <c r="A717" t="s">
        <v>3481</v>
      </c>
      <c r="C717" t="s">
        <v>739</v>
      </c>
      <c r="E717" t="s">
        <v>602</v>
      </c>
      <c r="F717" t="s">
        <v>3482</v>
      </c>
      <c r="J717">
        <v>3</v>
      </c>
      <c r="K717">
        <v>1</v>
      </c>
      <c r="L717">
        <v>0</v>
      </c>
      <c r="M717">
        <v>1</v>
      </c>
      <c r="O717" s="1">
        <v>148848</v>
      </c>
    </row>
    <row r="718" spans="1:15" x14ac:dyDescent="0.2">
      <c r="A718" t="s">
        <v>3483</v>
      </c>
      <c r="B718" t="s">
        <v>3484</v>
      </c>
      <c r="C718" t="s">
        <v>3485</v>
      </c>
      <c r="D718" t="s">
        <v>28</v>
      </c>
      <c r="E718" t="s">
        <v>4</v>
      </c>
      <c r="F718">
        <v>34205</v>
      </c>
      <c r="G718" t="s">
        <v>3486</v>
      </c>
      <c r="H718" t="s">
        <v>3487</v>
      </c>
      <c r="I718" t="s">
        <v>3488</v>
      </c>
      <c r="J718">
        <v>31</v>
      </c>
      <c r="K718">
        <v>2</v>
      </c>
      <c r="L718">
        <v>0</v>
      </c>
      <c r="M718">
        <v>2</v>
      </c>
      <c r="N718" t="s">
        <v>3489</v>
      </c>
      <c r="O718" s="1">
        <v>55028</v>
      </c>
    </row>
    <row r="719" spans="1:15" x14ac:dyDescent="0.2">
      <c r="A719" t="s">
        <v>3490</v>
      </c>
      <c r="B719" t="s">
        <v>3491</v>
      </c>
      <c r="C719" t="s">
        <v>2061</v>
      </c>
      <c r="E719" t="s">
        <v>820</v>
      </c>
      <c r="F719">
        <v>80539</v>
      </c>
      <c r="G719" t="s">
        <v>3492</v>
      </c>
      <c r="H719" t="s">
        <v>3493</v>
      </c>
      <c r="I719" t="s">
        <v>3494</v>
      </c>
      <c r="J719">
        <v>187</v>
      </c>
      <c r="K719">
        <v>1</v>
      </c>
      <c r="L719">
        <v>0</v>
      </c>
      <c r="M719">
        <v>0</v>
      </c>
      <c r="N719" t="s">
        <v>3495</v>
      </c>
      <c r="O719" s="1">
        <v>163341</v>
      </c>
    </row>
    <row r="720" spans="1:15" x14ac:dyDescent="0.2">
      <c r="A720" t="s">
        <v>3496</v>
      </c>
      <c r="B720" t="s">
        <v>3497</v>
      </c>
      <c r="C720" t="s">
        <v>1172</v>
      </c>
      <c r="E720" t="s">
        <v>1173</v>
      </c>
      <c r="F720" t="s">
        <v>3498</v>
      </c>
      <c r="G720">
        <f>55-51-3214-8640</f>
        <v>-11850</v>
      </c>
      <c r="H720" t="s">
        <v>3499</v>
      </c>
      <c r="I720" t="s">
        <v>3500</v>
      </c>
      <c r="J720">
        <v>27</v>
      </c>
      <c r="K720">
        <v>1</v>
      </c>
      <c r="L720">
        <v>0</v>
      </c>
      <c r="M720">
        <v>0</v>
      </c>
      <c r="O720" s="1">
        <v>146516</v>
      </c>
    </row>
    <row r="721" spans="1:15" x14ac:dyDescent="0.2">
      <c r="A721" t="s">
        <v>3501</v>
      </c>
      <c r="C721" t="s">
        <v>3502</v>
      </c>
      <c r="D721" t="s">
        <v>391</v>
      </c>
      <c r="E721" t="s">
        <v>4</v>
      </c>
      <c r="F721">
        <v>17011</v>
      </c>
      <c r="J721">
        <v>6</v>
      </c>
      <c r="K721">
        <v>1</v>
      </c>
      <c r="L721">
        <v>0</v>
      </c>
      <c r="M721">
        <v>1</v>
      </c>
      <c r="O721">
        <v>757</v>
      </c>
    </row>
    <row r="722" spans="1:15" x14ac:dyDescent="0.2">
      <c r="A722" t="s">
        <v>3503</v>
      </c>
      <c r="B722" t="s">
        <v>3504</v>
      </c>
      <c r="C722" t="s">
        <v>3505</v>
      </c>
      <c r="E722" t="s">
        <v>316</v>
      </c>
      <c r="F722">
        <v>14033</v>
      </c>
      <c r="G722" t="s">
        <v>3506</v>
      </c>
      <c r="H722" t="s">
        <v>3507</v>
      </c>
      <c r="I722" t="s">
        <v>3508</v>
      </c>
      <c r="J722">
        <v>162</v>
      </c>
      <c r="K722">
        <v>1</v>
      </c>
      <c r="L722">
        <v>0</v>
      </c>
      <c r="M722">
        <v>1</v>
      </c>
      <c r="N722" t="s">
        <v>3509</v>
      </c>
      <c r="O722" s="1">
        <v>78522</v>
      </c>
    </row>
    <row r="723" spans="1:15" x14ac:dyDescent="0.2">
      <c r="A723" t="s">
        <v>3510</v>
      </c>
      <c r="B723" t="s">
        <v>3511</v>
      </c>
      <c r="C723" t="s">
        <v>3167</v>
      </c>
      <c r="E723" t="s">
        <v>1438</v>
      </c>
      <c r="F723">
        <v>7006</v>
      </c>
      <c r="G723" t="s">
        <v>3512</v>
      </c>
      <c r="H723" t="s">
        <v>3513</v>
      </c>
      <c r="I723" t="s">
        <v>3514</v>
      </c>
      <c r="J723">
        <v>187</v>
      </c>
      <c r="K723">
        <v>1</v>
      </c>
      <c r="L723">
        <v>0</v>
      </c>
      <c r="M723">
        <v>1</v>
      </c>
      <c r="N723" t="s">
        <v>3515</v>
      </c>
      <c r="O723" s="1">
        <v>1162676</v>
      </c>
    </row>
    <row r="724" spans="1:15" x14ac:dyDescent="0.2">
      <c r="A724" t="s">
        <v>3516</v>
      </c>
      <c r="B724" t="s">
        <v>3517</v>
      </c>
      <c r="C724" t="s">
        <v>3518</v>
      </c>
      <c r="E724" t="s">
        <v>765</v>
      </c>
      <c r="F724">
        <v>25198</v>
      </c>
      <c r="G724">
        <f>34-973-705-342</f>
        <v>-1986</v>
      </c>
      <c r="H724" t="s">
        <v>3519</v>
      </c>
      <c r="I724" t="s">
        <v>3520</v>
      </c>
      <c r="J724">
        <v>70</v>
      </c>
      <c r="K724">
        <v>2</v>
      </c>
      <c r="L724">
        <v>0</v>
      </c>
      <c r="M724">
        <v>1</v>
      </c>
      <c r="N724" t="s">
        <v>3521</v>
      </c>
      <c r="O724" s="1">
        <v>234842</v>
      </c>
    </row>
    <row r="725" spans="1:15" x14ac:dyDescent="0.2">
      <c r="A725" t="s">
        <v>3522</v>
      </c>
      <c r="B725" t="s">
        <v>3523</v>
      </c>
      <c r="C725" t="s">
        <v>1267</v>
      </c>
      <c r="E725" t="s">
        <v>316</v>
      </c>
      <c r="F725">
        <v>67098</v>
      </c>
      <c r="G725">
        <v>388128436</v>
      </c>
      <c r="H725" t="s">
        <v>3524</v>
      </c>
      <c r="I725" t="s">
        <v>3525</v>
      </c>
      <c r="J725">
        <v>36</v>
      </c>
      <c r="K725">
        <v>2</v>
      </c>
      <c r="L725">
        <v>0</v>
      </c>
      <c r="M725">
        <v>2</v>
      </c>
      <c r="N725" t="s">
        <v>3526</v>
      </c>
      <c r="O725" s="1">
        <v>149649</v>
      </c>
    </row>
    <row r="726" spans="1:15" x14ac:dyDescent="0.2">
      <c r="A726" t="s">
        <v>3527</v>
      </c>
      <c r="C726" t="s">
        <v>3528</v>
      </c>
      <c r="E726" t="s">
        <v>220</v>
      </c>
      <c r="F726">
        <v>43480</v>
      </c>
      <c r="G726" t="s">
        <v>3529</v>
      </c>
      <c r="H726" t="s">
        <v>3530</v>
      </c>
      <c r="I726" t="s">
        <v>3531</v>
      </c>
      <c r="J726">
        <v>1</v>
      </c>
      <c r="K726">
        <v>1</v>
      </c>
      <c r="L726">
        <v>0</v>
      </c>
      <c r="M726">
        <v>0</v>
      </c>
      <c r="O726" s="1">
        <v>1181786</v>
      </c>
    </row>
    <row r="727" spans="1:15" x14ac:dyDescent="0.2">
      <c r="A727" t="s">
        <v>3532</v>
      </c>
      <c r="B727" t="s">
        <v>3533</v>
      </c>
      <c r="C727" t="s">
        <v>1260</v>
      </c>
      <c r="E727" t="s">
        <v>104</v>
      </c>
      <c r="F727" t="s">
        <v>3534</v>
      </c>
      <c r="G727" t="s">
        <v>3535</v>
      </c>
      <c r="H727" t="s">
        <v>3536</v>
      </c>
      <c r="I727" t="s">
        <v>3537</v>
      </c>
      <c r="J727">
        <v>69</v>
      </c>
      <c r="K727">
        <v>1</v>
      </c>
      <c r="L727">
        <v>0</v>
      </c>
      <c r="M727">
        <v>1</v>
      </c>
      <c r="O727" s="1">
        <v>149554</v>
      </c>
    </row>
    <row r="728" spans="1:15" x14ac:dyDescent="0.2">
      <c r="A728" t="s">
        <v>3538</v>
      </c>
      <c r="B728" t="s">
        <v>3539</v>
      </c>
      <c r="C728" t="s">
        <v>1856</v>
      </c>
      <c r="E728" t="s">
        <v>820</v>
      </c>
      <c r="F728">
        <v>10117</v>
      </c>
      <c r="G728" t="s">
        <v>3540</v>
      </c>
      <c r="H728" t="s">
        <v>3541</v>
      </c>
      <c r="I728" t="s">
        <v>3542</v>
      </c>
      <c r="J728">
        <v>461</v>
      </c>
      <c r="K728">
        <v>2</v>
      </c>
      <c r="L728">
        <v>0</v>
      </c>
      <c r="M728">
        <v>1</v>
      </c>
      <c r="N728" t="s">
        <v>3543</v>
      </c>
      <c r="O728" s="1">
        <v>199978</v>
      </c>
    </row>
    <row r="729" spans="1:15" x14ac:dyDescent="0.2">
      <c r="A729" t="s">
        <v>3544</v>
      </c>
      <c r="C729" t="s">
        <v>2526</v>
      </c>
      <c r="E729" t="s">
        <v>820</v>
      </c>
      <c r="F729" t="s">
        <v>2527</v>
      </c>
      <c r="J729">
        <v>1</v>
      </c>
      <c r="K729">
        <v>1</v>
      </c>
      <c r="L729">
        <v>0</v>
      </c>
      <c r="M729">
        <v>1</v>
      </c>
      <c r="O729" s="1">
        <v>279206</v>
      </c>
    </row>
    <row r="730" spans="1:15" x14ac:dyDescent="0.2">
      <c r="A730" t="s">
        <v>3545</v>
      </c>
      <c r="C730" t="s">
        <v>1904</v>
      </c>
      <c r="E730" t="s">
        <v>1905</v>
      </c>
      <c r="F730">
        <v>4050</v>
      </c>
      <c r="J730">
        <v>3</v>
      </c>
      <c r="K730">
        <v>1</v>
      </c>
      <c r="L730">
        <v>0</v>
      </c>
      <c r="M730">
        <v>0</v>
      </c>
      <c r="O730" s="1">
        <v>166206</v>
      </c>
    </row>
    <row r="731" spans="1:15" x14ac:dyDescent="0.2">
      <c r="A731" t="s">
        <v>3546</v>
      </c>
      <c r="B731" t="s">
        <v>3547</v>
      </c>
      <c r="C731" t="s">
        <v>742</v>
      </c>
      <c r="D731" t="s">
        <v>743</v>
      </c>
      <c r="E731" t="s">
        <v>4</v>
      </c>
      <c r="F731">
        <v>70118</v>
      </c>
      <c r="G731" t="s">
        <v>3548</v>
      </c>
      <c r="H731" t="s">
        <v>3549</v>
      </c>
      <c r="I731" t="s">
        <v>3550</v>
      </c>
      <c r="J731">
        <v>741</v>
      </c>
      <c r="K731">
        <v>2</v>
      </c>
      <c r="L731">
        <v>0</v>
      </c>
      <c r="M731">
        <v>1</v>
      </c>
      <c r="N731" t="s">
        <v>3551</v>
      </c>
      <c r="O731">
        <v>228</v>
      </c>
    </row>
    <row r="732" spans="1:15" x14ac:dyDescent="0.2">
      <c r="A732" t="s">
        <v>3552</v>
      </c>
      <c r="B732" t="s">
        <v>3553</v>
      </c>
      <c r="C732" t="s">
        <v>3554</v>
      </c>
      <c r="D732" t="s">
        <v>44</v>
      </c>
      <c r="E732" t="s">
        <v>4</v>
      </c>
      <c r="F732">
        <v>91911</v>
      </c>
      <c r="G732" t="s">
        <v>3555</v>
      </c>
      <c r="H732" t="s">
        <v>3556</v>
      </c>
      <c r="I732" t="s">
        <v>3557</v>
      </c>
      <c r="J732">
        <v>73</v>
      </c>
      <c r="K732">
        <v>9</v>
      </c>
      <c r="L732">
        <v>0</v>
      </c>
      <c r="M732">
        <v>8</v>
      </c>
      <c r="N732" t="s">
        <v>3558</v>
      </c>
      <c r="O732" s="1">
        <v>810924</v>
      </c>
    </row>
    <row r="733" spans="1:15" x14ac:dyDescent="0.2">
      <c r="A733" t="s">
        <v>3559</v>
      </c>
      <c r="B733" t="s">
        <v>3560</v>
      </c>
      <c r="C733" t="s">
        <v>1669</v>
      </c>
      <c r="D733" t="s">
        <v>169</v>
      </c>
      <c r="E733" t="s">
        <v>4</v>
      </c>
      <c r="F733">
        <v>78229</v>
      </c>
      <c r="G733" t="s">
        <v>3561</v>
      </c>
      <c r="I733" t="s">
        <v>3562</v>
      </c>
      <c r="J733">
        <v>30</v>
      </c>
      <c r="K733">
        <v>2</v>
      </c>
      <c r="L733">
        <v>0</v>
      </c>
      <c r="M733">
        <v>1</v>
      </c>
      <c r="N733" t="s">
        <v>3563</v>
      </c>
      <c r="O733" s="1">
        <v>52550</v>
      </c>
    </row>
    <row r="734" spans="1:15" x14ac:dyDescent="0.2">
      <c r="A734" t="s">
        <v>3564</v>
      </c>
      <c r="C734" t="s">
        <v>3565</v>
      </c>
      <c r="E734" t="s">
        <v>2399</v>
      </c>
      <c r="J734">
        <v>1</v>
      </c>
      <c r="K734">
        <v>1</v>
      </c>
      <c r="L734">
        <v>0</v>
      </c>
      <c r="M734">
        <v>0</v>
      </c>
      <c r="N734" t="s">
        <v>3566</v>
      </c>
      <c r="O734" s="1">
        <v>243027</v>
      </c>
    </row>
    <row r="735" spans="1:15" x14ac:dyDescent="0.2">
      <c r="A735" t="s">
        <v>3567</v>
      </c>
      <c r="B735" t="s">
        <v>3568</v>
      </c>
      <c r="C735" t="s">
        <v>671</v>
      </c>
      <c r="D735" t="s">
        <v>672</v>
      </c>
      <c r="E735" t="s">
        <v>4</v>
      </c>
      <c r="F735">
        <v>89101</v>
      </c>
      <c r="G735" t="s">
        <v>3569</v>
      </c>
      <c r="H735" t="s">
        <v>3570</v>
      </c>
      <c r="I735" t="s">
        <v>3571</v>
      </c>
      <c r="J735">
        <v>13</v>
      </c>
      <c r="K735">
        <v>1</v>
      </c>
      <c r="L735">
        <v>0</v>
      </c>
      <c r="M735">
        <v>1</v>
      </c>
      <c r="O735" s="1">
        <v>35343</v>
      </c>
    </row>
    <row r="736" spans="1:15" x14ac:dyDescent="0.2">
      <c r="A736" t="s">
        <v>3572</v>
      </c>
      <c r="B736" t="s">
        <v>3573</v>
      </c>
      <c r="C736" t="s">
        <v>1256</v>
      </c>
      <c r="E736" t="s">
        <v>316</v>
      </c>
      <c r="F736">
        <v>69003</v>
      </c>
      <c r="G736" t="s">
        <v>3574</v>
      </c>
      <c r="H736" t="s">
        <v>3575</v>
      </c>
      <c r="I736" t="s">
        <v>3576</v>
      </c>
      <c r="J736">
        <v>148</v>
      </c>
      <c r="K736">
        <v>3</v>
      </c>
      <c r="L736">
        <v>0</v>
      </c>
      <c r="M736">
        <v>3</v>
      </c>
      <c r="N736" t="s">
        <v>3577</v>
      </c>
      <c r="O736" s="1">
        <v>201566</v>
      </c>
    </row>
    <row r="737" spans="1:15" x14ac:dyDescent="0.2">
      <c r="A737" t="s">
        <v>3578</v>
      </c>
      <c r="C737" t="s">
        <v>2324</v>
      </c>
      <c r="D737" t="s">
        <v>28</v>
      </c>
      <c r="E737" t="s">
        <v>4</v>
      </c>
      <c r="F737">
        <v>32308</v>
      </c>
      <c r="J737">
        <v>1</v>
      </c>
      <c r="K737">
        <v>1</v>
      </c>
      <c r="L737">
        <v>0</v>
      </c>
      <c r="M737">
        <v>1</v>
      </c>
      <c r="O737" s="1">
        <v>50794</v>
      </c>
    </row>
    <row r="738" spans="1:15" x14ac:dyDescent="0.2">
      <c r="A738" t="s">
        <v>3579</v>
      </c>
      <c r="B738" t="s">
        <v>3580</v>
      </c>
      <c r="C738" t="s">
        <v>307</v>
      </c>
      <c r="D738" t="s">
        <v>308</v>
      </c>
      <c r="E738" t="s">
        <v>4</v>
      </c>
      <c r="F738">
        <v>63110</v>
      </c>
      <c r="I738" t="s">
        <v>1783</v>
      </c>
      <c r="J738">
        <v>32</v>
      </c>
      <c r="K738">
        <v>2</v>
      </c>
      <c r="L738">
        <v>0</v>
      </c>
      <c r="M738">
        <v>1</v>
      </c>
      <c r="N738" t="s">
        <v>3581</v>
      </c>
      <c r="O738" s="1">
        <v>71350</v>
      </c>
    </row>
    <row r="739" spans="1:15" x14ac:dyDescent="0.2">
      <c r="A739" t="s">
        <v>3582</v>
      </c>
      <c r="B739" t="s">
        <v>3583</v>
      </c>
      <c r="C739" t="s">
        <v>3584</v>
      </c>
      <c r="E739" t="s">
        <v>765</v>
      </c>
      <c r="F739">
        <v>8028</v>
      </c>
      <c r="G739">
        <v>34937458376</v>
      </c>
      <c r="I739" t="s">
        <v>3585</v>
      </c>
      <c r="J739">
        <v>127</v>
      </c>
      <c r="K739">
        <v>2</v>
      </c>
      <c r="L739">
        <v>0</v>
      </c>
      <c r="M739">
        <v>1</v>
      </c>
      <c r="N739" t="s">
        <v>3586</v>
      </c>
      <c r="O739" s="1">
        <v>1407133</v>
      </c>
    </row>
    <row r="740" spans="1:15" x14ac:dyDescent="0.2">
      <c r="A740" t="s">
        <v>3587</v>
      </c>
      <c r="C740" t="s">
        <v>3588</v>
      </c>
      <c r="D740" t="s">
        <v>28</v>
      </c>
      <c r="E740" t="s">
        <v>4</v>
      </c>
      <c r="F740">
        <v>33021</v>
      </c>
      <c r="J740">
        <v>5</v>
      </c>
      <c r="K740">
        <v>1</v>
      </c>
      <c r="L740">
        <v>0</v>
      </c>
      <c r="M740">
        <v>1</v>
      </c>
      <c r="N740" t="s">
        <v>3589</v>
      </c>
      <c r="O740">
        <v>830</v>
      </c>
    </row>
    <row r="741" spans="1:15" x14ac:dyDescent="0.2">
      <c r="A741" t="s">
        <v>3590</v>
      </c>
      <c r="B741" t="s">
        <v>3591</v>
      </c>
      <c r="C741" t="s">
        <v>1002</v>
      </c>
      <c r="D741" t="s">
        <v>169</v>
      </c>
      <c r="E741" t="s">
        <v>4</v>
      </c>
      <c r="F741">
        <v>78665</v>
      </c>
      <c r="G741" t="s">
        <v>3592</v>
      </c>
      <c r="H741" t="s">
        <v>3593</v>
      </c>
      <c r="I741" t="s">
        <v>3594</v>
      </c>
      <c r="J741">
        <v>530</v>
      </c>
      <c r="K741">
        <v>1</v>
      </c>
      <c r="L741">
        <v>0</v>
      </c>
      <c r="M741">
        <v>1</v>
      </c>
      <c r="N741" t="s">
        <v>3595</v>
      </c>
      <c r="O741" s="1">
        <v>59905</v>
      </c>
    </row>
    <row r="742" spans="1:15" x14ac:dyDescent="0.2">
      <c r="A742" t="s">
        <v>3596</v>
      </c>
      <c r="B742" t="s">
        <v>3597</v>
      </c>
      <c r="C742" t="s">
        <v>3588</v>
      </c>
      <c r="D742" t="s">
        <v>28</v>
      </c>
      <c r="E742" t="s">
        <v>4</v>
      </c>
      <c r="F742">
        <v>33021</v>
      </c>
      <c r="G742" t="s">
        <v>3598</v>
      </c>
      <c r="H742" t="s">
        <v>3599</v>
      </c>
      <c r="I742" t="s">
        <v>3600</v>
      </c>
      <c r="J742">
        <v>17</v>
      </c>
      <c r="K742">
        <v>3</v>
      </c>
      <c r="L742">
        <v>0</v>
      </c>
      <c r="M742">
        <v>2</v>
      </c>
      <c r="N742" t="s">
        <v>3589</v>
      </c>
      <c r="O742" s="1">
        <v>10874</v>
      </c>
    </row>
    <row r="743" spans="1:15" x14ac:dyDescent="0.2">
      <c r="A743" t="s">
        <v>3601</v>
      </c>
      <c r="B743" t="s">
        <v>3602</v>
      </c>
      <c r="C743" t="s">
        <v>3603</v>
      </c>
      <c r="E743" t="s">
        <v>1438</v>
      </c>
      <c r="F743">
        <v>4011</v>
      </c>
      <c r="G743" t="s">
        <v>3604</v>
      </c>
      <c r="H743" t="s">
        <v>3605</v>
      </c>
      <c r="I743" t="s">
        <v>3606</v>
      </c>
      <c r="J743">
        <v>83</v>
      </c>
      <c r="K743">
        <v>1</v>
      </c>
      <c r="L743">
        <v>0</v>
      </c>
      <c r="M743">
        <v>1</v>
      </c>
      <c r="N743" t="s">
        <v>3607</v>
      </c>
      <c r="O743" s="1">
        <v>178232</v>
      </c>
    </row>
    <row r="744" spans="1:15" x14ac:dyDescent="0.2">
      <c r="A744" t="s">
        <v>3608</v>
      </c>
      <c r="C744" t="s">
        <v>103</v>
      </c>
      <c r="E744" t="s">
        <v>104</v>
      </c>
      <c r="J744">
        <v>1</v>
      </c>
      <c r="K744">
        <v>1</v>
      </c>
      <c r="L744">
        <v>0</v>
      </c>
      <c r="M744">
        <v>0</v>
      </c>
      <c r="O744" s="1">
        <v>218538</v>
      </c>
    </row>
    <row r="745" spans="1:15" x14ac:dyDescent="0.2">
      <c r="A745" t="s">
        <v>3609</v>
      </c>
      <c r="C745" t="s">
        <v>2526</v>
      </c>
      <c r="E745" t="s">
        <v>820</v>
      </c>
      <c r="G745">
        <f>49-793-1594553</f>
        <v>-1595297</v>
      </c>
      <c r="H745" t="s">
        <v>3610</v>
      </c>
      <c r="I745" t="s">
        <v>3611</v>
      </c>
      <c r="J745">
        <v>1</v>
      </c>
      <c r="K745">
        <v>1</v>
      </c>
      <c r="L745">
        <v>0</v>
      </c>
      <c r="M745">
        <v>1</v>
      </c>
      <c r="O745" s="1">
        <v>194104</v>
      </c>
    </row>
    <row r="746" spans="1:15" x14ac:dyDescent="0.2">
      <c r="A746" t="s">
        <v>3612</v>
      </c>
      <c r="C746" t="s">
        <v>3613</v>
      </c>
      <c r="E746" t="s">
        <v>688</v>
      </c>
      <c r="F746" t="s">
        <v>3614</v>
      </c>
      <c r="J746">
        <v>1</v>
      </c>
      <c r="K746">
        <v>1</v>
      </c>
      <c r="L746">
        <v>0</v>
      </c>
      <c r="M746">
        <v>0</v>
      </c>
      <c r="O746" s="1">
        <v>258980</v>
      </c>
    </row>
    <row r="747" spans="1:15" x14ac:dyDescent="0.2">
      <c r="A747" t="s">
        <v>3615</v>
      </c>
      <c r="B747" t="s">
        <v>3616</v>
      </c>
      <c r="C747" t="s">
        <v>2698</v>
      </c>
      <c r="E747" t="s">
        <v>714</v>
      </c>
      <c r="F747">
        <v>100</v>
      </c>
      <c r="G747" t="s">
        <v>3617</v>
      </c>
      <c r="H747" t="s">
        <v>3618</v>
      </c>
      <c r="I747" t="s">
        <v>3619</v>
      </c>
      <c r="J747">
        <v>253</v>
      </c>
      <c r="K747">
        <v>1</v>
      </c>
      <c r="L747">
        <v>0</v>
      </c>
      <c r="M747">
        <v>1</v>
      </c>
      <c r="N747" t="s">
        <v>3620</v>
      </c>
      <c r="O747" s="1">
        <v>264961</v>
      </c>
    </row>
    <row r="748" spans="1:15" x14ac:dyDescent="0.2">
      <c r="A748" t="s">
        <v>3621</v>
      </c>
      <c r="C748" t="s">
        <v>739</v>
      </c>
      <c r="E748" t="s">
        <v>602</v>
      </c>
      <c r="F748">
        <v>125299</v>
      </c>
      <c r="J748">
        <v>3</v>
      </c>
      <c r="K748">
        <v>1</v>
      </c>
      <c r="L748">
        <v>0</v>
      </c>
      <c r="M748">
        <v>1</v>
      </c>
      <c r="O748" s="1">
        <v>244211</v>
      </c>
    </row>
    <row r="749" spans="1:15" x14ac:dyDescent="0.2">
      <c r="A749" t="s">
        <v>321</v>
      </c>
      <c r="B749" t="s">
        <v>3622</v>
      </c>
      <c r="C749" t="s">
        <v>658</v>
      </c>
      <c r="E749" t="s">
        <v>299</v>
      </c>
      <c r="F749">
        <v>1090</v>
      </c>
      <c r="G749">
        <f>32-2-629-27-63</f>
        <v>-689</v>
      </c>
      <c r="H749" t="s">
        <v>3623</v>
      </c>
      <c r="I749" t="s">
        <v>3624</v>
      </c>
      <c r="J749">
        <v>48</v>
      </c>
      <c r="K749">
        <v>2</v>
      </c>
      <c r="L749">
        <v>0</v>
      </c>
      <c r="M749">
        <v>2</v>
      </c>
      <c r="N749" t="s">
        <v>3625</v>
      </c>
      <c r="O749" s="1">
        <v>161257</v>
      </c>
    </row>
    <row r="750" spans="1:15" x14ac:dyDescent="0.2">
      <c r="A750" t="s">
        <v>3626</v>
      </c>
      <c r="B750" t="s">
        <v>3627</v>
      </c>
      <c r="C750" t="s">
        <v>834</v>
      </c>
      <c r="E750" t="s">
        <v>835</v>
      </c>
      <c r="F750">
        <v>1010</v>
      </c>
      <c r="G750" t="s">
        <v>3628</v>
      </c>
      <c r="H750" t="s">
        <v>3629</v>
      </c>
      <c r="I750" t="s">
        <v>3630</v>
      </c>
      <c r="J750">
        <v>618</v>
      </c>
      <c r="K750">
        <v>2</v>
      </c>
      <c r="L750">
        <v>0</v>
      </c>
      <c r="M750">
        <v>0</v>
      </c>
      <c r="N750" t="s">
        <v>3631</v>
      </c>
      <c r="O750" s="1">
        <v>150578</v>
      </c>
    </row>
    <row r="751" spans="1:15" x14ac:dyDescent="0.2">
      <c r="A751" t="s">
        <v>3632</v>
      </c>
      <c r="C751" t="s">
        <v>2164</v>
      </c>
      <c r="E751" t="s">
        <v>406</v>
      </c>
      <c r="F751">
        <v>34362</v>
      </c>
      <c r="G751">
        <v>9728250843</v>
      </c>
      <c r="H751" t="s">
        <v>3633</v>
      </c>
      <c r="I751" t="s">
        <v>3634</v>
      </c>
      <c r="J751">
        <v>122</v>
      </c>
      <c r="K751">
        <v>1</v>
      </c>
      <c r="L751">
        <v>0</v>
      </c>
      <c r="M751">
        <v>0</v>
      </c>
      <c r="N751" t="s">
        <v>3635</v>
      </c>
      <c r="O751" s="1">
        <v>306007</v>
      </c>
    </row>
    <row r="752" spans="1:15" x14ac:dyDescent="0.2">
      <c r="A752" t="s">
        <v>3636</v>
      </c>
      <c r="C752" t="s">
        <v>2427</v>
      </c>
      <c r="E752" t="s">
        <v>820</v>
      </c>
      <c r="F752">
        <v>35392</v>
      </c>
      <c r="J752">
        <v>3</v>
      </c>
      <c r="K752">
        <v>1</v>
      </c>
      <c r="L752">
        <v>0</v>
      </c>
      <c r="M752">
        <v>1</v>
      </c>
      <c r="O752" s="1">
        <v>234309</v>
      </c>
    </row>
    <row r="753" spans="1:15" x14ac:dyDescent="0.2">
      <c r="A753" t="s">
        <v>3637</v>
      </c>
      <c r="B753" t="s">
        <v>3638</v>
      </c>
      <c r="C753" t="s">
        <v>1735</v>
      </c>
      <c r="D753" t="s">
        <v>44</v>
      </c>
      <c r="E753" t="s">
        <v>4</v>
      </c>
      <c r="F753">
        <v>90717</v>
      </c>
      <c r="G753" t="s">
        <v>3639</v>
      </c>
      <c r="H753" t="s">
        <v>3640</v>
      </c>
      <c r="I753" t="s">
        <v>3641</v>
      </c>
      <c r="J753">
        <v>55</v>
      </c>
      <c r="K753">
        <v>1</v>
      </c>
      <c r="L753">
        <v>0</v>
      </c>
      <c r="M753">
        <v>1</v>
      </c>
      <c r="N753" t="s">
        <v>3642</v>
      </c>
      <c r="O753" s="1">
        <v>10066</v>
      </c>
    </row>
    <row r="754" spans="1:15" x14ac:dyDescent="0.2">
      <c r="A754" t="s">
        <v>3643</v>
      </c>
      <c r="C754" t="s">
        <v>3644</v>
      </c>
      <c r="E754" t="s">
        <v>220</v>
      </c>
      <c r="F754">
        <v>42422</v>
      </c>
      <c r="G754" t="s">
        <v>3645</v>
      </c>
      <c r="H754" t="s">
        <v>3646</v>
      </c>
      <c r="I754" t="s">
        <v>3647</v>
      </c>
      <c r="J754">
        <v>2</v>
      </c>
      <c r="K754">
        <v>2</v>
      </c>
      <c r="L754">
        <v>0</v>
      </c>
      <c r="M754">
        <v>0</v>
      </c>
      <c r="O754" s="1">
        <v>1174294</v>
      </c>
    </row>
    <row r="755" spans="1:15" x14ac:dyDescent="0.2">
      <c r="A755" t="s">
        <v>3648</v>
      </c>
      <c r="C755" t="s">
        <v>3649</v>
      </c>
      <c r="E755" t="s">
        <v>406</v>
      </c>
      <c r="I755" t="s">
        <v>3650</v>
      </c>
      <c r="J755">
        <v>1</v>
      </c>
      <c r="K755">
        <v>1</v>
      </c>
      <c r="L755">
        <v>0</v>
      </c>
      <c r="M755">
        <v>1</v>
      </c>
      <c r="O755" s="1">
        <v>232934</v>
      </c>
    </row>
    <row r="756" spans="1:15" x14ac:dyDescent="0.2">
      <c r="A756" t="s">
        <v>3651</v>
      </c>
      <c r="B756" t="s">
        <v>3652</v>
      </c>
      <c r="C756" t="s">
        <v>3653</v>
      </c>
      <c r="E756" t="s">
        <v>1438</v>
      </c>
      <c r="F756">
        <v>27</v>
      </c>
      <c r="H756" t="s">
        <v>3654</v>
      </c>
      <c r="I756" t="s">
        <v>3655</v>
      </c>
      <c r="J756">
        <v>107</v>
      </c>
      <c r="K756">
        <v>1</v>
      </c>
      <c r="L756">
        <v>0</v>
      </c>
      <c r="M756">
        <v>0</v>
      </c>
      <c r="N756" t="s">
        <v>3656</v>
      </c>
      <c r="O756" s="1">
        <v>245936</v>
      </c>
    </row>
    <row r="757" spans="1:15" x14ac:dyDescent="0.2">
      <c r="A757" t="s">
        <v>3657</v>
      </c>
      <c r="C757" t="s">
        <v>739</v>
      </c>
      <c r="E757" t="s">
        <v>602</v>
      </c>
      <c r="F757" t="s">
        <v>3482</v>
      </c>
      <c r="J757">
        <v>1</v>
      </c>
      <c r="K757">
        <v>1</v>
      </c>
      <c r="L757">
        <v>0</v>
      </c>
      <c r="M757">
        <v>0</v>
      </c>
      <c r="O757" s="1">
        <v>105107</v>
      </c>
    </row>
    <row r="758" spans="1:15" x14ac:dyDescent="0.2">
      <c r="A758" t="s">
        <v>3658</v>
      </c>
      <c r="C758" t="s">
        <v>2061</v>
      </c>
      <c r="E758" t="s">
        <v>820</v>
      </c>
      <c r="J758">
        <v>1</v>
      </c>
      <c r="K758">
        <v>1</v>
      </c>
      <c r="L758">
        <v>0</v>
      </c>
      <c r="M758">
        <v>1</v>
      </c>
      <c r="O758" s="1">
        <v>82069</v>
      </c>
    </row>
    <row r="759" spans="1:15" x14ac:dyDescent="0.2">
      <c r="A759" t="s">
        <v>3659</v>
      </c>
      <c r="C759" t="s">
        <v>3660</v>
      </c>
      <c r="D759" t="s">
        <v>28</v>
      </c>
      <c r="E759" t="s">
        <v>4</v>
      </c>
      <c r="F759">
        <v>33408</v>
      </c>
      <c r="G759" t="s">
        <v>3661</v>
      </c>
      <c r="H759" t="s">
        <v>3662</v>
      </c>
      <c r="I759" t="s">
        <v>3663</v>
      </c>
      <c r="J759">
        <v>7</v>
      </c>
      <c r="K759">
        <v>1</v>
      </c>
      <c r="L759">
        <v>0</v>
      </c>
      <c r="M759">
        <v>1</v>
      </c>
      <c r="O759" s="1">
        <v>37602</v>
      </c>
    </row>
    <row r="760" spans="1:15" x14ac:dyDescent="0.2">
      <c r="A760" t="s">
        <v>3664</v>
      </c>
      <c r="B760" t="s">
        <v>3665</v>
      </c>
      <c r="C760" t="s">
        <v>3666</v>
      </c>
      <c r="D760" t="s">
        <v>28</v>
      </c>
      <c r="E760" t="s">
        <v>4</v>
      </c>
      <c r="F760">
        <v>33012</v>
      </c>
      <c r="G760" t="s">
        <v>3667</v>
      </c>
      <c r="H760" t="s">
        <v>3668</v>
      </c>
      <c r="I760" t="s">
        <v>3669</v>
      </c>
      <c r="J760">
        <v>16</v>
      </c>
      <c r="K760">
        <v>1</v>
      </c>
      <c r="L760">
        <v>0</v>
      </c>
      <c r="M760">
        <v>1</v>
      </c>
      <c r="N760" t="s">
        <v>3670</v>
      </c>
      <c r="O760" s="1">
        <v>64201</v>
      </c>
    </row>
    <row r="761" spans="1:15" x14ac:dyDescent="0.2">
      <c r="A761" t="s">
        <v>3671</v>
      </c>
      <c r="C761" t="s">
        <v>3672</v>
      </c>
      <c r="E761" t="s">
        <v>316</v>
      </c>
      <c r="J761">
        <v>2</v>
      </c>
      <c r="K761">
        <v>2</v>
      </c>
      <c r="L761">
        <v>0</v>
      </c>
      <c r="M761">
        <v>1</v>
      </c>
      <c r="O761" s="1">
        <v>188971</v>
      </c>
    </row>
    <row r="762" spans="1:15" x14ac:dyDescent="0.2">
      <c r="A762" t="s">
        <v>3673</v>
      </c>
      <c r="B762" t="s">
        <v>3674</v>
      </c>
      <c r="C762" t="s">
        <v>182</v>
      </c>
      <c r="E762" t="s">
        <v>183</v>
      </c>
      <c r="F762">
        <v>14021</v>
      </c>
      <c r="G762" t="s">
        <v>3675</v>
      </c>
      <c r="H762" t="s">
        <v>3676</v>
      </c>
      <c r="I762" t="s">
        <v>3677</v>
      </c>
      <c r="J762">
        <v>35</v>
      </c>
      <c r="K762">
        <v>2</v>
      </c>
      <c r="L762">
        <v>0</v>
      </c>
      <c r="M762">
        <v>1</v>
      </c>
      <c r="N762" t="s">
        <v>3678</v>
      </c>
      <c r="O762" s="1">
        <v>246318</v>
      </c>
    </row>
    <row r="763" spans="1:15" x14ac:dyDescent="0.2">
      <c r="A763" t="s">
        <v>3679</v>
      </c>
      <c r="C763" t="s">
        <v>907</v>
      </c>
      <c r="D763" t="s">
        <v>908</v>
      </c>
      <c r="E763" t="s">
        <v>4</v>
      </c>
      <c r="F763">
        <v>20852</v>
      </c>
      <c r="G763" t="s">
        <v>909</v>
      </c>
      <c r="H763" t="s">
        <v>3680</v>
      </c>
      <c r="I763" t="s">
        <v>3681</v>
      </c>
      <c r="J763">
        <v>1</v>
      </c>
      <c r="K763">
        <v>1</v>
      </c>
      <c r="L763">
        <v>0</v>
      </c>
      <c r="M763">
        <v>1</v>
      </c>
      <c r="N763" t="s">
        <v>911</v>
      </c>
      <c r="O763" s="1">
        <v>23995</v>
      </c>
    </row>
    <row r="764" spans="1:15" x14ac:dyDescent="0.2">
      <c r="A764" t="s">
        <v>3682</v>
      </c>
      <c r="B764" t="s">
        <v>3683</v>
      </c>
      <c r="C764" t="s">
        <v>1161</v>
      </c>
      <c r="D764" t="s">
        <v>510</v>
      </c>
      <c r="E764" t="s">
        <v>4</v>
      </c>
      <c r="F764">
        <v>27713</v>
      </c>
      <c r="J764">
        <v>10</v>
      </c>
      <c r="K764">
        <v>3</v>
      </c>
      <c r="L764">
        <v>0</v>
      </c>
      <c r="M764">
        <v>3</v>
      </c>
      <c r="N764" t="s">
        <v>3684</v>
      </c>
      <c r="O764" s="1">
        <v>31851</v>
      </c>
    </row>
    <row r="765" spans="1:15" x14ac:dyDescent="0.2">
      <c r="A765" t="s">
        <v>3685</v>
      </c>
      <c r="B765" t="s">
        <v>3686</v>
      </c>
      <c r="C765" t="s">
        <v>2445</v>
      </c>
      <c r="E765" t="s">
        <v>1203</v>
      </c>
      <c r="F765">
        <v>3084</v>
      </c>
      <c r="G765" t="s">
        <v>3687</v>
      </c>
      <c r="I765" t="s">
        <v>3688</v>
      </c>
      <c r="J765">
        <v>88</v>
      </c>
      <c r="K765">
        <v>1</v>
      </c>
      <c r="L765">
        <v>0</v>
      </c>
      <c r="M765">
        <v>0</v>
      </c>
      <c r="N765" t="s">
        <v>3689</v>
      </c>
      <c r="O765" s="1">
        <v>101820</v>
      </c>
    </row>
    <row r="766" spans="1:15" x14ac:dyDescent="0.2">
      <c r="A766" t="s">
        <v>3690</v>
      </c>
      <c r="B766" t="s">
        <v>3691</v>
      </c>
      <c r="C766" t="s">
        <v>3692</v>
      </c>
      <c r="D766" t="s">
        <v>60</v>
      </c>
      <c r="E766" t="s">
        <v>4</v>
      </c>
      <c r="F766">
        <v>38105</v>
      </c>
      <c r="G766" t="s">
        <v>3693</v>
      </c>
      <c r="H766" t="s">
        <v>3694</v>
      </c>
      <c r="I766" t="s">
        <v>3695</v>
      </c>
      <c r="J766">
        <v>62</v>
      </c>
      <c r="K766">
        <v>1</v>
      </c>
      <c r="L766">
        <v>0</v>
      </c>
      <c r="M766">
        <v>0</v>
      </c>
      <c r="N766" t="s">
        <v>3696</v>
      </c>
      <c r="O766" s="1">
        <v>1388407</v>
      </c>
    </row>
    <row r="767" spans="1:15" x14ac:dyDescent="0.2">
      <c r="A767" t="s">
        <v>3697</v>
      </c>
      <c r="C767" t="s">
        <v>348</v>
      </c>
      <c r="E767" t="s">
        <v>349</v>
      </c>
      <c r="F767" t="s">
        <v>3698</v>
      </c>
      <c r="J767">
        <v>2</v>
      </c>
      <c r="K767">
        <v>1</v>
      </c>
      <c r="L767">
        <v>0</v>
      </c>
      <c r="M767">
        <v>1</v>
      </c>
      <c r="O767" s="1">
        <v>223375</v>
      </c>
    </row>
    <row r="768" spans="1:15" x14ac:dyDescent="0.2">
      <c r="A768" t="s">
        <v>3699</v>
      </c>
      <c r="B768" t="s">
        <v>3700</v>
      </c>
      <c r="C768" t="s">
        <v>3701</v>
      </c>
      <c r="D768" t="s">
        <v>44</v>
      </c>
      <c r="E768" t="s">
        <v>4</v>
      </c>
      <c r="F768">
        <v>92697</v>
      </c>
      <c r="G768" t="s">
        <v>3702</v>
      </c>
      <c r="H768" t="s">
        <v>3703</v>
      </c>
      <c r="I768" t="s">
        <v>3704</v>
      </c>
      <c r="J768">
        <v>740</v>
      </c>
      <c r="K768">
        <v>1</v>
      </c>
      <c r="L768">
        <v>0</v>
      </c>
      <c r="M768">
        <v>1</v>
      </c>
      <c r="N768" t="s">
        <v>3705</v>
      </c>
      <c r="O768" s="1">
        <v>22546</v>
      </c>
    </row>
    <row r="769" spans="1:15" x14ac:dyDescent="0.2">
      <c r="A769" t="s">
        <v>3706</v>
      </c>
      <c r="C769" t="s">
        <v>1461</v>
      </c>
      <c r="E769" t="s">
        <v>349</v>
      </c>
      <c r="F769">
        <v>128</v>
      </c>
      <c r="J769">
        <v>1</v>
      </c>
      <c r="K769">
        <v>1</v>
      </c>
      <c r="L769">
        <v>0</v>
      </c>
      <c r="M769">
        <v>0</v>
      </c>
      <c r="O769" s="1">
        <v>83259</v>
      </c>
    </row>
    <row r="770" spans="1:15" x14ac:dyDescent="0.2">
      <c r="A770" t="s">
        <v>3707</v>
      </c>
      <c r="C770" t="s">
        <v>1711</v>
      </c>
      <c r="D770" t="s">
        <v>134</v>
      </c>
      <c r="E770" t="s">
        <v>4</v>
      </c>
      <c r="F770">
        <v>30076</v>
      </c>
      <c r="J770">
        <v>3</v>
      </c>
      <c r="K770">
        <v>1</v>
      </c>
      <c r="L770">
        <v>0</v>
      </c>
      <c r="M770">
        <v>0</v>
      </c>
      <c r="O770" s="1">
        <v>6383</v>
      </c>
    </row>
    <row r="771" spans="1:15" x14ac:dyDescent="0.2">
      <c r="A771" t="s">
        <v>3708</v>
      </c>
      <c r="B771" t="s">
        <v>3709</v>
      </c>
      <c r="C771" t="s">
        <v>2131</v>
      </c>
      <c r="D771" t="s">
        <v>2132</v>
      </c>
      <c r="E771" t="s">
        <v>4</v>
      </c>
      <c r="F771">
        <v>87131</v>
      </c>
      <c r="G771" t="s">
        <v>3710</v>
      </c>
      <c r="H771" t="s">
        <v>3711</v>
      </c>
      <c r="I771" t="s">
        <v>3712</v>
      </c>
      <c r="J771">
        <v>841</v>
      </c>
      <c r="K771">
        <v>2</v>
      </c>
      <c r="L771">
        <v>0</v>
      </c>
      <c r="M771">
        <v>2</v>
      </c>
      <c r="N771" t="s">
        <v>3713</v>
      </c>
      <c r="O771" s="1">
        <v>23863</v>
      </c>
    </row>
    <row r="772" spans="1:15" x14ac:dyDescent="0.2">
      <c r="A772" t="s">
        <v>3714</v>
      </c>
      <c r="B772" t="s">
        <v>3715</v>
      </c>
      <c r="C772" t="s">
        <v>3180</v>
      </c>
      <c r="D772" t="s">
        <v>1626</v>
      </c>
      <c r="E772" t="s">
        <v>4</v>
      </c>
      <c r="F772">
        <v>44122</v>
      </c>
      <c r="G772" t="s">
        <v>3716</v>
      </c>
      <c r="H772" t="s">
        <v>3717</v>
      </c>
      <c r="I772" t="s">
        <v>3718</v>
      </c>
      <c r="J772">
        <v>56</v>
      </c>
      <c r="K772">
        <v>1</v>
      </c>
      <c r="L772">
        <v>0</v>
      </c>
      <c r="M772">
        <v>1</v>
      </c>
      <c r="N772" t="s">
        <v>3719</v>
      </c>
      <c r="O772" s="1">
        <v>45198</v>
      </c>
    </row>
    <row r="773" spans="1:15" x14ac:dyDescent="0.2">
      <c r="A773" t="s">
        <v>3720</v>
      </c>
      <c r="B773" t="s">
        <v>3721</v>
      </c>
      <c r="C773" t="s">
        <v>3722</v>
      </c>
      <c r="E773" t="s">
        <v>254</v>
      </c>
      <c r="F773" t="s">
        <v>3723</v>
      </c>
      <c r="G773" t="s">
        <v>3724</v>
      </c>
      <c r="I773" t="s">
        <v>3725</v>
      </c>
      <c r="J773">
        <v>21</v>
      </c>
      <c r="K773">
        <v>1</v>
      </c>
      <c r="L773">
        <v>0</v>
      </c>
      <c r="M773">
        <v>0</v>
      </c>
      <c r="N773" t="s">
        <v>3726</v>
      </c>
      <c r="O773" s="1">
        <v>76264</v>
      </c>
    </row>
    <row r="774" spans="1:15" x14ac:dyDescent="0.2">
      <c r="A774" t="s">
        <v>3727</v>
      </c>
      <c r="B774" t="s">
        <v>3728</v>
      </c>
      <c r="C774" t="s">
        <v>3729</v>
      </c>
      <c r="E774" t="s">
        <v>316</v>
      </c>
      <c r="F774">
        <v>13005</v>
      </c>
      <c r="G774">
        <f>33-4-91-38-60-23</f>
        <v>-183</v>
      </c>
      <c r="H774" t="s">
        <v>3730</v>
      </c>
      <c r="I774" t="s">
        <v>3731</v>
      </c>
      <c r="J774">
        <v>110</v>
      </c>
      <c r="K774">
        <v>1</v>
      </c>
      <c r="L774">
        <v>0</v>
      </c>
      <c r="M774">
        <v>1</v>
      </c>
      <c r="N774" t="s">
        <v>3732</v>
      </c>
      <c r="O774" s="1">
        <v>247849</v>
      </c>
    </row>
    <row r="775" spans="1:15" x14ac:dyDescent="0.2">
      <c r="A775" t="s">
        <v>3733</v>
      </c>
      <c r="B775" t="s">
        <v>3734</v>
      </c>
      <c r="C775" t="s">
        <v>3735</v>
      </c>
      <c r="D775" t="s">
        <v>2330</v>
      </c>
      <c r="E775" t="s">
        <v>4</v>
      </c>
      <c r="F775">
        <v>7601</v>
      </c>
      <c r="G775" t="s">
        <v>3736</v>
      </c>
      <c r="H775" t="s">
        <v>3737</v>
      </c>
      <c r="I775" t="s">
        <v>3738</v>
      </c>
      <c r="J775">
        <v>647</v>
      </c>
      <c r="K775">
        <v>2</v>
      </c>
      <c r="L775">
        <v>0</v>
      </c>
      <c r="M775">
        <v>1</v>
      </c>
      <c r="N775" t="s">
        <v>3739</v>
      </c>
      <c r="O775" s="1">
        <v>35747</v>
      </c>
    </row>
    <row r="776" spans="1:15" x14ac:dyDescent="0.2">
      <c r="A776" t="s">
        <v>2255</v>
      </c>
      <c r="C776" t="s">
        <v>3740</v>
      </c>
      <c r="E776" t="s">
        <v>104</v>
      </c>
      <c r="F776" t="s">
        <v>3741</v>
      </c>
      <c r="J776">
        <v>4</v>
      </c>
      <c r="K776">
        <v>1</v>
      </c>
      <c r="L776">
        <v>0</v>
      </c>
      <c r="M776">
        <v>1</v>
      </c>
      <c r="O776" s="1">
        <v>219003</v>
      </c>
    </row>
    <row r="777" spans="1:15" x14ac:dyDescent="0.2">
      <c r="A777" t="s">
        <v>3742</v>
      </c>
      <c r="B777" t="s">
        <v>3743</v>
      </c>
      <c r="C777" t="s">
        <v>2892</v>
      </c>
      <c r="E777" t="s">
        <v>254</v>
      </c>
      <c r="F777" t="s">
        <v>3278</v>
      </c>
      <c r="G777" t="s">
        <v>3744</v>
      </c>
      <c r="H777" t="s">
        <v>3745</v>
      </c>
      <c r="I777" t="s">
        <v>1965</v>
      </c>
      <c r="J777">
        <v>156</v>
      </c>
      <c r="K777">
        <v>1</v>
      </c>
      <c r="L777">
        <v>0</v>
      </c>
      <c r="M777">
        <v>0</v>
      </c>
      <c r="N777" t="s">
        <v>3746</v>
      </c>
      <c r="O777" s="1">
        <v>104917</v>
      </c>
    </row>
    <row r="778" spans="1:15" x14ac:dyDescent="0.2">
      <c r="A778" t="s">
        <v>3747</v>
      </c>
      <c r="B778" t="s">
        <v>3748</v>
      </c>
      <c r="C778" t="s">
        <v>3749</v>
      </c>
      <c r="E778" t="s">
        <v>602</v>
      </c>
      <c r="F778">
        <v>198205</v>
      </c>
      <c r="I778" t="s">
        <v>3750</v>
      </c>
      <c r="J778">
        <v>29</v>
      </c>
      <c r="K778">
        <v>1</v>
      </c>
      <c r="L778">
        <v>0</v>
      </c>
      <c r="M778">
        <v>0</v>
      </c>
      <c r="N778" t="s">
        <v>3751</v>
      </c>
      <c r="O778" s="1">
        <v>305999</v>
      </c>
    </row>
    <row r="779" spans="1:15" x14ac:dyDescent="0.2">
      <c r="A779" t="s">
        <v>3752</v>
      </c>
      <c r="B779" t="s">
        <v>3753</v>
      </c>
      <c r="C779" t="s">
        <v>2944</v>
      </c>
      <c r="D779" t="s">
        <v>80</v>
      </c>
      <c r="E779" t="s">
        <v>4</v>
      </c>
      <c r="F779">
        <v>23507</v>
      </c>
      <c r="G779" t="s">
        <v>3754</v>
      </c>
      <c r="H779" t="s">
        <v>3755</v>
      </c>
      <c r="I779" t="s">
        <v>3756</v>
      </c>
      <c r="J779">
        <v>46</v>
      </c>
      <c r="K779">
        <v>1</v>
      </c>
      <c r="L779">
        <v>0</v>
      </c>
      <c r="M779">
        <v>1</v>
      </c>
      <c r="N779" t="s">
        <v>3757</v>
      </c>
      <c r="O779" s="1">
        <v>10420</v>
      </c>
    </row>
    <row r="780" spans="1:15" x14ac:dyDescent="0.2">
      <c r="A780" t="s">
        <v>3758</v>
      </c>
      <c r="B780" t="s">
        <v>3759</v>
      </c>
      <c r="C780" t="s">
        <v>1461</v>
      </c>
      <c r="E780" t="s">
        <v>349</v>
      </c>
      <c r="F780">
        <v>163</v>
      </c>
      <c r="G780" t="s">
        <v>3760</v>
      </c>
      <c r="H780" t="s">
        <v>3761</v>
      </c>
      <c r="I780" t="s">
        <v>3762</v>
      </c>
      <c r="J780">
        <v>35</v>
      </c>
      <c r="K780">
        <v>1</v>
      </c>
      <c r="L780">
        <v>0</v>
      </c>
      <c r="M780">
        <v>1</v>
      </c>
      <c r="N780" t="s">
        <v>3763</v>
      </c>
      <c r="O780" s="1">
        <v>196131</v>
      </c>
    </row>
    <row r="781" spans="1:15" x14ac:dyDescent="0.2">
      <c r="A781" t="s">
        <v>3764</v>
      </c>
      <c r="B781" t="s">
        <v>3765</v>
      </c>
      <c r="C781" t="s">
        <v>3766</v>
      </c>
      <c r="E781" t="s">
        <v>349</v>
      </c>
      <c r="F781">
        <v>43100</v>
      </c>
      <c r="H781" t="s">
        <v>3767</v>
      </c>
      <c r="I781" t="s">
        <v>3768</v>
      </c>
      <c r="J781">
        <v>76</v>
      </c>
      <c r="K781">
        <v>1</v>
      </c>
      <c r="L781">
        <v>0</v>
      </c>
      <c r="M781">
        <v>0</v>
      </c>
      <c r="N781" t="s">
        <v>3769</v>
      </c>
      <c r="O781" s="1">
        <v>249051</v>
      </c>
    </row>
    <row r="782" spans="1:15" x14ac:dyDescent="0.2">
      <c r="A782" t="s">
        <v>3770</v>
      </c>
      <c r="B782" t="s">
        <v>3771</v>
      </c>
      <c r="C782" t="s">
        <v>3180</v>
      </c>
      <c r="D782" t="s">
        <v>1626</v>
      </c>
      <c r="E782" t="s">
        <v>4</v>
      </c>
      <c r="F782">
        <v>44104</v>
      </c>
      <c r="G782" t="s">
        <v>3772</v>
      </c>
      <c r="H782" t="s">
        <v>3773</v>
      </c>
      <c r="I782" t="s">
        <v>3774</v>
      </c>
      <c r="J782" s="1">
        <v>2246</v>
      </c>
      <c r="K782">
        <v>4</v>
      </c>
      <c r="L782">
        <v>0</v>
      </c>
      <c r="M782">
        <v>2</v>
      </c>
      <c r="N782" t="s">
        <v>3775</v>
      </c>
      <c r="O782" s="1">
        <v>9415</v>
      </c>
    </row>
    <row r="783" spans="1:15" x14ac:dyDescent="0.2">
      <c r="A783" t="s">
        <v>3776</v>
      </c>
      <c r="B783" t="s">
        <v>3777</v>
      </c>
      <c r="C783" t="s">
        <v>1073</v>
      </c>
      <c r="D783" t="s">
        <v>391</v>
      </c>
      <c r="E783" t="s">
        <v>4</v>
      </c>
      <c r="F783">
        <v>19104</v>
      </c>
      <c r="G783" t="s">
        <v>3778</v>
      </c>
      <c r="H783" t="s">
        <v>3779</v>
      </c>
      <c r="I783" t="s">
        <v>3780</v>
      </c>
      <c r="J783">
        <v>959</v>
      </c>
      <c r="K783">
        <v>3</v>
      </c>
      <c r="L783">
        <v>0</v>
      </c>
      <c r="M783">
        <v>1</v>
      </c>
      <c r="N783" t="s">
        <v>3781</v>
      </c>
      <c r="O783" s="1">
        <v>9405</v>
      </c>
    </row>
    <row r="784" spans="1:15" x14ac:dyDescent="0.2">
      <c r="A784" t="s">
        <v>3782</v>
      </c>
      <c r="C784" t="s">
        <v>3783</v>
      </c>
      <c r="D784" t="s">
        <v>3784</v>
      </c>
      <c r="E784" t="s">
        <v>4</v>
      </c>
      <c r="F784">
        <v>19713</v>
      </c>
      <c r="J784">
        <v>1</v>
      </c>
      <c r="K784">
        <v>1</v>
      </c>
      <c r="L784">
        <v>0</v>
      </c>
      <c r="M784">
        <v>0</v>
      </c>
      <c r="N784" t="s">
        <v>3785</v>
      </c>
      <c r="O784" s="1">
        <v>43388</v>
      </c>
    </row>
    <row r="785" spans="1:15" x14ac:dyDescent="0.2">
      <c r="A785" t="s">
        <v>3786</v>
      </c>
      <c r="B785" t="s">
        <v>3787</v>
      </c>
      <c r="C785" t="s">
        <v>658</v>
      </c>
      <c r="E785" t="s">
        <v>299</v>
      </c>
      <c r="F785">
        <v>1200</v>
      </c>
      <c r="G785" t="s">
        <v>3788</v>
      </c>
      <c r="H785" t="s">
        <v>3789</v>
      </c>
      <c r="I785" t="s">
        <v>3790</v>
      </c>
      <c r="J785">
        <v>373</v>
      </c>
      <c r="K785">
        <v>1</v>
      </c>
      <c r="L785">
        <v>0</v>
      </c>
      <c r="M785">
        <v>0</v>
      </c>
      <c r="N785" t="s">
        <v>3791</v>
      </c>
      <c r="O785" s="1">
        <v>247053</v>
      </c>
    </row>
    <row r="786" spans="1:15" x14ac:dyDescent="0.2">
      <c r="A786" t="s">
        <v>3440</v>
      </c>
      <c r="B786" t="s">
        <v>3792</v>
      </c>
      <c r="C786" t="s">
        <v>3292</v>
      </c>
      <c r="E786" t="s">
        <v>316</v>
      </c>
      <c r="F786">
        <v>25000</v>
      </c>
      <c r="H786" t="s">
        <v>3793</v>
      </c>
      <c r="I786" t="s">
        <v>3794</v>
      </c>
      <c r="J786">
        <v>60</v>
      </c>
      <c r="K786">
        <v>3</v>
      </c>
      <c r="L786">
        <v>0</v>
      </c>
      <c r="M786">
        <v>1</v>
      </c>
      <c r="N786" t="s">
        <v>3795</v>
      </c>
      <c r="O786" s="1">
        <v>107830</v>
      </c>
    </row>
    <row r="787" spans="1:15" x14ac:dyDescent="0.2">
      <c r="A787" t="s">
        <v>3796</v>
      </c>
      <c r="C787" t="s">
        <v>2210</v>
      </c>
      <c r="E787" t="s">
        <v>254</v>
      </c>
      <c r="F787" t="s">
        <v>3797</v>
      </c>
      <c r="J787">
        <v>1</v>
      </c>
      <c r="K787">
        <v>1</v>
      </c>
      <c r="L787">
        <v>0</v>
      </c>
      <c r="M787">
        <v>0</v>
      </c>
      <c r="O787" s="1">
        <v>1398992</v>
      </c>
    </row>
    <row r="788" spans="1:15" x14ac:dyDescent="0.2">
      <c r="A788" t="s">
        <v>3798</v>
      </c>
      <c r="C788" t="s">
        <v>1425</v>
      </c>
      <c r="E788" t="s">
        <v>688</v>
      </c>
      <c r="F788" t="s">
        <v>3799</v>
      </c>
      <c r="J788">
        <v>2</v>
      </c>
      <c r="K788">
        <v>1</v>
      </c>
      <c r="L788">
        <v>0</v>
      </c>
      <c r="M788">
        <v>0</v>
      </c>
      <c r="O788" s="1">
        <v>250841</v>
      </c>
    </row>
    <row r="789" spans="1:15" x14ac:dyDescent="0.2">
      <c r="A789" t="s">
        <v>3800</v>
      </c>
      <c r="C789" t="s">
        <v>739</v>
      </c>
      <c r="E789" t="s">
        <v>602</v>
      </c>
      <c r="F789">
        <v>105229</v>
      </c>
      <c r="J789">
        <v>1</v>
      </c>
      <c r="K789">
        <v>1</v>
      </c>
      <c r="L789">
        <v>0</v>
      </c>
      <c r="M789">
        <v>0</v>
      </c>
      <c r="O789" s="1">
        <v>163625</v>
      </c>
    </row>
    <row r="790" spans="1:15" x14ac:dyDescent="0.2">
      <c r="A790" t="s">
        <v>3801</v>
      </c>
      <c r="C790" t="s">
        <v>3802</v>
      </c>
      <c r="D790" t="s">
        <v>2330</v>
      </c>
      <c r="E790" t="s">
        <v>4</v>
      </c>
      <c r="F790">
        <v>8618</v>
      </c>
      <c r="J790">
        <v>2</v>
      </c>
      <c r="K790">
        <v>1</v>
      </c>
      <c r="L790">
        <v>0</v>
      </c>
      <c r="M790">
        <v>0</v>
      </c>
      <c r="O790" s="1">
        <v>45713</v>
      </c>
    </row>
    <row r="791" spans="1:15" x14ac:dyDescent="0.2">
      <c r="A791" t="s">
        <v>3803</v>
      </c>
      <c r="B791" t="s">
        <v>3804</v>
      </c>
      <c r="C791" t="s">
        <v>1280</v>
      </c>
      <c r="D791" t="s">
        <v>1281</v>
      </c>
      <c r="E791" t="s">
        <v>4</v>
      </c>
      <c r="F791">
        <v>57117</v>
      </c>
      <c r="G791" t="s">
        <v>3805</v>
      </c>
      <c r="I791" t="s">
        <v>3806</v>
      </c>
      <c r="J791">
        <v>139</v>
      </c>
      <c r="K791">
        <v>1</v>
      </c>
      <c r="L791">
        <v>0</v>
      </c>
      <c r="M791">
        <v>1</v>
      </c>
      <c r="N791" t="s">
        <v>3807</v>
      </c>
      <c r="O791" s="1">
        <v>5377</v>
      </c>
    </row>
    <row r="792" spans="1:15" x14ac:dyDescent="0.2">
      <c r="A792" t="s">
        <v>3808</v>
      </c>
      <c r="B792" t="s">
        <v>3809</v>
      </c>
      <c r="C792" t="s">
        <v>900</v>
      </c>
      <c r="E792" t="s">
        <v>254</v>
      </c>
      <c r="F792" t="s">
        <v>3810</v>
      </c>
      <c r="G792" t="s">
        <v>3811</v>
      </c>
      <c r="H792" t="s">
        <v>3812</v>
      </c>
      <c r="I792" t="s">
        <v>3813</v>
      </c>
      <c r="J792">
        <v>20</v>
      </c>
      <c r="K792">
        <v>1</v>
      </c>
      <c r="L792">
        <v>0</v>
      </c>
      <c r="M792">
        <v>0</v>
      </c>
      <c r="O792" s="1">
        <v>185285</v>
      </c>
    </row>
    <row r="793" spans="1:15" x14ac:dyDescent="0.2">
      <c r="A793" t="s">
        <v>3814</v>
      </c>
      <c r="B793" t="s">
        <v>3815</v>
      </c>
      <c r="C793" t="s">
        <v>3816</v>
      </c>
      <c r="E793" t="s">
        <v>1203</v>
      </c>
      <c r="F793">
        <v>2010</v>
      </c>
      <c r="G793" t="s">
        <v>3817</v>
      </c>
      <c r="I793" t="s">
        <v>3818</v>
      </c>
      <c r="J793">
        <v>147</v>
      </c>
      <c r="K793">
        <v>2</v>
      </c>
      <c r="L793">
        <v>0</v>
      </c>
      <c r="M793">
        <v>0</v>
      </c>
      <c r="N793" t="s">
        <v>3819</v>
      </c>
      <c r="O793" s="1">
        <v>1266513</v>
      </c>
    </row>
    <row r="794" spans="1:15" x14ac:dyDescent="0.2">
      <c r="A794" t="s">
        <v>3820</v>
      </c>
      <c r="C794" t="s">
        <v>356</v>
      </c>
      <c r="E794" t="s">
        <v>316</v>
      </c>
      <c r="F794">
        <v>34295</v>
      </c>
      <c r="J794">
        <v>1</v>
      </c>
      <c r="K794">
        <v>1</v>
      </c>
      <c r="L794">
        <v>0</v>
      </c>
      <c r="M794">
        <v>0</v>
      </c>
      <c r="O794" s="1">
        <v>1387638</v>
      </c>
    </row>
    <row r="795" spans="1:15" x14ac:dyDescent="0.2">
      <c r="A795" t="s">
        <v>3821</v>
      </c>
      <c r="B795" t="s">
        <v>3822</v>
      </c>
      <c r="C795" t="s">
        <v>3823</v>
      </c>
      <c r="D795" t="s">
        <v>1661</v>
      </c>
      <c r="E795" t="s">
        <v>4</v>
      </c>
      <c r="F795">
        <v>59701</v>
      </c>
      <c r="G795" t="s">
        <v>3824</v>
      </c>
      <c r="H795" t="s">
        <v>3825</v>
      </c>
      <c r="I795" t="s">
        <v>3826</v>
      </c>
      <c r="J795">
        <v>40</v>
      </c>
      <c r="K795">
        <v>5</v>
      </c>
      <c r="L795">
        <v>0</v>
      </c>
      <c r="M795">
        <v>5</v>
      </c>
      <c r="N795" t="s">
        <v>3826</v>
      </c>
      <c r="O795" s="1">
        <v>19647</v>
      </c>
    </row>
    <row r="796" spans="1:15" x14ac:dyDescent="0.2">
      <c r="A796" t="s">
        <v>3827</v>
      </c>
      <c r="B796" t="s">
        <v>3828</v>
      </c>
      <c r="C796" t="s">
        <v>1856</v>
      </c>
      <c r="E796" t="s">
        <v>820</v>
      </c>
      <c r="F796">
        <v>14165</v>
      </c>
      <c r="G796" t="s">
        <v>3829</v>
      </c>
      <c r="I796" t="s">
        <v>3830</v>
      </c>
      <c r="J796">
        <v>20</v>
      </c>
      <c r="K796">
        <v>1</v>
      </c>
      <c r="L796">
        <v>0</v>
      </c>
      <c r="M796">
        <v>0</v>
      </c>
      <c r="N796" t="s">
        <v>3831</v>
      </c>
      <c r="O796" s="1">
        <v>81660</v>
      </c>
    </row>
    <row r="797" spans="1:15" x14ac:dyDescent="0.2">
      <c r="A797" t="s">
        <v>3832</v>
      </c>
      <c r="B797" t="s">
        <v>3833</v>
      </c>
      <c r="C797" t="s">
        <v>3834</v>
      </c>
      <c r="E797" t="s">
        <v>254</v>
      </c>
      <c r="F797" t="s">
        <v>3835</v>
      </c>
      <c r="G797" t="s">
        <v>3836</v>
      </c>
      <c r="H797" t="s">
        <v>3837</v>
      </c>
      <c r="I797" t="s">
        <v>3838</v>
      </c>
      <c r="J797">
        <v>22</v>
      </c>
      <c r="K797">
        <v>2</v>
      </c>
      <c r="L797">
        <v>0</v>
      </c>
      <c r="M797">
        <v>1</v>
      </c>
      <c r="O797" s="1">
        <v>135406</v>
      </c>
    </row>
    <row r="798" spans="1:15" x14ac:dyDescent="0.2">
      <c r="A798" t="s">
        <v>3839</v>
      </c>
      <c r="C798" t="s">
        <v>1856</v>
      </c>
      <c r="E798" t="s">
        <v>820</v>
      </c>
      <c r="F798">
        <v>14050</v>
      </c>
      <c r="G798">
        <f>49-303-354250</f>
        <v>-354504</v>
      </c>
      <c r="I798" t="s">
        <v>3840</v>
      </c>
      <c r="J798">
        <v>5</v>
      </c>
      <c r="K798">
        <v>1</v>
      </c>
      <c r="L798">
        <v>0</v>
      </c>
      <c r="M798">
        <v>0</v>
      </c>
      <c r="O798" s="1">
        <v>242140</v>
      </c>
    </row>
    <row r="799" spans="1:15" x14ac:dyDescent="0.2">
      <c r="A799" t="s">
        <v>3841</v>
      </c>
      <c r="C799" t="s">
        <v>3296</v>
      </c>
      <c r="E799" t="s">
        <v>820</v>
      </c>
      <c r="F799">
        <v>37431</v>
      </c>
      <c r="J799">
        <v>1</v>
      </c>
      <c r="K799">
        <v>1</v>
      </c>
      <c r="L799">
        <v>0</v>
      </c>
      <c r="M799">
        <v>1</v>
      </c>
      <c r="O799" s="1">
        <v>1066910</v>
      </c>
    </row>
    <row r="800" spans="1:15" x14ac:dyDescent="0.2">
      <c r="A800" t="s">
        <v>3842</v>
      </c>
      <c r="B800" t="s">
        <v>3843</v>
      </c>
      <c r="C800" t="s">
        <v>2285</v>
      </c>
      <c r="D800" t="s">
        <v>908</v>
      </c>
      <c r="E800" t="s">
        <v>4</v>
      </c>
      <c r="F800">
        <v>21224</v>
      </c>
      <c r="G800" t="s">
        <v>3844</v>
      </c>
      <c r="H800" t="s">
        <v>3845</v>
      </c>
      <c r="I800" t="s">
        <v>3846</v>
      </c>
      <c r="J800">
        <v>207</v>
      </c>
      <c r="K800">
        <v>1</v>
      </c>
      <c r="L800">
        <v>0</v>
      </c>
      <c r="M800">
        <v>0</v>
      </c>
      <c r="N800" t="s">
        <v>3847</v>
      </c>
      <c r="O800" s="1">
        <v>1393520</v>
      </c>
    </row>
    <row r="801" spans="1:15" x14ac:dyDescent="0.2">
      <c r="A801" t="s">
        <v>3848</v>
      </c>
      <c r="C801" t="s">
        <v>3613</v>
      </c>
      <c r="E801" t="s">
        <v>688</v>
      </c>
      <c r="F801" t="s">
        <v>3849</v>
      </c>
      <c r="G801">
        <f>48-42-271-11-53</f>
        <v>-329</v>
      </c>
      <c r="H801" t="s">
        <v>3850</v>
      </c>
      <c r="I801" t="s">
        <v>3851</v>
      </c>
      <c r="J801">
        <v>1</v>
      </c>
      <c r="K801">
        <v>1</v>
      </c>
      <c r="L801">
        <v>0</v>
      </c>
      <c r="M801">
        <v>0</v>
      </c>
      <c r="O801" s="1">
        <v>174338</v>
      </c>
    </row>
    <row r="802" spans="1:15" x14ac:dyDescent="0.2">
      <c r="A802" t="s">
        <v>3852</v>
      </c>
      <c r="C802" t="s">
        <v>2003</v>
      </c>
      <c r="D802" t="s">
        <v>142</v>
      </c>
      <c r="E802" t="s">
        <v>4</v>
      </c>
      <c r="F802">
        <v>98405</v>
      </c>
      <c r="J802">
        <v>6</v>
      </c>
      <c r="K802">
        <v>1</v>
      </c>
      <c r="L802">
        <v>0</v>
      </c>
      <c r="M802">
        <v>1</v>
      </c>
      <c r="O802" s="1">
        <v>11469</v>
      </c>
    </row>
    <row r="803" spans="1:15" x14ac:dyDescent="0.2">
      <c r="A803" t="s">
        <v>3853</v>
      </c>
      <c r="C803" t="s">
        <v>3341</v>
      </c>
      <c r="D803" t="s">
        <v>672</v>
      </c>
      <c r="E803" t="s">
        <v>4</v>
      </c>
      <c r="F803">
        <v>89052</v>
      </c>
      <c r="G803" t="s">
        <v>3854</v>
      </c>
      <c r="H803" t="s">
        <v>3855</v>
      </c>
      <c r="I803" t="s">
        <v>3856</v>
      </c>
      <c r="J803">
        <v>1</v>
      </c>
      <c r="K803">
        <v>1</v>
      </c>
      <c r="L803">
        <v>0</v>
      </c>
      <c r="M803">
        <v>1</v>
      </c>
      <c r="O803" s="1">
        <v>59306</v>
      </c>
    </row>
    <row r="804" spans="1:15" x14ac:dyDescent="0.2">
      <c r="A804" t="s">
        <v>3857</v>
      </c>
      <c r="B804" t="s">
        <v>3858</v>
      </c>
      <c r="C804" t="s">
        <v>3859</v>
      </c>
      <c r="E804" t="s">
        <v>1438</v>
      </c>
      <c r="F804">
        <v>1478</v>
      </c>
      <c r="G804" t="s">
        <v>3860</v>
      </c>
      <c r="H804" t="s">
        <v>3861</v>
      </c>
      <c r="I804" t="s">
        <v>3862</v>
      </c>
      <c r="J804">
        <v>53</v>
      </c>
      <c r="K804">
        <v>1</v>
      </c>
      <c r="L804">
        <v>0</v>
      </c>
      <c r="M804">
        <v>1</v>
      </c>
      <c r="N804" t="s">
        <v>3863</v>
      </c>
      <c r="O804" s="1">
        <v>211050</v>
      </c>
    </row>
    <row r="805" spans="1:15" x14ac:dyDescent="0.2">
      <c r="A805" t="s">
        <v>3864</v>
      </c>
      <c r="C805" t="s">
        <v>3865</v>
      </c>
      <c r="E805" t="s">
        <v>820</v>
      </c>
      <c r="F805">
        <v>63739</v>
      </c>
      <c r="G805">
        <f>49-602-134270</f>
        <v>-134823</v>
      </c>
      <c r="H805" t="s">
        <v>3866</v>
      </c>
      <c r="I805" t="s">
        <v>3867</v>
      </c>
      <c r="J805">
        <v>1</v>
      </c>
      <c r="K805">
        <v>1</v>
      </c>
      <c r="L805">
        <v>0</v>
      </c>
      <c r="M805">
        <v>1</v>
      </c>
      <c r="O805" s="1">
        <v>100894</v>
      </c>
    </row>
    <row r="806" spans="1:15" x14ac:dyDescent="0.2">
      <c r="A806" t="s">
        <v>3868</v>
      </c>
      <c r="C806" t="s">
        <v>3869</v>
      </c>
      <c r="D806" t="s">
        <v>134</v>
      </c>
      <c r="E806" t="s">
        <v>4</v>
      </c>
      <c r="F806">
        <v>30094</v>
      </c>
      <c r="I806" t="s">
        <v>3870</v>
      </c>
      <c r="J806">
        <v>9</v>
      </c>
      <c r="K806">
        <v>1</v>
      </c>
      <c r="L806">
        <v>0</v>
      </c>
      <c r="M806">
        <v>1</v>
      </c>
      <c r="N806" t="s">
        <v>3871</v>
      </c>
      <c r="O806" s="1">
        <v>11461</v>
      </c>
    </row>
    <row r="807" spans="1:15" x14ac:dyDescent="0.2">
      <c r="A807" t="s">
        <v>3872</v>
      </c>
      <c r="C807" t="s">
        <v>2242</v>
      </c>
      <c r="E807" t="s">
        <v>2025</v>
      </c>
      <c r="F807">
        <v>7156</v>
      </c>
      <c r="G807">
        <f>370-6-983-2060</f>
        <v>-2679</v>
      </c>
      <c r="H807" t="s">
        <v>3873</v>
      </c>
      <c r="I807" t="s">
        <v>3874</v>
      </c>
      <c r="J807">
        <v>1</v>
      </c>
      <c r="K807">
        <v>1</v>
      </c>
      <c r="L807">
        <v>0</v>
      </c>
      <c r="M807">
        <v>0</v>
      </c>
      <c r="O807" s="1">
        <v>182386</v>
      </c>
    </row>
    <row r="808" spans="1:15" x14ac:dyDescent="0.2">
      <c r="A808" t="s">
        <v>3875</v>
      </c>
      <c r="C808" t="s">
        <v>3876</v>
      </c>
      <c r="D808" t="s">
        <v>20</v>
      </c>
      <c r="E808" t="s">
        <v>4</v>
      </c>
      <c r="F808">
        <v>80915</v>
      </c>
      <c r="I808" t="s">
        <v>3877</v>
      </c>
      <c r="J808">
        <v>8</v>
      </c>
      <c r="K808">
        <v>1</v>
      </c>
      <c r="L808">
        <v>0</v>
      </c>
      <c r="M808">
        <v>1</v>
      </c>
      <c r="O808" s="1">
        <v>26708</v>
      </c>
    </row>
    <row r="809" spans="1:15" x14ac:dyDescent="0.2">
      <c r="A809" t="s">
        <v>3878</v>
      </c>
      <c r="C809" t="s">
        <v>739</v>
      </c>
      <c r="E809" t="s">
        <v>602</v>
      </c>
      <c r="F809">
        <v>140091</v>
      </c>
      <c r="G809">
        <f>7-495-54-41-60</f>
        <v>-643</v>
      </c>
      <c r="H809" t="s">
        <v>3879</v>
      </c>
      <c r="I809" t="s">
        <v>3880</v>
      </c>
      <c r="J809">
        <v>1</v>
      </c>
      <c r="K809">
        <v>1</v>
      </c>
      <c r="L809">
        <v>0</v>
      </c>
      <c r="M809">
        <v>0</v>
      </c>
      <c r="O809" s="1">
        <v>86469</v>
      </c>
    </row>
    <row r="810" spans="1:15" x14ac:dyDescent="0.2">
      <c r="A810" t="s">
        <v>3881</v>
      </c>
      <c r="C810" t="s">
        <v>2102</v>
      </c>
      <c r="D810" t="s">
        <v>60</v>
      </c>
      <c r="E810" t="s">
        <v>4</v>
      </c>
      <c r="F810">
        <v>37403</v>
      </c>
      <c r="G810" t="s">
        <v>3882</v>
      </c>
      <c r="I810" t="s">
        <v>3883</v>
      </c>
      <c r="J810">
        <v>9</v>
      </c>
      <c r="K810">
        <v>2</v>
      </c>
      <c r="L810">
        <v>0</v>
      </c>
      <c r="M810">
        <v>2</v>
      </c>
      <c r="N810" t="s">
        <v>2104</v>
      </c>
      <c r="O810" s="1">
        <v>12181</v>
      </c>
    </row>
    <row r="811" spans="1:15" x14ac:dyDescent="0.2">
      <c r="A811" t="s">
        <v>3884</v>
      </c>
      <c r="B811" t="s">
        <v>3885</v>
      </c>
      <c r="C811" t="s">
        <v>1686</v>
      </c>
      <c r="D811" t="s">
        <v>800</v>
      </c>
      <c r="E811" t="s">
        <v>4</v>
      </c>
      <c r="F811">
        <v>53215</v>
      </c>
      <c r="G811" t="s">
        <v>3886</v>
      </c>
      <c r="H811" t="s">
        <v>3887</v>
      </c>
      <c r="I811" t="s">
        <v>3888</v>
      </c>
      <c r="J811">
        <v>122</v>
      </c>
      <c r="K811">
        <v>1</v>
      </c>
      <c r="L811">
        <v>0</v>
      </c>
      <c r="M811">
        <v>0</v>
      </c>
      <c r="N811" t="s">
        <v>3889</v>
      </c>
      <c r="O811" s="1">
        <v>53812</v>
      </c>
    </row>
    <row r="812" spans="1:15" x14ac:dyDescent="0.2">
      <c r="A812" t="s">
        <v>3890</v>
      </c>
      <c r="C812" t="s">
        <v>3891</v>
      </c>
      <c r="E812" t="s">
        <v>1173</v>
      </c>
      <c r="F812">
        <v>14801902</v>
      </c>
      <c r="J812">
        <v>1</v>
      </c>
      <c r="K812">
        <v>1</v>
      </c>
      <c r="L812">
        <v>0</v>
      </c>
      <c r="M812">
        <v>1</v>
      </c>
      <c r="O812" s="1">
        <v>1382575</v>
      </c>
    </row>
    <row r="813" spans="1:15" x14ac:dyDescent="0.2">
      <c r="A813" t="s">
        <v>3892</v>
      </c>
      <c r="B813" t="s">
        <v>3893</v>
      </c>
      <c r="C813" t="s">
        <v>3894</v>
      </c>
      <c r="D813" t="s">
        <v>2330</v>
      </c>
      <c r="E813" t="s">
        <v>4</v>
      </c>
      <c r="F813">
        <v>7662</v>
      </c>
      <c r="G813" t="s">
        <v>3895</v>
      </c>
      <c r="I813" t="s">
        <v>3896</v>
      </c>
      <c r="J813">
        <v>40</v>
      </c>
      <c r="K813">
        <v>1</v>
      </c>
      <c r="L813">
        <v>0</v>
      </c>
      <c r="M813">
        <v>1</v>
      </c>
      <c r="N813" t="s">
        <v>3897</v>
      </c>
      <c r="O813" s="1">
        <v>71730</v>
      </c>
    </row>
    <row r="814" spans="1:15" x14ac:dyDescent="0.2">
      <c r="A814" t="s">
        <v>3898</v>
      </c>
      <c r="C814" t="s">
        <v>226</v>
      </c>
      <c r="E814" t="s">
        <v>2532</v>
      </c>
      <c r="F814" t="s">
        <v>3899</v>
      </c>
      <c r="I814" t="s">
        <v>3900</v>
      </c>
      <c r="J814">
        <v>1</v>
      </c>
      <c r="K814">
        <v>1</v>
      </c>
      <c r="L814">
        <v>0</v>
      </c>
      <c r="M814">
        <v>1</v>
      </c>
      <c r="N814" t="s">
        <v>3901</v>
      </c>
      <c r="O814" s="1">
        <v>257427</v>
      </c>
    </row>
    <row r="815" spans="1:15" x14ac:dyDescent="0.2">
      <c r="A815" t="s">
        <v>3902</v>
      </c>
      <c r="B815" t="s">
        <v>3903</v>
      </c>
      <c r="C815" t="s">
        <v>3729</v>
      </c>
      <c r="E815" t="s">
        <v>316</v>
      </c>
      <c r="F815">
        <v>13385</v>
      </c>
      <c r="G815" t="s">
        <v>3904</v>
      </c>
      <c r="H815" t="s">
        <v>3905</v>
      </c>
      <c r="I815" t="s">
        <v>3906</v>
      </c>
      <c r="J815">
        <v>96</v>
      </c>
      <c r="K815">
        <v>1</v>
      </c>
      <c r="L815">
        <v>0</v>
      </c>
      <c r="M815">
        <v>1</v>
      </c>
      <c r="N815" t="s">
        <v>3907</v>
      </c>
      <c r="O815" s="1">
        <v>263477</v>
      </c>
    </row>
    <row r="816" spans="1:15" x14ac:dyDescent="0.2">
      <c r="A816" t="s">
        <v>3908</v>
      </c>
      <c r="B816" t="s">
        <v>3909</v>
      </c>
      <c r="C816" t="s">
        <v>2456</v>
      </c>
      <c r="D816" t="s">
        <v>2457</v>
      </c>
      <c r="E816" t="s">
        <v>4</v>
      </c>
      <c r="F816">
        <v>68198</v>
      </c>
      <c r="G816" t="s">
        <v>3910</v>
      </c>
      <c r="H816" t="s">
        <v>3911</v>
      </c>
      <c r="I816" t="s">
        <v>3912</v>
      </c>
      <c r="J816">
        <v>914</v>
      </c>
      <c r="K816">
        <v>1</v>
      </c>
      <c r="L816">
        <v>0</v>
      </c>
      <c r="M816">
        <v>0</v>
      </c>
      <c r="N816" t="s">
        <v>3913</v>
      </c>
      <c r="O816" s="1">
        <v>9506</v>
      </c>
    </row>
    <row r="817" spans="1:15" x14ac:dyDescent="0.2">
      <c r="A817" t="s">
        <v>3914</v>
      </c>
      <c r="C817" t="s">
        <v>1461</v>
      </c>
      <c r="E817" t="s">
        <v>349</v>
      </c>
      <c r="F817">
        <v>157</v>
      </c>
      <c r="G817">
        <f>39-6-41433402</f>
        <v>-41433369</v>
      </c>
      <c r="H817" t="s">
        <v>3915</v>
      </c>
      <c r="I817" t="s">
        <v>3916</v>
      </c>
      <c r="J817">
        <v>1</v>
      </c>
      <c r="K817">
        <v>1</v>
      </c>
      <c r="L817">
        <v>0</v>
      </c>
      <c r="M817">
        <v>1</v>
      </c>
      <c r="O817" s="1">
        <v>277783</v>
      </c>
    </row>
    <row r="818" spans="1:15" x14ac:dyDescent="0.2">
      <c r="A818" t="s">
        <v>3917</v>
      </c>
      <c r="B818" t="s">
        <v>3918</v>
      </c>
      <c r="C818" t="s">
        <v>120</v>
      </c>
      <c r="E818" t="s">
        <v>254</v>
      </c>
      <c r="F818" t="s">
        <v>3919</v>
      </c>
      <c r="G818" t="s">
        <v>3920</v>
      </c>
      <c r="H818" t="s">
        <v>3921</v>
      </c>
      <c r="I818" t="s">
        <v>3922</v>
      </c>
      <c r="J818">
        <v>165</v>
      </c>
      <c r="K818">
        <v>1</v>
      </c>
      <c r="L818">
        <v>0</v>
      </c>
      <c r="M818">
        <v>1</v>
      </c>
      <c r="N818" t="s">
        <v>3923</v>
      </c>
      <c r="O818" s="1">
        <v>190102</v>
      </c>
    </row>
    <row r="819" spans="1:15" x14ac:dyDescent="0.2">
      <c r="A819" t="s">
        <v>3924</v>
      </c>
      <c r="B819" t="s">
        <v>3925</v>
      </c>
      <c r="C819" t="s">
        <v>35</v>
      </c>
      <c r="D819" t="s">
        <v>36</v>
      </c>
      <c r="E819" t="s">
        <v>4</v>
      </c>
      <c r="F819">
        <v>2115</v>
      </c>
      <c r="G819" t="s">
        <v>3926</v>
      </c>
      <c r="H819" t="s">
        <v>3927</v>
      </c>
      <c r="I819" t="s">
        <v>3928</v>
      </c>
      <c r="J819">
        <v>727</v>
      </c>
      <c r="K819">
        <v>2</v>
      </c>
      <c r="L819">
        <v>0</v>
      </c>
      <c r="M819">
        <v>2</v>
      </c>
      <c r="N819" t="s">
        <v>3929</v>
      </c>
      <c r="O819" s="1">
        <v>35603</v>
      </c>
    </row>
    <row r="820" spans="1:15" x14ac:dyDescent="0.2">
      <c r="A820" t="s">
        <v>3930</v>
      </c>
      <c r="B820" t="s">
        <v>3931</v>
      </c>
      <c r="C820" t="s">
        <v>3932</v>
      </c>
      <c r="D820" t="s">
        <v>3933</v>
      </c>
      <c r="E820" t="s">
        <v>4</v>
      </c>
      <c r="F820">
        <v>73104</v>
      </c>
      <c r="G820" t="s">
        <v>3934</v>
      </c>
      <c r="H820" t="s">
        <v>3935</v>
      </c>
      <c r="I820" t="s">
        <v>3936</v>
      </c>
      <c r="J820" s="1">
        <v>1051</v>
      </c>
      <c r="K820">
        <v>2</v>
      </c>
      <c r="L820">
        <v>0</v>
      </c>
      <c r="M820">
        <v>0</v>
      </c>
      <c r="N820" t="s">
        <v>3937</v>
      </c>
      <c r="O820">
        <v>178</v>
      </c>
    </row>
    <row r="821" spans="1:15" x14ac:dyDescent="0.2">
      <c r="A821" t="s">
        <v>3938</v>
      </c>
      <c r="C821" t="s">
        <v>1530</v>
      </c>
      <c r="E821" t="s">
        <v>602</v>
      </c>
      <c r="F821">
        <v>194354</v>
      </c>
      <c r="J821">
        <v>5</v>
      </c>
      <c r="K821">
        <v>1</v>
      </c>
      <c r="L821">
        <v>0</v>
      </c>
      <c r="M821">
        <v>1</v>
      </c>
      <c r="O821" s="1">
        <v>1328295</v>
      </c>
    </row>
    <row r="822" spans="1:15" x14ac:dyDescent="0.2">
      <c r="A822" t="s">
        <v>3939</v>
      </c>
      <c r="C822" t="s">
        <v>3940</v>
      </c>
      <c r="E822" t="s">
        <v>2992</v>
      </c>
      <c r="J822">
        <v>1</v>
      </c>
      <c r="K822">
        <v>1</v>
      </c>
      <c r="L822">
        <v>0</v>
      </c>
      <c r="M822">
        <v>0</v>
      </c>
      <c r="O822" s="1">
        <v>173612</v>
      </c>
    </row>
    <row r="823" spans="1:15" x14ac:dyDescent="0.2">
      <c r="A823" t="s">
        <v>3941</v>
      </c>
      <c r="C823" t="s">
        <v>3942</v>
      </c>
      <c r="E823" t="s">
        <v>406</v>
      </c>
      <c r="F823">
        <v>49774</v>
      </c>
      <c r="G823" t="s">
        <v>3943</v>
      </c>
      <c r="H823" t="s">
        <v>3944</v>
      </c>
      <c r="I823" t="s">
        <v>3945</v>
      </c>
      <c r="J823">
        <v>341</v>
      </c>
      <c r="K823">
        <v>1</v>
      </c>
      <c r="L823">
        <v>0</v>
      </c>
      <c r="M823">
        <v>0</v>
      </c>
      <c r="N823" t="s">
        <v>3946</v>
      </c>
      <c r="O823" s="1">
        <v>76170</v>
      </c>
    </row>
    <row r="824" spans="1:15" x14ac:dyDescent="0.2">
      <c r="A824" t="s">
        <v>3947</v>
      </c>
      <c r="B824" t="s">
        <v>3948</v>
      </c>
      <c r="C824" t="s">
        <v>3949</v>
      </c>
      <c r="D824" t="s">
        <v>169</v>
      </c>
      <c r="E824" t="s">
        <v>4</v>
      </c>
      <c r="F824">
        <v>79707</v>
      </c>
      <c r="G824" t="s">
        <v>3950</v>
      </c>
      <c r="J824">
        <v>13</v>
      </c>
      <c r="K824">
        <v>1</v>
      </c>
      <c r="L824">
        <v>0</v>
      </c>
      <c r="M824">
        <v>1</v>
      </c>
      <c r="N824" t="s">
        <v>3951</v>
      </c>
      <c r="O824" s="1">
        <v>58950</v>
      </c>
    </row>
    <row r="825" spans="1:15" x14ac:dyDescent="0.2">
      <c r="A825" t="s">
        <v>3952</v>
      </c>
      <c r="C825" t="s">
        <v>2691</v>
      </c>
      <c r="E825" t="s">
        <v>1905</v>
      </c>
      <c r="F825">
        <v>83008</v>
      </c>
      <c r="G825">
        <f>380-62-277-14-54</f>
        <v>-27</v>
      </c>
      <c r="H825" t="s">
        <v>3953</v>
      </c>
      <c r="I825" t="s">
        <v>3954</v>
      </c>
      <c r="J825">
        <v>53</v>
      </c>
      <c r="K825">
        <v>1</v>
      </c>
      <c r="L825">
        <v>0</v>
      </c>
      <c r="M825">
        <v>0</v>
      </c>
      <c r="O825" s="1">
        <v>172176</v>
      </c>
    </row>
    <row r="826" spans="1:15" x14ac:dyDescent="0.2">
      <c r="A826" t="s">
        <v>3955</v>
      </c>
      <c r="B826" t="s">
        <v>3956</v>
      </c>
      <c r="C826" t="s">
        <v>3957</v>
      </c>
      <c r="D826" t="s">
        <v>3958</v>
      </c>
      <c r="E826" t="s">
        <v>4</v>
      </c>
      <c r="F826">
        <v>29687</v>
      </c>
      <c r="G826" t="s">
        <v>3959</v>
      </c>
      <c r="H826" t="s">
        <v>3960</v>
      </c>
      <c r="I826" t="s">
        <v>3961</v>
      </c>
      <c r="J826">
        <v>61</v>
      </c>
      <c r="K826">
        <v>2</v>
      </c>
      <c r="L826">
        <v>0</v>
      </c>
      <c r="M826">
        <v>2</v>
      </c>
      <c r="O826" s="1">
        <v>38515</v>
      </c>
    </row>
    <row r="827" spans="1:15" x14ac:dyDescent="0.2">
      <c r="A827" t="s">
        <v>3962</v>
      </c>
      <c r="C827" t="s">
        <v>1344</v>
      </c>
      <c r="E827" t="s">
        <v>316</v>
      </c>
      <c r="F827">
        <v>44093</v>
      </c>
      <c r="J827">
        <v>1</v>
      </c>
      <c r="K827">
        <v>1</v>
      </c>
      <c r="L827">
        <v>0</v>
      </c>
      <c r="M827">
        <v>0</v>
      </c>
      <c r="O827" s="1">
        <v>83241</v>
      </c>
    </row>
    <row r="828" spans="1:15" x14ac:dyDescent="0.2">
      <c r="A828" t="s">
        <v>3963</v>
      </c>
      <c r="C828" t="s">
        <v>695</v>
      </c>
      <c r="D828" t="s">
        <v>696</v>
      </c>
      <c r="E828" t="s">
        <v>4</v>
      </c>
      <c r="F828">
        <v>97210</v>
      </c>
      <c r="J828">
        <v>4</v>
      </c>
      <c r="K828">
        <v>1</v>
      </c>
      <c r="L828">
        <v>0</v>
      </c>
      <c r="M828">
        <v>1</v>
      </c>
      <c r="O828" s="1">
        <v>11452</v>
      </c>
    </row>
    <row r="829" spans="1:15" x14ac:dyDescent="0.2">
      <c r="A829" t="s">
        <v>3964</v>
      </c>
      <c r="B829" t="s">
        <v>3965</v>
      </c>
      <c r="C829" t="s">
        <v>969</v>
      </c>
      <c r="D829" t="s">
        <v>970</v>
      </c>
      <c r="E829" t="s">
        <v>4</v>
      </c>
      <c r="F829">
        <v>85021</v>
      </c>
      <c r="G829" t="s">
        <v>3966</v>
      </c>
      <c r="H829" t="s">
        <v>3967</v>
      </c>
      <c r="I829" t="s">
        <v>3968</v>
      </c>
      <c r="J829">
        <v>183</v>
      </c>
      <c r="K829">
        <v>1</v>
      </c>
      <c r="L829">
        <v>0</v>
      </c>
      <c r="M829">
        <v>0</v>
      </c>
      <c r="N829" t="s">
        <v>3969</v>
      </c>
      <c r="O829" s="1">
        <v>10093</v>
      </c>
    </row>
    <row r="830" spans="1:15" x14ac:dyDescent="0.2">
      <c r="A830" t="s">
        <v>3970</v>
      </c>
      <c r="C830" t="s">
        <v>79</v>
      </c>
      <c r="D830" t="s">
        <v>80</v>
      </c>
      <c r="E830" t="s">
        <v>4</v>
      </c>
      <c r="F830">
        <v>22907</v>
      </c>
      <c r="J830">
        <v>1</v>
      </c>
      <c r="K830">
        <v>1</v>
      </c>
      <c r="L830">
        <v>0</v>
      </c>
      <c r="M830">
        <v>0</v>
      </c>
      <c r="O830" s="1">
        <v>72861</v>
      </c>
    </row>
    <row r="831" spans="1:15" x14ac:dyDescent="0.2">
      <c r="A831" t="s">
        <v>3971</v>
      </c>
      <c r="B831" t="s">
        <v>3972</v>
      </c>
      <c r="C831" t="s">
        <v>120</v>
      </c>
      <c r="E831" t="s">
        <v>254</v>
      </c>
      <c r="J831">
        <v>77</v>
      </c>
      <c r="K831">
        <v>1</v>
      </c>
      <c r="L831">
        <v>0</v>
      </c>
      <c r="M831">
        <v>0</v>
      </c>
      <c r="N831" t="s">
        <v>3973</v>
      </c>
      <c r="O831" s="1">
        <v>875413</v>
      </c>
    </row>
    <row r="832" spans="1:15" x14ac:dyDescent="0.2">
      <c r="A832" t="s">
        <v>3974</v>
      </c>
      <c r="B832" t="s">
        <v>3975</v>
      </c>
      <c r="C832" t="s">
        <v>3976</v>
      </c>
      <c r="D832" t="s">
        <v>1626</v>
      </c>
      <c r="E832" t="s">
        <v>4</v>
      </c>
      <c r="F832">
        <v>44060</v>
      </c>
      <c r="G832" t="s">
        <v>3977</v>
      </c>
      <c r="I832" t="s">
        <v>3978</v>
      </c>
      <c r="J832">
        <v>13</v>
      </c>
      <c r="K832">
        <v>2</v>
      </c>
      <c r="L832">
        <v>0</v>
      </c>
      <c r="M832">
        <v>1</v>
      </c>
      <c r="N832" t="s">
        <v>3979</v>
      </c>
      <c r="O832" s="1">
        <v>11584</v>
      </c>
    </row>
    <row r="833" spans="1:15" x14ac:dyDescent="0.2">
      <c r="A833" t="s">
        <v>3980</v>
      </c>
      <c r="C833" t="s">
        <v>1151</v>
      </c>
      <c r="E833" t="s">
        <v>554</v>
      </c>
      <c r="F833" t="s">
        <v>3981</v>
      </c>
      <c r="G833">
        <v>31384245050</v>
      </c>
      <c r="H833" t="s">
        <v>3982</v>
      </c>
      <c r="I833" t="s">
        <v>3983</v>
      </c>
      <c r="J833">
        <v>134</v>
      </c>
      <c r="K833">
        <v>1</v>
      </c>
      <c r="L833">
        <v>0</v>
      </c>
      <c r="M833">
        <v>1</v>
      </c>
      <c r="N833" t="s">
        <v>3984</v>
      </c>
      <c r="O833" s="1">
        <v>217665</v>
      </c>
    </row>
    <row r="834" spans="1:15" x14ac:dyDescent="0.2">
      <c r="A834" t="s">
        <v>3985</v>
      </c>
      <c r="C834" t="s">
        <v>3414</v>
      </c>
      <c r="E834" t="s">
        <v>220</v>
      </c>
      <c r="F834" t="s">
        <v>3986</v>
      </c>
      <c r="J834">
        <v>1</v>
      </c>
      <c r="K834">
        <v>1</v>
      </c>
      <c r="L834">
        <v>0</v>
      </c>
      <c r="M834">
        <v>0</v>
      </c>
      <c r="O834" s="1">
        <v>94927</v>
      </c>
    </row>
    <row r="835" spans="1:15" x14ac:dyDescent="0.2">
      <c r="A835" t="s">
        <v>1991</v>
      </c>
      <c r="B835" t="s">
        <v>3987</v>
      </c>
      <c r="C835" t="s">
        <v>3988</v>
      </c>
      <c r="D835" t="s">
        <v>1632</v>
      </c>
      <c r="E835" t="s">
        <v>4</v>
      </c>
      <c r="F835">
        <v>84123</v>
      </c>
      <c r="G835" t="s">
        <v>3989</v>
      </c>
      <c r="H835" t="s">
        <v>3990</v>
      </c>
      <c r="I835" t="s">
        <v>3991</v>
      </c>
      <c r="J835">
        <v>46</v>
      </c>
      <c r="K835">
        <v>1</v>
      </c>
      <c r="L835">
        <v>0</v>
      </c>
      <c r="M835">
        <v>1</v>
      </c>
      <c r="N835" t="s">
        <v>3992</v>
      </c>
      <c r="O835">
        <v>705</v>
      </c>
    </row>
    <row r="836" spans="1:15" x14ac:dyDescent="0.2">
      <c r="A836" t="s">
        <v>3993</v>
      </c>
      <c r="C836" t="s">
        <v>2287</v>
      </c>
      <c r="D836" t="s">
        <v>134</v>
      </c>
      <c r="E836" t="s">
        <v>4</v>
      </c>
      <c r="F836">
        <v>30338</v>
      </c>
      <c r="J836">
        <v>6</v>
      </c>
      <c r="K836">
        <v>2</v>
      </c>
      <c r="L836">
        <v>0</v>
      </c>
      <c r="M836">
        <v>1</v>
      </c>
      <c r="O836" s="1">
        <v>30338</v>
      </c>
    </row>
    <row r="837" spans="1:15" x14ac:dyDescent="0.2">
      <c r="A837" t="s">
        <v>3994</v>
      </c>
      <c r="B837" t="s">
        <v>3995</v>
      </c>
      <c r="C837" t="s">
        <v>3996</v>
      </c>
      <c r="E837" t="s">
        <v>1203</v>
      </c>
      <c r="F837">
        <v>5000</v>
      </c>
      <c r="G837" t="s">
        <v>3997</v>
      </c>
      <c r="H837" t="s">
        <v>3998</v>
      </c>
      <c r="I837" t="s">
        <v>3999</v>
      </c>
      <c r="J837">
        <v>285</v>
      </c>
      <c r="K837">
        <v>1</v>
      </c>
      <c r="L837">
        <v>0</v>
      </c>
      <c r="M837">
        <v>1</v>
      </c>
      <c r="N837" t="s">
        <v>4000</v>
      </c>
      <c r="O837" s="1">
        <v>278586</v>
      </c>
    </row>
    <row r="838" spans="1:15" x14ac:dyDescent="0.2">
      <c r="A838" t="s">
        <v>4001</v>
      </c>
      <c r="C838" t="s">
        <v>4002</v>
      </c>
      <c r="E838" t="s">
        <v>316</v>
      </c>
      <c r="F838">
        <v>49033</v>
      </c>
      <c r="J838">
        <v>1</v>
      </c>
      <c r="K838">
        <v>1</v>
      </c>
      <c r="L838">
        <v>0</v>
      </c>
      <c r="M838">
        <v>0</v>
      </c>
      <c r="O838" s="1">
        <v>151900</v>
      </c>
    </row>
    <row r="839" spans="1:15" x14ac:dyDescent="0.2">
      <c r="A839" t="s">
        <v>4003</v>
      </c>
      <c r="C839" t="s">
        <v>3729</v>
      </c>
      <c r="E839" t="s">
        <v>316</v>
      </c>
      <c r="F839">
        <v>13274</v>
      </c>
      <c r="I839" t="s">
        <v>4004</v>
      </c>
      <c r="J839">
        <v>4</v>
      </c>
      <c r="K839">
        <v>2</v>
      </c>
      <c r="L839">
        <v>0</v>
      </c>
      <c r="M839">
        <v>2</v>
      </c>
      <c r="O839" s="1">
        <v>178428</v>
      </c>
    </row>
    <row r="840" spans="1:15" x14ac:dyDescent="0.2">
      <c r="A840" t="s">
        <v>4005</v>
      </c>
      <c r="B840" t="s">
        <v>1171</v>
      </c>
      <c r="C840" t="s">
        <v>1172</v>
      </c>
      <c r="E840" t="s">
        <v>1173</v>
      </c>
      <c r="F840" t="s">
        <v>1174</v>
      </c>
      <c r="G840" t="s">
        <v>4006</v>
      </c>
      <c r="H840" t="s">
        <v>4007</v>
      </c>
      <c r="I840" t="s">
        <v>4008</v>
      </c>
      <c r="J840">
        <v>105</v>
      </c>
      <c r="K840">
        <v>2</v>
      </c>
      <c r="L840">
        <v>0</v>
      </c>
      <c r="M840">
        <v>1</v>
      </c>
      <c r="N840" t="s">
        <v>4009</v>
      </c>
      <c r="O840" s="1">
        <v>127759</v>
      </c>
    </row>
    <row r="841" spans="1:15" x14ac:dyDescent="0.2">
      <c r="A841" t="s">
        <v>4010</v>
      </c>
      <c r="B841" t="s">
        <v>4011</v>
      </c>
      <c r="C841" t="s">
        <v>1344</v>
      </c>
      <c r="E841" t="s">
        <v>316</v>
      </c>
      <c r="F841">
        <v>44093</v>
      </c>
      <c r="G841" t="s">
        <v>4012</v>
      </c>
      <c r="H841" t="s">
        <v>4013</v>
      </c>
      <c r="I841" t="s">
        <v>4014</v>
      </c>
      <c r="J841">
        <v>419</v>
      </c>
      <c r="K841">
        <v>2</v>
      </c>
      <c r="L841">
        <v>0</v>
      </c>
      <c r="M841">
        <v>2</v>
      </c>
      <c r="N841" t="s">
        <v>4015</v>
      </c>
      <c r="O841" s="1">
        <v>239199</v>
      </c>
    </row>
    <row r="842" spans="1:15" x14ac:dyDescent="0.2">
      <c r="A842" t="s">
        <v>4016</v>
      </c>
      <c r="C842" t="s">
        <v>1703</v>
      </c>
      <c r="E842" t="s">
        <v>688</v>
      </c>
      <c r="F842" t="s">
        <v>2153</v>
      </c>
      <c r="J842">
        <v>8</v>
      </c>
      <c r="K842">
        <v>1</v>
      </c>
      <c r="L842">
        <v>0</v>
      </c>
      <c r="M842">
        <v>1</v>
      </c>
      <c r="O842" s="1">
        <v>270774</v>
      </c>
    </row>
    <row r="843" spans="1:15" x14ac:dyDescent="0.2">
      <c r="A843" t="s">
        <v>4017</v>
      </c>
      <c r="B843" t="s">
        <v>4018</v>
      </c>
      <c r="C843" t="s">
        <v>4019</v>
      </c>
      <c r="E843" t="s">
        <v>1203</v>
      </c>
      <c r="F843">
        <v>2310</v>
      </c>
      <c r="G843">
        <f>61-2-4921-3000</f>
        <v>-7862</v>
      </c>
      <c r="H843" t="s">
        <v>4020</v>
      </c>
      <c r="I843" t="s">
        <v>4021</v>
      </c>
      <c r="J843">
        <v>63</v>
      </c>
      <c r="K843">
        <v>1</v>
      </c>
      <c r="L843">
        <v>0</v>
      </c>
      <c r="M843">
        <v>1</v>
      </c>
      <c r="N843" t="s">
        <v>4022</v>
      </c>
      <c r="O843" s="1">
        <v>143895</v>
      </c>
    </row>
    <row r="844" spans="1:15" x14ac:dyDescent="0.2">
      <c r="A844" t="s">
        <v>4023</v>
      </c>
      <c r="B844" t="s">
        <v>4024</v>
      </c>
      <c r="C844" t="s">
        <v>4025</v>
      </c>
      <c r="E844" t="s">
        <v>602</v>
      </c>
      <c r="F844">
        <v>214019</v>
      </c>
      <c r="G844" t="s">
        <v>4026</v>
      </c>
      <c r="H844" t="s">
        <v>4027</v>
      </c>
      <c r="J844">
        <v>15</v>
      </c>
      <c r="K844">
        <v>2</v>
      </c>
      <c r="L844">
        <v>0</v>
      </c>
      <c r="M844">
        <v>1</v>
      </c>
      <c r="O844" s="1">
        <v>170391</v>
      </c>
    </row>
    <row r="845" spans="1:15" x14ac:dyDescent="0.2">
      <c r="A845" t="s">
        <v>4028</v>
      </c>
      <c r="C845" t="s">
        <v>727</v>
      </c>
      <c r="E845" t="s">
        <v>473</v>
      </c>
      <c r="F845">
        <v>132001</v>
      </c>
      <c r="J845">
        <v>1</v>
      </c>
      <c r="K845">
        <v>1</v>
      </c>
      <c r="L845">
        <v>0</v>
      </c>
      <c r="M845">
        <v>0</v>
      </c>
      <c r="O845" s="1">
        <v>269773</v>
      </c>
    </row>
    <row r="846" spans="1:15" x14ac:dyDescent="0.2">
      <c r="A846" t="s">
        <v>4029</v>
      </c>
      <c r="B846" t="s">
        <v>4030</v>
      </c>
      <c r="C846" t="s">
        <v>750</v>
      </c>
      <c r="D846" t="s">
        <v>44</v>
      </c>
      <c r="E846" t="s">
        <v>4</v>
      </c>
      <c r="F846">
        <v>92130</v>
      </c>
      <c r="H846" t="s">
        <v>4031</v>
      </c>
      <c r="I846" t="s">
        <v>4032</v>
      </c>
      <c r="J846">
        <v>245</v>
      </c>
      <c r="K846">
        <v>3</v>
      </c>
      <c r="L846">
        <v>0</v>
      </c>
      <c r="M846">
        <v>3</v>
      </c>
      <c r="N846" t="s">
        <v>4033</v>
      </c>
      <c r="O846" s="1">
        <v>22144</v>
      </c>
    </row>
    <row r="847" spans="1:15" x14ac:dyDescent="0.2">
      <c r="A847" t="s">
        <v>2255</v>
      </c>
      <c r="C847" t="s">
        <v>103</v>
      </c>
      <c r="E847" t="s">
        <v>104</v>
      </c>
      <c r="F847" t="s">
        <v>2947</v>
      </c>
      <c r="J847">
        <v>5</v>
      </c>
      <c r="K847">
        <v>1</v>
      </c>
      <c r="L847">
        <v>0</v>
      </c>
      <c r="M847">
        <v>1</v>
      </c>
      <c r="O847" s="1">
        <v>104888</v>
      </c>
    </row>
    <row r="848" spans="1:15" x14ac:dyDescent="0.2">
      <c r="A848" t="s">
        <v>4034</v>
      </c>
      <c r="C848" t="s">
        <v>405</v>
      </c>
      <c r="E848" t="s">
        <v>406</v>
      </c>
      <c r="J848">
        <v>2</v>
      </c>
      <c r="K848">
        <v>1</v>
      </c>
      <c r="L848">
        <v>0</v>
      </c>
      <c r="M848">
        <v>1</v>
      </c>
      <c r="O848" s="1">
        <v>308324</v>
      </c>
    </row>
    <row r="849" spans="1:15" x14ac:dyDescent="0.2">
      <c r="A849" t="s">
        <v>4035</v>
      </c>
      <c r="C849" t="s">
        <v>3740</v>
      </c>
      <c r="E849" t="s">
        <v>104</v>
      </c>
      <c r="F849" t="s">
        <v>3741</v>
      </c>
      <c r="I849" t="s">
        <v>4036</v>
      </c>
      <c r="J849">
        <v>2</v>
      </c>
      <c r="K849">
        <v>1</v>
      </c>
      <c r="L849">
        <v>0</v>
      </c>
      <c r="M849">
        <v>0</v>
      </c>
      <c r="N849" t="s">
        <v>4037</v>
      </c>
      <c r="O849" s="1">
        <v>211003</v>
      </c>
    </row>
    <row r="850" spans="1:15" x14ac:dyDescent="0.2">
      <c r="A850" t="s">
        <v>4038</v>
      </c>
      <c r="B850" t="s">
        <v>4039</v>
      </c>
      <c r="C850" t="s">
        <v>497</v>
      </c>
      <c r="D850" t="s">
        <v>44</v>
      </c>
      <c r="E850" t="s">
        <v>4</v>
      </c>
      <c r="F850">
        <v>90036</v>
      </c>
      <c r="G850" t="s">
        <v>4040</v>
      </c>
      <c r="H850" t="s">
        <v>4041</v>
      </c>
      <c r="I850" t="s">
        <v>4042</v>
      </c>
      <c r="J850">
        <v>181</v>
      </c>
      <c r="K850">
        <v>1</v>
      </c>
      <c r="L850">
        <v>0</v>
      </c>
      <c r="M850">
        <v>0</v>
      </c>
      <c r="N850" t="s">
        <v>4043</v>
      </c>
      <c r="O850" s="1">
        <v>25137</v>
      </c>
    </row>
    <row r="851" spans="1:15" x14ac:dyDescent="0.2">
      <c r="A851" t="s">
        <v>4044</v>
      </c>
      <c r="B851" t="s">
        <v>4045</v>
      </c>
      <c r="C851" t="s">
        <v>427</v>
      </c>
      <c r="E851" t="s">
        <v>104</v>
      </c>
      <c r="F851" t="s">
        <v>4046</v>
      </c>
      <c r="G851" t="s">
        <v>4047</v>
      </c>
      <c r="H851" t="s">
        <v>4048</v>
      </c>
      <c r="I851" t="s">
        <v>4049</v>
      </c>
      <c r="J851">
        <v>99</v>
      </c>
      <c r="K851">
        <v>1</v>
      </c>
      <c r="L851">
        <v>0</v>
      </c>
      <c r="M851">
        <v>1</v>
      </c>
      <c r="N851" t="s">
        <v>4050</v>
      </c>
      <c r="O851" s="1">
        <v>257052</v>
      </c>
    </row>
    <row r="852" spans="1:15" x14ac:dyDescent="0.2">
      <c r="A852" t="s">
        <v>4051</v>
      </c>
      <c r="B852" t="s">
        <v>4052</v>
      </c>
      <c r="C852" t="s">
        <v>750</v>
      </c>
      <c r="D852" t="s">
        <v>44</v>
      </c>
      <c r="E852" t="s">
        <v>4</v>
      </c>
      <c r="F852">
        <v>92014</v>
      </c>
      <c r="G852" t="s">
        <v>4053</v>
      </c>
      <c r="I852" t="s">
        <v>4054</v>
      </c>
      <c r="J852">
        <v>215</v>
      </c>
      <c r="K852">
        <v>1</v>
      </c>
      <c r="L852">
        <v>0</v>
      </c>
      <c r="M852">
        <v>0</v>
      </c>
      <c r="N852" t="s">
        <v>4055</v>
      </c>
      <c r="O852">
        <v>368</v>
      </c>
    </row>
    <row r="853" spans="1:15" x14ac:dyDescent="0.2">
      <c r="A853" t="s">
        <v>4056</v>
      </c>
      <c r="C853" t="s">
        <v>1669</v>
      </c>
      <c r="D853" t="s">
        <v>169</v>
      </c>
      <c r="E853" t="s">
        <v>4</v>
      </c>
      <c r="F853">
        <v>78237</v>
      </c>
      <c r="J853">
        <v>7</v>
      </c>
      <c r="K853">
        <v>1</v>
      </c>
      <c r="L853">
        <v>0</v>
      </c>
      <c r="M853">
        <v>1</v>
      </c>
      <c r="O853" s="1">
        <v>30993</v>
      </c>
    </row>
    <row r="854" spans="1:15" x14ac:dyDescent="0.2">
      <c r="A854" t="s">
        <v>4057</v>
      </c>
      <c r="B854" t="s">
        <v>4058</v>
      </c>
      <c r="C854" t="s">
        <v>4059</v>
      </c>
      <c r="E854" t="s">
        <v>2532</v>
      </c>
      <c r="F854">
        <v>1640</v>
      </c>
      <c r="G854" t="s">
        <v>4060</v>
      </c>
      <c r="H854" t="s">
        <v>4061</v>
      </c>
      <c r="I854" t="s">
        <v>4062</v>
      </c>
      <c r="J854">
        <v>40</v>
      </c>
      <c r="K854">
        <v>1</v>
      </c>
      <c r="L854">
        <v>0</v>
      </c>
      <c r="M854">
        <v>1</v>
      </c>
      <c r="N854" t="s">
        <v>4063</v>
      </c>
      <c r="O854" s="1">
        <v>255476</v>
      </c>
    </row>
    <row r="855" spans="1:15" x14ac:dyDescent="0.2">
      <c r="A855" t="s">
        <v>4064</v>
      </c>
      <c r="B855" t="s">
        <v>4065</v>
      </c>
      <c r="C855" t="s">
        <v>4066</v>
      </c>
      <c r="E855" t="s">
        <v>242</v>
      </c>
      <c r="F855">
        <v>2900</v>
      </c>
      <c r="G855" t="s">
        <v>4067</v>
      </c>
      <c r="H855" t="s">
        <v>4068</v>
      </c>
      <c r="I855" t="s">
        <v>4069</v>
      </c>
      <c r="J855">
        <v>163</v>
      </c>
      <c r="K855">
        <v>2</v>
      </c>
      <c r="L855">
        <v>0</v>
      </c>
      <c r="M855">
        <v>2</v>
      </c>
      <c r="N855" t="s">
        <v>4070</v>
      </c>
      <c r="O855" s="1">
        <v>259505</v>
      </c>
    </row>
    <row r="856" spans="1:15" x14ac:dyDescent="0.2">
      <c r="A856" t="s">
        <v>4071</v>
      </c>
      <c r="B856" t="s">
        <v>4072</v>
      </c>
      <c r="C856" t="s">
        <v>1530</v>
      </c>
      <c r="E856" t="s">
        <v>602</v>
      </c>
      <c r="F856">
        <v>197022</v>
      </c>
      <c r="G856" t="s">
        <v>4073</v>
      </c>
      <c r="I856" t="s">
        <v>4074</v>
      </c>
      <c r="J856">
        <v>51</v>
      </c>
      <c r="K856">
        <v>1</v>
      </c>
      <c r="L856">
        <v>0</v>
      </c>
      <c r="M856">
        <v>1</v>
      </c>
      <c r="N856" t="s">
        <v>4075</v>
      </c>
      <c r="O856" s="1">
        <v>163172</v>
      </c>
    </row>
    <row r="857" spans="1:15" x14ac:dyDescent="0.2">
      <c r="A857" t="s">
        <v>4076</v>
      </c>
      <c r="B857" t="s">
        <v>4077</v>
      </c>
      <c r="C857" t="s">
        <v>348</v>
      </c>
      <c r="E857" t="s">
        <v>349</v>
      </c>
      <c r="F857">
        <v>20132</v>
      </c>
      <c r="G857" t="s">
        <v>4078</v>
      </c>
      <c r="H857" t="s">
        <v>4079</v>
      </c>
      <c r="I857" t="s">
        <v>4080</v>
      </c>
      <c r="J857">
        <v>26</v>
      </c>
      <c r="K857">
        <v>1</v>
      </c>
      <c r="L857">
        <v>0</v>
      </c>
      <c r="M857">
        <v>1</v>
      </c>
      <c r="N857" t="s">
        <v>4081</v>
      </c>
      <c r="O857" s="1">
        <v>241940</v>
      </c>
    </row>
    <row r="858" spans="1:15" x14ac:dyDescent="0.2">
      <c r="A858" t="s">
        <v>4082</v>
      </c>
      <c r="C858" t="s">
        <v>4083</v>
      </c>
      <c r="E858" t="s">
        <v>820</v>
      </c>
      <c r="F858">
        <v>79106</v>
      </c>
      <c r="J858">
        <v>2</v>
      </c>
      <c r="K858">
        <v>1</v>
      </c>
      <c r="L858">
        <v>0</v>
      </c>
      <c r="M858">
        <v>0</v>
      </c>
      <c r="O858" s="1">
        <v>103138</v>
      </c>
    </row>
    <row r="859" spans="1:15" x14ac:dyDescent="0.2">
      <c r="A859" t="s">
        <v>4084</v>
      </c>
      <c r="C859" t="s">
        <v>4085</v>
      </c>
      <c r="E859" t="s">
        <v>349</v>
      </c>
      <c r="F859">
        <v>90127</v>
      </c>
      <c r="J859">
        <v>1</v>
      </c>
      <c r="K859">
        <v>1</v>
      </c>
      <c r="L859">
        <v>0</v>
      </c>
      <c r="M859">
        <v>1</v>
      </c>
      <c r="O859" s="1">
        <v>131880</v>
      </c>
    </row>
    <row r="860" spans="1:15" x14ac:dyDescent="0.2">
      <c r="A860" t="s">
        <v>4086</v>
      </c>
      <c r="C860" t="s">
        <v>3129</v>
      </c>
      <c r="E860" t="s">
        <v>104</v>
      </c>
      <c r="F860" t="s">
        <v>4087</v>
      </c>
      <c r="J860">
        <v>7</v>
      </c>
      <c r="K860">
        <v>1</v>
      </c>
      <c r="L860">
        <v>0</v>
      </c>
      <c r="M860">
        <v>1</v>
      </c>
      <c r="N860" t="s">
        <v>4088</v>
      </c>
      <c r="O860" s="1">
        <v>244969</v>
      </c>
    </row>
    <row r="861" spans="1:15" x14ac:dyDescent="0.2">
      <c r="A861" t="s">
        <v>4089</v>
      </c>
      <c r="C861" t="s">
        <v>695</v>
      </c>
      <c r="D861" t="s">
        <v>696</v>
      </c>
      <c r="E861" t="s">
        <v>4</v>
      </c>
      <c r="F861">
        <v>97210</v>
      </c>
      <c r="J861">
        <v>1</v>
      </c>
      <c r="K861">
        <v>1</v>
      </c>
      <c r="L861">
        <v>0</v>
      </c>
      <c r="M861">
        <v>1</v>
      </c>
      <c r="O861" s="1">
        <v>54950</v>
      </c>
    </row>
    <row r="862" spans="1:15" x14ac:dyDescent="0.2">
      <c r="A862" t="s">
        <v>4090</v>
      </c>
      <c r="C862" t="s">
        <v>969</v>
      </c>
      <c r="D862" t="s">
        <v>970</v>
      </c>
      <c r="E862" t="s">
        <v>4</v>
      </c>
      <c r="F862">
        <v>85006</v>
      </c>
      <c r="J862">
        <v>1</v>
      </c>
      <c r="K862">
        <v>1</v>
      </c>
      <c r="L862">
        <v>0</v>
      </c>
      <c r="M862">
        <v>1</v>
      </c>
      <c r="O862" s="1">
        <v>6957</v>
      </c>
    </row>
    <row r="863" spans="1:15" x14ac:dyDescent="0.2">
      <c r="A863" t="s">
        <v>4091</v>
      </c>
      <c r="B863" t="s">
        <v>4092</v>
      </c>
      <c r="C863" t="s">
        <v>4093</v>
      </c>
      <c r="D863" t="s">
        <v>44</v>
      </c>
      <c r="E863" t="s">
        <v>4</v>
      </c>
      <c r="F863">
        <v>95616</v>
      </c>
      <c r="G863" t="s">
        <v>4094</v>
      </c>
      <c r="H863" t="s">
        <v>4095</v>
      </c>
      <c r="I863" t="s">
        <v>4096</v>
      </c>
      <c r="J863" s="1">
        <v>1181</v>
      </c>
      <c r="K863">
        <v>1</v>
      </c>
      <c r="L863">
        <v>0</v>
      </c>
      <c r="M863">
        <v>1</v>
      </c>
      <c r="N863" t="s">
        <v>4097</v>
      </c>
      <c r="O863" s="1">
        <v>51816</v>
      </c>
    </row>
    <row r="864" spans="1:15" x14ac:dyDescent="0.2">
      <c r="A864" t="s">
        <v>4098</v>
      </c>
      <c r="B864" t="s">
        <v>4099</v>
      </c>
      <c r="C864" t="s">
        <v>4100</v>
      </c>
      <c r="D864" t="s">
        <v>908</v>
      </c>
      <c r="E864" t="s">
        <v>4</v>
      </c>
      <c r="F864">
        <v>21701</v>
      </c>
      <c r="G864" t="s">
        <v>4101</v>
      </c>
      <c r="H864" t="s">
        <v>4102</v>
      </c>
      <c r="I864" t="s">
        <v>4103</v>
      </c>
      <c r="J864">
        <v>77</v>
      </c>
      <c r="K864">
        <v>1</v>
      </c>
      <c r="L864">
        <v>0</v>
      </c>
      <c r="M864">
        <v>0</v>
      </c>
      <c r="N864" t="s">
        <v>4104</v>
      </c>
      <c r="O864">
        <v>476</v>
      </c>
    </row>
    <row r="865" spans="1:15" x14ac:dyDescent="0.2">
      <c r="A865" t="s">
        <v>4105</v>
      </c>
      <c r="B865" t="s">
        <v>4106</v>
      </c>
      <c r="C865" t="s">
        <v>2944</v>
      </c>
      <c r="D865" t="s">
        <v>80</v>
      </c>
      <c r="E865" t="s">
        <v>4</v>
      </c>
      <c r="F865">
        <v>23507</v>
      </c>
      <c r="G865" t="s">
        <v>4107</v>
      </c>
      <c r="H865" t="s">
        <v>4108</v>
      </c>
      <c r="I865" t="s">
        <v>4109</v>
      </c>
      <c r="J865">
        <v>17</v>
      </c>
      <c r="K865">
        <v>1</v>
      </c>
      <c r="L865">
        <v>0</v>
      </c>
      <c r="M865">
        <v>1</v>
      </c>
      <c r="N865" t="s">
        <v>4110</v>
      </c>
      <c r="O865" s="1">
        <v>24746</v>
      </c>
    </row>
    <row r="866" spans="1:15" x14ac:dyDescent="0.2">
      <c r="A866" t="s">
        <v>4111</v>
      </c>
      <c r="B866" t="s">
        <v>4112</v>
      </c>
      <c r="C866" t="s">
        <v>4113</v>
      </c>
      <c r="E866" t="s">
        <v>254</v>
      </c>
      <c r="F866" t="s">
        <v>4114</v>
      </c>
      <c r="G866" t="s">
        <v>4115</v>
      </c>
      <c r="H866" t="s">
        <v>4116</v>
      </c>
      <c r="I866" t="s">
        <v>4117</v>
      </c>
      <c r="J866">
        <v>30</v>
      </c>
      <c r="K866">
        <v>1</v>
      </c>
      <c r="L866">
        <v>0</v>
      </c>
      <c r="M866">
        <v>1</v>
      </c>
      <c r="O866" s="1">
        <v>321483</v>
      </c>
    </row>
    <row r="867" spans="1:15" x14ac:dyDescent="0.2">
      <c r="A867" t="s">
        <v>4118</v>
      </c>
      <c r="B867" t="s">
        <v>4119</v>
      </c>
      <c r="C867" t="s">
        <v>4120</v>
      </c>
      <c r="E867" t="s">
        <v>820</v>
      </c>
      <c r="F867" t="s">
        <v>4121</v>
      </c>
      <c r="G867" t="s">
        <v>4122</v>
      </c>
      <c r="H867" t="s">
        <v>4123</v>
      </c>
      <c r="I867" t="s">
        <v>4124</v>
      </c>
      <c r="J867">
        <v>45</v>
      </c>
      <c r="K867">
        <v>1</v>
      </c>
      <c r="L867">
        <v>0</v>
      </c>
      <c r="M867">
        <v>1</v>
      </c>
      <c r="N867" t="s">
        <v>4125</v>
      </c>
      <c r="O867" s="1">
        <v>1388122</v>
      </c>
    </row>
    <row r="868" spans="1:15" x14ac:dyDescent="0.2">
      <c r="A868" t="s">
        <v>4126</v>
      </c>
      <c r="B868" t="s">
        <v>4127</v>
      </c>
      <c r="C868" t="s">
        <v>4128</v>
      </c>
      <c r="E868" t="s">
        <v>254</v>
      </c>
      <c r="F868" t="s">
        <v>4129</v>
      </c>
      <c r="G868" t="s">
        <v>4130</v>
      </c>
      <c r="H868" t="s">
        <v>4131</v>
      </c>
      <c r="I868" t="s">
        <v>4132</v>
      </c>
      <c r="J868">
        <v>32</v>
      </c>
      <c r="K868">
        <v>1</v>
      </c>
      <c r="L868">
        <v>0</v>
      </c>
      <c r="M868">
        <v>0</v>
      </c>
      <c r="N868" t="s">
        <v>4133</v>
      </c>
      <c r="O868" s="1">
        <v>77246</v>
      </c>
    </row>
    <row r="869" spans="1:15" x14ac:dyDescent="0.2">
      <c r="A869" t="s">
        <v>4134</v>
      </c>
      <c r="B869" t="s">
        <v>4135</v>
      </c>
      <c r="C869" t="s">
        <v>742</v>
      </c>
      <c r="D869" t="s">
        <v>743</v>
      </c>
      <c r="E869" t="s">
        <v>4</v>
      </c>
      <c r="F869">
        <v>70118</v>
      </c>
      <c r="G869" t="s">
        <v>4136</v>
      </c>
      <c r="H869" t="s">
        <v>4137</v>
      </c>
      <c r="I869" t="s">
        <v>4138</v>
      </c>
      <c r="J869">
        <v>143</v>
      </c>
      <c r="K869">
        <v>1</v>
      </c>
      <c r="L869">
        <v>0</v>
      </c>
      <c r="M869">
        <v>0</v>
      </c>
      <c r="N869" t="s">
        <v>4139</v>
      </c>
      <c r="O869" s="1">
        <v>64327</v>
      </c>
    </row>
    <row r="870" spans="1:15" x14ac:dyDescent="0.2">
      <c r="A870" t="s">
        <v>4140</v>
      </c>
      <c r="C870" t="s">
        <v>739</v>
      </c>
      <c r="E870" t="s">
        <v>602</v>
      </c>
      <c r="F870">
        <v>117036</v>
      </c>
      <c r="G870">
        <f>7-499-12-66-652</f>
        <v>-1222</v>
      </c>
      <c r="H870" t="s">
        <v>4141</v>
      </c>
      <c r="I870" t="s">
        <v>4142</v>
      </c>
      <c r="J870">
        <v>1</v>
      </c>
      <c r="K870">
        <v>1</v>
      </c>
      <c r="L870">
        <v>0</v>
      </c>
      <c r="M870">
        <v>0</v>
      </c>
      <c r="O870" s="1">
        <v>112123</v>
      </c>
    </row>
    <row r="871" spans="1:15" x14ac:dyDescent="0.2">
      <c r="A871" t="s">
        <v>4143</v>
      </c>
      <c r="B871" t="s">
        <v>4144</v>
      </c>
      <c r="C871" t="s">
        <v>4145</v>
      </c>
      <c r="E871" t="s">
        <v>2532</v>
      </c>
      <c r="F871">
        <v>8011</v>
      </c>
      <c r="G871">
        <v>6433641096</v>
      </c>
      <c r="H871" t="s">
        <v>4146</v>
      </c>
      <c r="I871" t="s">
        <v>4147</v>
      </c>
      <c r="J871">
        <v>148</v>
      </c>
      <c r="K871">
        <v>1</v>
      </c>
      <c r="L871">
        <v>0</v>
      </c>
      <c r="M871">
        <v>1</v>
      </c>
      <c r="N871" t="s">
        <v>4148</v>
      </c>
      <c r="O871" s="1">
        <v>826992</v>
      </c>
    </row>
    <row r="872" spans="1:15" x14ac:dyDescent="0.2">
      <c r="A872" t="s">
        <v>4149</v>
      </c>
      <c r="B872" t="s">
        <v>4150</v>
      </c>
      <c r="C872" t="s">
        <v>2210</v>
      </c>
      <c r="E872" t="s">
        <v>254</v>
      </c>
      <c r="F872" t="s">
        <v>4151</v>
      </c>
      <c r="G872" t="s">
        <v>4152</v>
      </c>
      <c r="H872" t="s">
        <v>4153</v>
      </c>
      <c r="I872" t="s">
        <v>4154</v>
      </c>
      <c r="J872">
        <v>53</v>
      </c>
      <c r="K872">
        <v>1</v>
      </c>
      <c r="L872">
        <v>0</v>
      </c>
      <c r="M872">
        <v>1</v>
      </c>
      <c r="N872" t="s">
        <v>4155</v>
      </c>
      <c r="O872" s="1">
        <v>267795</v>
      </c>
    </row>
    <row r="873" spans="1:15" x14ac:dyDescent="0.2">
      <c r="A873" t="s">
        <v>4156</v>
      </c>
      <c r="B873" t="s">
        <v>4157</v>
      </c>
      <c r="C873" t="s">
        <v>4158</v>
      </c>
      <c r="D873" t="s">
        <v>901</v>
      </c>
      <c r="E873" t="s">
        <v>4</v>
      </c>
      <c r="F873">
        <v>36608</v>
      </c>
      <c r="G873" t="s">
        <v>4159</v>
      </c>
      <c r="I873" t="s">
        <v>4160</v>
      </c>
      <c r="J873">
        <v>48</v>
      </c>
      <c r="K873">
        <v>1</v>
      </c>
      <c r="L873">
        <v>0</v>
      </c>
      <c r="M873">
        <v>1</v>
      </c>
      <c r="N873" t="s">
        <v>4161</v>
      </c>
      <c r="O873" s="1">
        <v>52335</v>
      </c>
    </row>
    <row r="874" spans="1:15" x14ac:dyDescent="0.2">
      <c r="A874" t="s">
        <v>4162</v>
      </c>
      <c r="B874" t="s">
        <v>4163</v>
      </c>
      <c r="C874" t="s">
        <v>742</v>
      </c>
      <c r="D874" t="s">
        <v>743</v>
      </c>
      <c r="E874" t="s">
        <v>4</v>
      </c>
      <c r="F874">
        <v>70114</v>
      </c>
      <c r="G874" t="s">
        <v>4164</v>
      </c>
      <c r="H874" t="s">
        <v>4165</v>
      </c>
      <c r="I874" t="s">
        <v>4166</v>
      </c>
      <c r="J874">
        <v>31</v>
      </c>
      <c r="K874">
        <v>1</v>
      </c>
      <c r="L874">
        <v>0</v>
      </c>
      <c r="M874">
        <v>1</v>
      </c>
      <c r="N874" t="s">
        <v>4167</v>
      </c>
      <c r="O874" s="1">
        <v>45509</v>
      </c>
    </row>
    <row r="875" spans="1:15" x14ac:dyDescent="0.2">
      <c r="A875" t="s">
        <v>4168</v>
      </c>
      <c r="C875" t="s">
        <v>4169</v>
      </c>
      <c r="D875" t="s">
        <v>44</v>
      </c>
      <c r="E875" t="s">
        <v>4</v>
      </c>
      <c r="F875">
        <v>90620</v>
      </c>
      <c r="G875" t="s">
        <v>4170</v>
      </c>
      <c r="H875" t="s">
        <v>4171</v>
      </c>
      <c r="I875" t="s">
        <v>4172</v>
      </c>
      <c r="J875">
        <v>14</v>
      </c>
      <c r="K875">
        <v>1</v>
      </c>
      <c r="L875">
        <v>0</v>
      </c>
      <c r="M875">
        <v>0</v>
      </c>
      <c r="N875" t="s">
        <v>4173</v>
      </c>
      <c r="O875" s="1">
        <v>946180</v>
      </c>
    </row>
    <row r="876" spans="1:15" x14ac:dyDescent="0.2">
      <c r="A876" t="s">
        <v>4174</v>
      </c>
      <c r="B876" t="s">
        <v>4175</v>
      </c>
      <c r="C876" t="s">
        <v>750</v>
      </c>
      <c r="D876" t="s">
        <v>44</v>
      </c>
      <c r="E876" t="s">
        <v>4</v>
      </c>
      <c r="F876">
        <v>92161</v>
      </c>
      <c r="G876" t="s">
        <v>4176</v>
      </c>
      <c r="H876" t="s">
        <v>4177</v>
      </c>
      <c r="I876" t="s">
        <v>4178</v>
      </c>
      <c r="J876">
        <v>131</v>
      </c>
      <c r="K876">
        <v>1</v>
      </c>
      <c r="L876">
        <v>0</v>
      </c>
      <c r="M876">
        <v>1</v>
      </c>
      <c r="N876" t="s">
        <v>4179</v>
      </c>
      <c r="O876" s="1">
        <v>10005</v>
      </c>
    </row>
    <row r="877" spans="1:15" x14ac:dyDescent="0.2">
      <c r="A877" t="s">
        <v>4180</v>
      </c>
      <c r="B877" t="s">
        <v>4181</v>
      </c>
      <c r="C877" t="s">
        <v>4182</v>
      </c>
      <c r="E877" t="s">
        <v>602</v>
      </c>
      <c r="F877">
        <v>614990</v>
      </c>
      <c r="G877" t="s">
        <v>4183</v>
      </c>
      <c r="H877" t="s">
        <v>4184</v>
      </c>
      <c r="I877" t="s">
        <v>4185</v>
      </c>
      <c r="J877">
        <v>5</v>
      </c>
      <c r="K877">
        <v>1</v>
      </c>
      <c r="L877">
        <v>0</v>
      </c>
      <c r="M877">
        <v>0</v>
      </c>
      <c r="O877" s="1">
        <v>1378884</v>
      </c>
    </row>
    <row r="878" spans="1:15" x14ac:dyDescent="0.2">
      <c r="A878" t="s">
        <v>4186</v>
      </c>
      <c r="C878" t="s">
        <v>4187</v>
      </c>
      <c r="E878" t="s">
        <v>183</v>
      </c>
      <c r="F878" t="s">
        <v>4188</v>
      </c>
      <c r="J878">
        <v>3</v>
      </c>
      <c r="K878">
        <v>1</v>
      </c>
      <c r="L878">
        <v>0</v>
      </c>
      <c r="M878">
        <v>0</v>
      </c>
      <c r="O878" s="1">
        <v>224963</v>
      </c>
    </row>
    <row r="879" spans="1:15" x14ac:dyDescent="0.2">
      <c r="A879" t="s">
        <v>4189</v>
      </c>
      <c r="C879" t="s">
        <v>739</v>
      </c>
      <c r="E879" t="s">
        <v>602</v>
      </c>
      <c r="F879">
        <v>125367</v>
      </c>
      <c r="G879">
        <f>7-495-49-0-114</f>
        <v>-651</v>
      </c>
      <c r="H879" t="s">
        <v>4190</v>
      </c>
      <c r="I879" t="s">
        <v>4191</v>
      </c>
      <c r="J879">
        <v>1</v>
      </c>
      <c r="K879">
        <v>1</v>
      </c>
      <c r="L879">
        <v>0</v>
      </c>
      <c r="M879">
        <v>0</v>
      </c>
      <c r="O879" s="1">
        <v>232932</v>
      </c>
    </row>
    <row r="880" spans="1:15" x14ac:dyDescent="0.2">
      <c r="A880" t="s">
        <v>4192</v>
      </c>
      <c r="B880" t="s">
        <v>4193</v>
      </c>
      <c r="C880" t="s">
        <v>334</v>
      </c>
      <c r="D880" t="s">
        <v>155</v>
      </c>
      <c r="E880" t="s">
        <v>4</v>
      </c>
      <c r="F880">
        <v>14215</v>
      </c>
      <c r="G880" t="s">
        <v>4194</v>
      </c>
      <c r="I880" t="s">
        <v>4195</v>
      </c>
      <c r="J880">
        <v>27</v>
      </c>
      <c r="K880">
        <v>1</v>
      </c>
      <c r="L880">
        <v>0</v>
      </c>
      <c r="M880">
        <v>1</v>
      </c>
      <c r="N880" t="s">
        <v>4196</v>
      </c>
      <c r="O880" s="1">
        <v>48783</v>
      </c>
    </row>
    <row r="881" spans="1:15" x14ac:dyDescent="0.2">
      <c r="A881" t="s">
        <v>4197</v>
      </c>
      <c r="C881" t="s">
        <v>3231</v>
      </c>
      <c r="E881" t="s">
        <v>602</v>
      </c>
      <c r="F881">
        <v>650029</v>
      </c>
      <c r="J881">
        <v>7</v>
      </c>
      <c r="K881">
        <v>1</v>
      </c>
      <c r="L881">
        <v>0</v>
      </c>
      <c r="M881">
        <v>1</v>
      </c>
      <c r="O881" s="1">
        <v>1394313</v>
      </c>
    </row>
    <row r="882" spans="1:15" x14ac:dyDescent="0.2">
      <c r="A882" t="s">
        <v>3747</v>
      </c>
      <c r="B882" t="s">
        <v>4198</v>
      </c>
      <c r="C882" t="s">
        <v>739</v>
      </c>
      <c r="E882" t="s">
        <v>602</v>
      </c>
      <c r="F882">
        <v>445009</v>
      </c>
      <c r="I882" t="s">
        <v>4199</v>
      </c>
      <c r="J882">
        <v>160</v>
      </c>
      <c r="K882">
        <v>3</v>
      </c>
      <c r="L882">
        <v>0</v>
      </c>
      <c r="M882">
        <v>1</v>
      </c>
      <c r="N882" t="s">
        <v>4200</v>
      </c>
      <c r="O882" s="1">
        <v>253623</v>
      </c>
    </row>
    <row r="883" spans="1:15" x14ac:dyDescent="0.2">
      <c r="A883" t="s">
        <v>4201</v>
      </c>
      <c r="C883" t="s">
        <v>4202</v>
      </c>
      <c r="D883" t="s">
        <v>2799</v>
      </c>
      <c r="E883" t="s">
        <v>4</v>
      </c>
      <c r="F883">
        <v>72758</v>
      </c>
      <c r="J883">
        <v>1</v>
      </c>
      <c r="K883">
        <v>1</v>
      </c>
      <c r="L883">
        <v>0</v>
      </c>
      <c r="M883">
        <v>0</v>
      </c>
      <c r="O883" s="1">
        <v>64475</v>
      </c>
    </row>
    <row r="884" spans="1:15" x14ac:dyDescent="0.2">
      <c r="A884" t="s">
        <v>4203</v>
      </c>
      <c r="C884" t="s">
        <v>1461</v>
      </c>
      <c r="E884" t="s">
        <v>349</v>
      </c>
      <c r="F884">
        <v>128</v>
      </c>
      <c r="G884">
        <f>39-6-22541781</f>
        <v>-22541748</v>
      </c>
      <c r="H884" t="s">
        <v>4204</v>
      </c>
      <c r="I884" t="s">
        <v>4205</v>
      </c>
      <c r="J884">
        <v>1</v>
      </c>
      <c r="K884">
        <v>1</v>
      </c>
      <c r="L884">
        <v>0</v>
      </c>
      <c r="M884">
        <v>0</v>
      </c>
      <c r="O884" s="1">
        <v>178097</v>
      </c>
    </row>
    <row r="885" spans="1:15" x14ac:dyDescent="0.2">
      <c r="A885" t="s">
        <v>4206</v>
      </c>
      <c r="C885" t="s">
        <v>155</v>
      </c>
      <c r="D885" t="s">
        <v>155</v>
      </c>
      <c r="E885" t="s">
        <v>4</v>
      </c>
      <c r="F885">
        <v>10032</v>
      </c>
      <c r="J885">
        <v>1</v>
      </c>
      <c r="K885">
        <v>1</v>
      </c>
      <c r="L885">
        <v>0</v>
      </c>
      <c r="M885">
        <v>1</v>
      </c>
      <c r="O885" s="1">
        <v>19991</v>
      </c>
    </row>
    <row r="886" spans="1:15" x14ac:dyDescent="0.2">
      <c r="A886" t="s">
        <v>4207</v>
      </c>
      <c r="C886" t="s">
        <v>3749</v>
      </c>
      <c r="E886" t="s">
        <v>602</v>
      </c>
      <c r="J886">
        <v>6</v>
      </c>
      <c r="K886">
        <v>1</v>
      </c>
      <c r="L886">
        <v>0</v>
      </c>
      <c r="M886">
        <v>0</v>
      </c>
      <c r="O886" s="1">
        <v>312473</v>
      </c>
    </row>
    <row r="887" spans="1:15" x14ac:dyDescent="0.2">
      <c r="A887" t="s">
        <v>4208</v>
      </c>
      <c r="B887" t="s">
        <v>4209</v>
      </c>
      <c r="C887" t="s">
        <v>4210</v>
      </c>
      <c r="D887" t="s">
        <v>28</v>
      </c>
      <c r="E887" t="s">
        <v>4</v>
      </c>
      <c r="F887">
        <v>34652</v>
      </c>
      <c r="G887" t="s">
        <v>4211</v>
      </c>
      <c r="I887" t="s">
        <v>4212</v>
      </c>
      <c r="J887">
        <v>54</v>
      </c>
      <c r="K887">
        <v>2</v>
      </c>
      <c r="L887">
        <v>0</v>
      </c>
      <c r="M887">
        <v>1</v>
      </c>
      <c r="N887" t="s">
        <v>4213</v>
      </c>
      <c r="O887" s="1">
        <v>30739</v>
      </c>
    </row>
    <row r="888" spans="1:15" x14ac:dyDescent="0.2">
      <c r="A888" t="s">
        <v>4214</v>
      </c>
      <c r="C888" t="s">
        <v>1958</v>
      </c>
      <c r="E888" t="s">
        <v>1742</v>
      </c>
      <c r="F888">
        <v>220029</v>
      </c>
      <c r="J888">
        <v>1</v>
      </c>
      <c r="K888">
        <v>1</v>
      </c>
      <c r="L888">
        <v>0</v>
      </c>
      <c r="M888">
        <v>0</v>
      </c>
      <c r="O888" s="1">
        <v>264480</v>
      </c>
    </row>
    <row r="889" spans="1:15" x14ac:dyDescent="0.2">
      <c r="A889" t="s">
        <v>4215</v>
      </c>
      <c r="B889" t="s">
        <v>4216</v>
      </c>
      <c r="C889" t="s">
        <v>4217</v>
      </c>
      <c r="E889" t="s">
        <v>349</v>
      </c>
      <c r="F889">
        <v>10126</v>
      </c>
      <c r="G889" t="s">
        <v>4218</v>
      </c>
      <c r="H889" t="s">
        <v>4219</v>
      </c>
      <c r="I889" t="s">
        <v>4220</v>
      </c>
      <c r="J889">
        <v>21</v>
      </c>
      <c r="K889">
        <v>1</v>
      </c>
      <c r="L889">
        <v>0</v>
      </c>
      <c r="M889">
        <v>0</v>
      </c>
      <c r="O889" s="1">
        <v>236326</v>
      </c>
    </row>
    <row r="890" spans="1:15" x14ac:dyDescent="0.2">
      <c r="A890" t="s">
        <v>4221</v>
      </c>
      <c r="B890" t="s">
        <v>4222</v>
      </c>
      <c r="C890" t="s">
        <v>4223</v>
      </c>
      <c r="E890" t="s">
        <v>820</v>
      </c>
      <c r="F890">
        <v>41460</v>
      </c>
      <c r="G890" t="s">
        <v>4224</v>
      </c>
      <c r="H890" t="s">
        <v>4225</v>
      </c>
      <c r="I890" t="s">
        <v>4226</v>
      </c>
      <c r="J890">
        <v>5</v>
      </c>
      <c r="K890">
        <v>2</v>
      </c>
      <c r="L890">
        <v>0</v>
      </c>
      <c r="M890">
        <v>1</v>
      </c>
      <c r="N890" t="s">
        <v>4227</v>
      </c>
      <c r="O890" s="1">
        <v>138596</v>
      </c>
    </row>
    <row r="891" spans="1:15" x14ac:dyDescent="0.2">
      <c r="A891" t="s">
        <v>4228</v>
      </c>
      <c r="B891" t="s">
        <v>4229</v>
      </c>
      <c r="C891" t="s">
        <v>4230</v>
      </c>
      <c r="D891" t="s">
        <v>1632</v>
      </c>
      <c r="E891" t="s">
        <v>4</v>
      </c>
      <c r="F891">
        <v>84010</v>
      </c>
      <c r="J891">
        <v>4</v>
      </c>
      <c r="K891">
        <v>1</v>
      </c>
      <c r="L891">
        <v>0</v>
      </c>
      <c r="M891">
        <v>1</v>
      </c>
      <c r="O891" s="1">
        <v>65281</v>
      </c>
    </row>
    <row r="892" spans="1:15" x14ac:dyDescent="0.2">
      <c r="A892" t="s">
        <v>4231</v>
      </c>
      <c r="C892" t="s">
        <v>4232</v>
      </c>
      <c r="E892" t="s">
        <v>820</v>
      </c>
      <c r="F892">
        <v>4103</v>
      </c>
      <c r="J892">
        <v>1</v>
      </c>
      <c r="K892">
        <v>1</v>
      </c>
      <c r="L892">
        <v>0</v>
      </c>
      <c r="M892">
        <v>0</v>
      </c>
      <c r="O892" s="1">
        <v>229398</v>
      </c>
    </row>
    <row r="893" spans="1:15" x14ac:dyDescent="0.2">
      <c r="A893" t="s">
        <v>4233</v>
      </c>
      <c r="C893" t="s">
        <v>4234</v>
      </c>
      <c r="D893" t="s">
        <v>2330</v>
      </c>
      <c r="E893" t="s">
        <v>4</v>
      </c>
      <c r="F893">
        <v>8844</v>
      </c>
      <c r="J893">
        <v>3</v>
      </c>
      <c r="K893">
        <v>2</v>
      </c>
      <c r="L893">
        <v>0</v>
      </c>
      <c r="M893">
        <v>1</v>
      </c>
      <c r="O893" s="1">
        <v>30891</v>
      </c>
    </row>
    <row r="894" spans="1:15" x14ac:dyDescent="0.2">
      <c r="A894" t="s">
        <v>4235</v>
      </c>
      <c r="C894" t="s">
        <v>4236</v>
      </c>
      <c r="D894" t="s">
        <v>2330</v>
      </c>
      <c r="E894" t="s">
        <v>4</v>
      </c>
      <c r="F894">
        <v>8755</v>
      </c>
      <c r="J894">
        <v>6</v>
      </c>
      <c r="K894">
        <v>1</v>
      </c>
      <c r="L894">
        <v>0</v>
      </c>
      <c r="M894">
        <v>1</v>
      </c>
      <c r="O894" s="1">
        <v>66441</v>
      </c>
    </row>
    <row r="895" spans="1:15" x14ac:dyDescent="0.2">
      <c r="A895" t="s">
        <v>4237</v>
      </c>
      <c r="B895" t="s">
        <v>4238</v>
      </c>
      <c r="C895" t="s">
        <v>234</v>
      </c>
      <c r="D895" t="s">
        <v>20</v>
      </c>
      <c r="E895" t="s">
        <v>4</v>
      </c>
      <c r="F895" t="s">
        <v>4239</v>
      </c>
      <c r="G895" t="s">
        <v>4240</v>
      </c>
      <c r="H895" t="s">
        <v>4241</v>
      </c>
      <c r="I895" t="s">
        <v>4242</v>
      </c>
      <c r="J895">
        <v>135</v>
      </c>
      <c r="K895">
        <v>1</v>
      </c>
      <c r="L895">
        <v>0</v>
      </c>
      <c r="M895">
        <v>1</v>
      </c>
      <c r="N895" t="s">
        <v>4243</v>
      </c>
      <c r="O895" s="1">
        <v>25991</v>
      </c>
    </row>
    <row r="896" spans="1:15" x14ac:dyDescent="0.2">
      <c r="A896" t="s">
        <v>4244</v>
      </c>
      <c r="C896" t="s">
        <v>819</v>
      </c>
      <c r="E896" t="s">
        <v>820</v>
      </c>
      <c r="F896">
        <v>30165</v>
      </c>
      <c r="J896">
        <v>1</v>
      </c>
      <c r="K896">
        <v>1</v>
      </c>
      <c r="L896">
        <v>0</v>
      </c>
      <c r="M896">
        <v>0</v>
      </c>
      <c r="O896" s="1">
        <v>1381416</v>
      </c>
    </row>
    <row r="897" spans="1:15" x14ac:dyDescent="0.2">
      <c r="A897" t="s">
        <v>4245</v>
      </c>
      <c r="B897" t="s">
        <v>4246</v>
      </c>
      <c r="C897" t="s">
        <v>120</v>
      </c>
      <c r="E897" t="s">
        <v>254</v>
      </c>
      <c r="F897" t="s">
        <v>4247</v>
      </c>
      <c r="G897" t="s">
        <v>4248</v>
      </c>
      <c r="H897" t="s">
        <v>4249</v>
      </c>
      <c r="I897" t="s">
        <v>4250</v>
      </c>
      <c r="J897">
        <v>138</v>
      </c>
      <c r="K897">
        <v>1</v>
      </c>
      <c r="L897">
        <v>0</v>
      </c>
      <c r="M897">
        <v>0</v>
      </c>
      <c r="N897" t="s">
        <v>4251</v>
      </c>
      <c r="O897" s="1">
        <v>196904</v>
      </c>
    </row>
    <row r="898" spans="1:15" x14ac:dyDescent="0.2">
      <c r="A898" t="s">
        <v>4252</v>
      </c>
      <c r="B898" t="s">
        <v>4253</v>
      </c>
      <c r="C898" t="s">
        <v>4254</v>
      </c>
      <c r="D898" t="s">
        <v>191</v>
      </c>
      <c r="E898" t="s">
        <v>4</v>
      </c>
      <c r="F898">
        <v>49506</v>
      </c>
      <c r="J898">
        <v>6</v>
      </c>
      <c r="K898">
        <v>1</v>
      </c>
      <c r="L898">
        <v>0</v>
      </c>
      <c r="M898">
        <v>1</v>
      </c>
      <c r="O898" s="1">
        <v>25479</v>
      </c>
    </row>
    <row r="899" spans="1:15" x14ac:dyDescent="0.2">
      <c r="A899" t="s">
        <v>4255</v>
      </c>
      <c r="B899" t="s">
        <v>4256</v>
      </c>
      <c r="C899" t="s">
        <v>383</v>
      </c>
      <c r="D899" t="s">
        <v>169</v>
      </c>
      <c r="E899" t="s">
        <v>4</v>
      </c>
      <c r="F899">
        <v>77030</v>
      </c>
      <c r="I899" t="s">
        <v>4257</v>
      </c>
      <c r="J899">
        <v>10</v>
      </c>
      <c r="K899">
        <v>2</v>
      </c>
      <c r="L899">
        <v>0</v>
      </c>
      <c r="M899">
        <v>2</v>
      </c>
      <c r="O899" s="1">
        <v>11400</v>
      </c>
    </row>
    <row r="900" spans="1:15" x14ac:dyDescent="0.2">
      <c r="A900" t="s">
        <v>4258</v>
      </c>
      <c r="B900" t="s">
        <v>4259</v>
      </c>
      <c r="C900" t="s">
        <v>1461</v>
      </c>
      <c r="E900" t="s">
        <v>349</v>
      </c>
      <c r="F900">
        <v>185</v>
      </c>
      <c r="G900">
        <f>39-6-49979326</f>
        <v>-49979293</v>
      </c>
      <c r="H900" t="s">
        <v>4260</v>
      </c>
      <c r="I900" t="s">
        <v>4261</v>
      </c>
      <c r="J900">
        <v>67</v>
      </c>
      <c r="K900">
        <v>1</v>
      </c>
      <c r="L900">
        <v>0</v>
      </c>
      <c r="M900">
        <v>0</v>
      </c>
      <c r="N900" t="s">
        <v>4262</v>
      </c>
      <c r="O900" s="1">
        <v>161076</v>
      </c>
    </row>
    <row r="901" spans="1:15" x14ac:dyDescent="0.2">
      <c r="A901" t="s">
        <v>4263</v>
      </c>
      <c r="B901" t="s">
        <v>4264</v>
      </c>
      <c r="C901" t="s">
        <v>1669</v>
      </c>
      <c r="D901" t="s">
        <v>169</v>
      </c>
      <c r="E901" t="s">
        <v>4</v>
      </c>
      <c r="F901">
        <v>78209</v>
      </c>
      <c r="G901" t="s">
        <v>4265</v>
      </c>
      <c r="H901" t="s">
        <v>4266</v>
      </c>
      <c r="I901" t="s">
        <v>4267</v>
      </c>
      <c r="J901">
        <v>35</v>
      </c>
      <c r="K901">
        <v>1</v>
      </c>
      <c r="L901">
        <v>0</v>
      </c>
      <c r="M901">
        <v>1</v>
      </c>
      <c r="N901" t="s">
        <v>4268</v>
      </c>
      <c r="O901" s="1">
        <v>70294</v>
      </c>
    </row>
    <row r="902" spans="1:15" x14ac:dyDescent="0.2">
      <c r="A902" t="s">
        <v>4269</v>
      </c>
      <c r="C902" t="s">
        <v>2593</v>
      </c>
      <c r="E902" t="s">
        <v>220</v>
      </c>
      <c r="F902">
        <v>85</v>
      </c>
      <c r="G902">
        <f>46-443-9-14-41</f>
        <v>-461</v>
      </c>
      <c r="H902" t="s">
        <v>4270</v>
      </c>
      <c r="I902" t="s">
        <v>4271</v>
      </c>
      <c r="J902">
        <v>3</v>
      </c>
      <c r="K902">
        <v>1</v>
      </c>
      <c r="L902">
        <v>0</v>
      </c>
      <c r="M902">
        <v>0</v>
      </c>
      <c r="O902" s="1">
        <v>83239</v>
      </c>
    </row>
    <row r="903" spans="1:15" x14ac:dyDescent="0.2">
      <c r="A903" t="s">
        <v>4272</v>
      </c>
      <c r="B903" t="s">
        <v>4273</v>
      </c>
      <c r="C903" t="s">
        <v>4274</v>
      </c>
      <c r="E903" t="s">
        <v>199</v>
      </c>
      <c r="F903">
        <v>410011</v>
      </c>
      <c r="G903">
        <f>86-13808426600</f>
        <v>-13808426514</v>
      </c>
      <c r="H903" t="s">
        <v>4275</v>
      </c>
      <c r="I903" t="s">
        <v>4276</v>
      </c>
      <c r="J903">
        <v>158</v>
      </c>
      <c r="K903">
        <v>1</v>
      </c>
      <c r="L903">
        <v>0</v>
      </c>
      <c r="M903">
        <v>0</v>
      </c>
      <c r="N903" t="s">
        <v>4277</v>
      </c>
      <c r="O903" s="1">
        <v>110381</v>
      </c>
    </row>
    <row r="904" spans="1:15" x14ac:dyDescent="0.2">
      <c r="A904" t="s">
        <v>4278</v>
      </c>
      <c r="C904" t="s">
        <v>348</v>
      </c>
      <c r="E904" t="s">
        <v>349</v>
      </c>
      <c r="F904" t="s">
        <v>4279</v>
      </c>
      <c r="J904">
        <v>3</v>
      </c>
      <c r="K904">
        <v>1</v>
      </c>
      <c r="L904">
        <v>0</v>
      </c>
      <c r="M904">
        <v>1</v>
      </c>
      <c r="O904" s="1">
        <v>123547</v>
      </c>
    </row>
    <row r="905" spans="1:15" x14ac:dyDescent="0.2">
      <c r="A905" t="s">
        <v>4280</v>
      </c>
      <c r="B905" t="s">
        <v>4281</v>
      </c>
      <c r="C905" t="s">
        <v>1860</v>
      </c>
      <c r="D905" t="s">
        <v>510</v>
      </c>
      <c r="E905" t="s">
        <v>4</v>
      </c>
      <c r="F905">
        <v>28203</v>
      </c>
      <c r="G905" t="s">
        <v>4282</v>
      </c>
      <c r="J905">
        <v>26</v>
      </c>
      <c r="K905">
        <v>1</v>
      </c>
      <c r="L905">
        <v>0</v>
      </c>
      <c r="M905">
        <v>1</v>
      </c>
      <c r="O905" s="1">
        <v>73417</v>
      </c>
    </row>
    <row r="906" spans="1:15" x14ac:dyDescent="0.2">
      <c r="A906" t="s">
        <v>4283</v>
      </c>
      <c r="B906" t="s">
        <v>4284</v>
      </c>
      <c r="C906" t="s">
        <v>2003</v>
      </c>
      <c r="D906" t="s">
        <v>142</v>
      </c>
      <c r="E906" t="s">
        <v>4</v>
      </c>
      <c r="F906">
        <v>98415</v>
      </c>
      <c r="G906" t="s">
        <v>4285</v>
      </c>
      <c r="I906" t="s">
        <v>4286</v>
      </c>
      <c r="J906">
        <v>114</v>
      </c>
      <c r="K906">
        <v>1</v>
      </c>
      <c r="L906">
        <v>0</v>
      </c>
      <c r="M906">
        <v>0</v>
      </c>
      <c r="N906" t="s">
        <v>4287</v>
      </c>
      <c r="O906" s="1">
        <v>70350</v>
      </c>
    </row>
    <row r="907" spans="1:15" x14ac:dyDescent="0.2">
      <c r="A907" t="s">
        <v>4288</v>
      </c>
      <c r="B907" t="s">
        <v>4289</v>
      </c>
      <c r="C907" t="s">
        <v>1669</v>
      </c>
      <c r="D907" t="s">
        <v>169</v>
      </c>
      <c r="E907" t="s">
        <v>4</v>
      </c>
      <c r="F907">
        <v>78229</v>
      </c>
      <c r="H907" t="s">
        <v>4290</v>
      </c>
      <c r="I907" t="s">
        <v>4291</v>
      </c>
      <c r="J907">
        <v>175</v>
      </c>
      <c r="K907">
        <v>2</v>
      </c>
      <c r="L907">
        <v>0</v>
      </c>
      <c r="M907">
        <v>2</v>
      </c>
      <c r="N907" t="s">
        <v>4292</v>
      </c>
      <c r="O907" s="1">
        <v>11271</v>
      </c>
    </row>
    <row r="908" spans="1:15" x14ac:dyDescent="0.2">
      <c r="A908" t="s">
        <v>4293</v>
      </c>
      <c r="B908" t="s">
        <v>4294</v>
      </c>
      <c r="C908" t="s">
        <v>750</v>
      </c>
      <c r="D908" t="s">
        <v>44</v>
      </c>
      <c r="E908" t="s">
        <v>4</v>
      </c>
      <c r="F908">
        <v>92123</v>
      </c>
      <c r="G908" t="s">
        <v>4295</v>
      </c>
      <c r="H908" t="s">
        <v>4296</v>
      </c>
      <c r="I908" t="s">
        <v>4297</v>
      </c>
      <c r="J908">
        <v>60</v>
      </c>
      <c r="K908">
        <v>1</v>
      </c>
      <c r="L908">
        <v>0</v>
      </c>
      <c r="M908">
        <v>1</v>
      </c>
      <c r="N908" t="s">
        <v>4298</v>
      </c>
      <c r="O908" s="1">
        <v>1392</v>
      </c>
    </row>
    <row r="909" spans="1:15" x14ac:dyDescent="0.2">
      <c r="A909" t="s">
        <v>4299</v>
      </c>
      <c r="B909" t="s">
        <v>4300</v>
      </c>
      <c r="C909" t="s">
        <v>3672</v>
      </c>
      <c r="E909" t="s">
        <v>316</v>
      </c>
      <c r="F909">
        <v>91106</v>
      </c>
      <c r="G909" t="s">
        <v>4301</v>
      </c>
      <c r="H909" t="s">
        <v>4302</v>
      </c>
      <c r="I909" t="s">
        <v>4303</v>
      </c>
      <c r="J909">
        <v>28</v>
      </c>
      <c r="K909">
        <v>4</v>
      </c>
      <c r="L909">
        <v>0</v>
      </c>
      <c r="M909">
        <v>4</v>
      </c>
      <c r="O909" s="1">
        <v>269519</v>
      </c>
    </row>
    <row r="910" spans="1:15" x14ac:dyDescent="0.2">
      <c r="A910" t="s">
        <v>4304</v>
      </c>
      <c r="C910" t="s">
        <v>2970</v>
      </c>
      <c r="E910" t="s">
        <v>765</v>
      </c>
      <c r="F910">
        <v>35016</v>
      </c>
      <c r="J910">
        <v>8</v>
      </c>
      <c r="K910">
        <v>1</v>
      </c>
      <c r="L910">
        <v>0</v>
      </c>
      <c r="M910">
        <v>0</v>
      </c>
      <c r="O910" s="1">
        <v>98289</v>
      </c>
    </row>
    <row r="911" spans="1:15" x14ac:dyDescent="0.2">
      <c r="A911" t="s">
        <v>4305</v>
      </c>
      <c r="B911" t="s">
        <v>4306</v>
      </c>
      <c r="C911" t="s">
        <v>155</v>
      </c>
      <c r="D911" t="s">
        <v>155</v>
      </c>
      <c r="E911" t="s">
        <v>4</v>
      </c>
      <c r="F911">
        <v>11432</v>
      </c>
      <c r="G911" t="s">
        <v>4307</v>
      </c>
      <c r="H911" t="s">
        <v>4308</v>
      </c>
      <c r="I911" t="s">
        <v>4309</v>
      </c>
      <c r="J911">
        <v>70</v>
      </c>
      <c r="K911">
        <v>1</v>
      </c>
      <c r="L911">
        <v>0</v>
      </c>
      <c r="M911">
        <v>0</v>
      </c>
      <c r="N911" t="s">
        <v>4310</v>
      </c>
      <c r="O911" s="1">
        <v>47334</v>
      </c>
    </row>
    <row r="912" spans="1:15" x14ac:dyDescent="0.2">
      <c r="A912" t="s">
        <v>4311</v>
      </c>
      <c r="B912" t="s">
        <v>4312</v>
      </c>
      <c r="C912" t="s">
        <v>1735</v>
      </c>
      <c r="D912" t="s">
        <v>44</v>
      </c>
      <c r="E912" t="s">
        <v>4</v>
      </c>
      <c r="F912">
        <v>90502</v>
      </c>
      <c r="G912" t="s">
        <v>4313</v>
      </c>
      <c r="H912" t="s">
        <v>4314</v>
      </c>
      <c r="I912" t="s">
        <v>4315</v>
      </c>
      <c r="J912">
        <v>526</v>
      </c>
      <c r="K912">
        <v>1</v>
      </c>
      <c r="L912">
        <v>0</v>
      </c>
      <c r="M912">
        <v>1</v>
      </c>
      <c r="N912" t="s">
        <v>4316</v>
      </c>
      <c r="O912" s="1">
        <v>9437</v>
      </c>
    </row>
    <row r="913" spans="1:15" x14ac:dyDescent="0.2">
      <c r="A913" t="s">
        <v>4317</v>
      </c>
      <c r="C913" t="s">
        <v>3554</v>
      </c>
      <c r="D913" t="s">
        <v>44</v>
      </c>
      <c r="E913" t="s">
        <v>4</v>
      </c>
      <c r="F913">
        <v>91911</v>
      </c>
      <c r="H913" t="s">
        <v>4318</v>
      </c>
      <c r="I913" t="s">
        <v>4319</v>
      </c>
      <c r="J913">
        <v>1</v>
      </c>
      <c r="K913">
        <v>1</v>
      </c>
      <c r="L913">
        <v>0</v>
      </c>
      <c r="M913">
        <v>1</v>
      </c>
      <c r="N913" t="s">
        <v>4320</v>
      </c>
      <c r="O913" s="1">
        <v>36946</v>
      </c>
    </row>
    <row r="914" spans="1:15" x14ac:dyDescent="0.2">
      <c r="A914" t="s">
        <v>4321</v>
      </c>
      <c r="C914" t="s">
        <v>4223</v>
      </c>
      <c r="E914" t="s">
        <v>820</v>
      </c>
      <c r="F914">
        <v>41460</v>
      </c>
      <c r="G914" t="s">
        <v>4322</v>
      </c>
      <c r="I914" t="s">
        <v>4323</v>
      </c>
      <c r="J914">
        <v>4</v>
      </c>
      <c r="K914">
        <v>2</v>
      </c>
      <c r="L914">
        <v>0</v>
      </c>
      <c r="M914">
        <v>2</v>
      </c>
      <c r="N914" t="s">
        <v>4324</v>
      </c>
      <c r="O914" s="1">
        <v>1377761</v>
      </c>
    </row>
    <row r="915" spans="1:15" x14ac:dyDescent="0.2">
      <c r="A915" t="s">
        <v>4325</v>
      </c>
      <c r="C915" t="s">
        <v>4326</v>
      </c>
      <c r="D915" t="s">
        <v>308</v>
      </c>
      <c r="E915" t="s">
        <v>4</v>
      </c>
      <c r="F915">
        <v>63376</v>
      </c>
      <c r="J915">
        <v>4</v>
      </c>
      <c r="K915">
        <v>1</v>
      </c>
      <c r="L915">
        <v>0</v>
      </c>
      <c r="M915">
        <v>1</v>
      </c>
      <c r="O915" s="1">
        <v>53648</v>
      </c>
    </row>
    <row r="916" spans="1:15" x14ac:dyDescent="0.2">
      <c r="A916" t="s">
        <v>4327</v>
      </c>
      <c r="C916" t="s">
        <v>2294</v>
      </c>
      <c r="D916" t="s">
        <v>44</v>
      </c>
      <c r="E916" t="s">
        <v>4</v>
      </c>
      <c r="F916">
        <v>90807</v>
      </c>
      <c r="J916">
        <v>1</v>
      </c>
      <c r="K916">
        <v>1</v>
      </c>
      <c r="L916">
        <v>0</v>
      </c>
      <c r="M916">
        <v>0</v>
      </c>
      <c r="O916" s="1">
        <v>37491</v>
      </c>
    </row>
    <row r="917" spans="1:15" x14ac:dyDescent="0.2">
      <c r="A917" t="s">
        <v>4328</v>
      </c>
      <c r="B917" t="s">
        <v>4329</v>
      </c>
      <c r="C917" t="s">
        <v>3454</v>
      </c>
      <c r="E917" t="s">
        <v>588</v>
      </c>
      <c r="F917">
        <v>1205</v>
      </c>
      <c r="G917">
        <f>41-22-372-92-94</f>
        <v>-539</v>
      </c>
      <c r="H917" t="s">
        <v>4330</v>
      </c>
      <c r="I917" t="s">
        <v>4331</v>
      </c>
      <c r="J917">
        <v>195</v>
      </c>
      <c r="K917">
        <v>4</v>
      </c>
      <c r="L917">
        <v>0</v>
      </c>
      <c r="M917">
        <v>2</v>
      </c>
      <c r="N917" t="s">
        <v>4332</v>
      </c>
      <c r="O917" s="1">
        <v>140766</v>
      </c>
    </row>
    <row r="918" spans="1:15" x14ac:dyDescent="0.2">
      <c r="A918" t="s">
        <v>4333</v>
      </c>
      <c r="B918" t="s">
        <v>3426</v>
      </c>
      <c r="C918" t="s">
        <v>348</v>
      </c>
      <c r="E918" t="s">
        <v>349</v>
      </c>
      <c r="F918" t="s">
        <v>4334</v>
      </c>
      <c r="G918" t="s">
        <v>4335</v>
      </c>
      <c r="H918" t="s">
        <v>4336</v>
      </c>
      <c r="I918" t="s">
        <v>4337</v>
      </c>
      <c r="J918">
        <v>17</v>
      </c>
      <c r="K918">
        <v>1</v>
      </c>
      <c r="L918">
        <v>0</v>
      </c>
      <c r="M918">
        <v>1</v>
      </c>
      <c r="N918" t="s">
        <v>4338</v>
      </c>
      <c r="O918" s="1">
        <v>130844</v>
      </c>
    </row>
    <row r="919" spans="1:15" x14ac:dyDescent="0.2">
      <c r="A919" t="s">
        <v>4339</v>
      </c>
      <c r="C919" t="s">
        <v>3341</v>
      </c>
      <c r="D919" t="s">
        <v>672</v>
      </c>
      <c r="E919" t="s">
        <v>4</v>
      </c>
      <c r="F919">
        <v>89052</v>
      </c>
      <c r="J919">
        <v>1</v>
      </c>
      <c r="K919">
        <v>1</v>
      </c>
      <c r="L919">
        <v>0</v>
      </c>
      <c r="M919">
        <v>1</v>
      </c>
      <c r="O919" s="1">
        <v>3462</v>
      </c>
    </row>
    <row r="920" spans="1:15" x14ac:dyDescent="0.2">
      <c r="A920" t="s">
        <v>4340</v>
      </c>
      <c r="C920" t="s">
        <v>4120</v>
      </c>
      <c r="E920" t="s">
        <v>820</v>
      </c>
      <c r="F920">
        <v>40225</v>
      </c>
      <c r="J920">
        <v>1</v>
      </c>
      <c r="K920">
        <v>1</v>
      </c>
      <c r="L920">
        <v>0</v>
      </c>
      <c r="M920">
        <v>0</v>
      </c>
      <c r="O920" s="1">
        <v>1388259</v>
      </c>
    </row>
    <row r="921" spans="1:15" x14ac:dyDescent="0.2">
      <c r="A921" t="s">
        <v>411</v>
      </c>
      <c r="B921" t="s">
        <v>4341</v>
      </c>
      <c r="C921" t="s">
        <v>155</v>
      </c>
      <c r="D921" t="s">
        <v>155</v>
      </c>
      <c r="E921" t="s">
        <v>4</v>
      </c>
      <c r="F921">
        <v>10029</v>
      </c>
      <c r="G921" t="s">
        <v>4342</v>
      </c>
      <c r="H921" t="s">
        <v>4343</v>
      </c>
      <c r="I921" t="s">
        <v>4344</v>
      </c>
      <c r="J921">
        <v>906</v>
      </c>
      <c r="K921">
        <v>1</v>
      </c>
      <c r="L921">
        <v>0</v>
      </c>
      <c r="M921">
        <v>1</v>
      </c>
      <c r="N921" t="s">
        <v>4345</v>
      </c>
      <c r="O921" s="1">
        <v>52500</v>
      </c>
    </row>
    <row r="922" spans="1:15" x14ac:dyDescent="0.2">
      <c r="A922" t="s">
        <v>4346</v>
      </c>
      <c r="C922" t="s">
        <v>11</v>
      </c>
      <c r="D922" t="s">
        <v>12</v>
      </c>
      <c r="E922" t="s">
        <v>4</v>
      </c>
      <c r="F922">
        <v>55416</v>
      </c>
      <c r="G922" t="s">
        <v>4347</v>
      </c>
      <c r="H922" t="s">
        <v>4348</v>
      </c>
      <c r="I922" t="s">
        <v>4349</v>
      </c>
      <c r="J922">
        <v>2</v>
      </c>
      <c r="K922">
        <v>1</v>
      </c>
      <c r="L922">
        <v>0</v>
      </c>
      <c r="M922">
        <v>0</v>
      </c>
      <c r="O922" s="1">
        <v>39807</v>
      </c>
    </row>
    <row r="923" spans="1:15" x14ac:dyDescent="0.2">
      <c r="A923" t="s">
        <v>4350</v>
      </c>
      <c r="C923" t="s">
        <v>3180</v>
      </c>
      <c r="D923" t="s">
        <v>1626</v>
      </c>
      <c r="E923" t="s">
        <v>4</v>
      </c>
      <c r="F923">
        <v>44106</v>
      </c>
      <c r="J923">
        <v>2</v>
      </c>
      <c r="K923">
        <v>1</v>
      </c>
      <c r="L923">
        <v>0</v>
      </c>
      <c r="M923">
        <v>1</v>
      </c>
      <c r="N923" t="s">
        <v>4351</v>
      </c>
      <c r="O923" s="1">
        <v>65256</v>
      </c>
    </row>
    <row r="924" spans="1:15" x14ac:dyDescent="0.2">
      <c r="A924" t="s">
        <v>4352</v>
      </c>
      <c r="C924" t="s">
        <v>2285</v>
      </c>
      <c r="D924" t="s">
        <v>908</v>
      </c>
      <c r="E924" t="s">
        <v>4</v>
      </c>
      <c r="F924">
        <v>21204</v>
      </c>
      <c r="G924" t="s">
        <v>4353</v>
      </c>
      <c r="I924" t="s">
        <v>4354</v>
      </c>
      <c r="J924">
        <v>8</v>
      </c>
      <c r="K924">
        <v>1</v>
      </c>
      <c r="L924">
        <v>0</v>
      </c>
      <c r="M924">
        <v>1</v>
      </c>
      <c r="N924" t="s">
        <v>4355</v>
      </c>
      <c r="O924" s="1">
        <v>11462</v>
      </c>
    </row>
    <row r="925" spans="1:15" x14ac:dyDescent="0.2">
      <c r="A925" t="s">
        <v>4356</v>
      </c>
      <c r="C925" t="s">
        <v>4357</v>
      </c>
      <c r="E925" t="s">
        <v>473</v>
      </c>
      <c r="F925">
        <v>380015</v>
      </c>
      <c r="J925">
        <v>1</v>
      </c>
      <c r="K925">
        <v>1</v>
      </c>
      <c r="L925">
        <v>0</v>
      </c>
      <c r="M925">
        <v>0</v>
      </c>
      <c r="N925" t="s">
        <v>4358</v>
      </c>
      <c r="O925" s="1">
        <v>237128</v>
      </c>
    </row>
    <row r="926" spans="1:15" x14ac:dyDescent="0.2">
      <c r="A926" t="s">
        <v>3587</v>
      </c>
      <c r="C926" t="s">
        <v>1887</v>
      </c>
      <c r="E926" t="s">
        <v>1797</v>
      </c>
      <c r="F926">
        <v>2198</v>
      </c>
      <c r="J926">
        <v>4</v>
      </c>
      <c r="K926">
        <v>2</v>
      </c>
      <c r="L926">
        <v>0</v>
      </c>
      <c r="M926">
        <v>2</v>
      </c>
      <c r="O926" s="1">
        <v>170157</v>
      </c>
    </row>
    <row r="927" spans="1:15" x14ac:dyDescent="0.2">
      <c r="A927" t="s">
        <v>4359</v>
      </c>
      <c r="C927" t="s">
        <v>4360</v>
      </c>
      <c r="E927" t="s">
        <v>554</v>
      </c>
      <c r="F927" t="s">
        <v>4361</v>
      </c>
      <c r="J927">
        <v>2</v>
      </c>
      <c r="K927">
        <v>1</v>
      </c>
      <c r="L927">
        <v>0</v>
      </c>
      <c r="M927">
        <v>0</v>
      </c>
      <c r="O927" s="1">
        <v>259546</v>
      </c>
    </row>
    <row r="928" spans="1:15" x14ac:dyDescent="0.2">
      <c r="A928" t="s">
        <v>4362</v>
      </c>
      <c r="B928" t="s">
        <v>4363</v>
      </c>
      <c r="C928" t="s">
        <v>1403</v>
      </c>
      <c r="D928" t="s">
        <v>1404</v>
      </c>
      <c r="E928" t="s">
        <v>4</v>
      </c>
      <c r="F928">
        <v>50309</v>
      </c>
      <c r="G928" t="s">
        <v>4364</v>
      </c>
      <c r="I928" t="s">
        <v>4365</v>
      </c>
      <c r="J928">
        <v>103</v>
      </c>
      <c r="K928">
        <v>1</v>
      </c>
      <c r="L928">
        <v>0</v>
      </c>
      <c r="M928">
        <v>1</v>
      </c>
      <c r="N928" t="s">
        <v>4366</v>
      </c>
      <c r="O928" s="1">
        <v>9403</v>
      </c>
    </row>
    <row r="929" spans="1:15" x14ac:dyDescent="0.2">
      <c r="A929" t="s">
        <v>4367</v>
      </c>
      <c r="B929" t="s">
        <v>4368</v>
      </c>
      <c r="C929" t="s">
        <v>206</v>
      </c>
      <c r="D929" t="s">
        <v>155</v>
      </c>
      <c r="E929" t="s">
        <v>4</v>
      </c>
      <c r="F929">
        <v>14642</v>
      </c>
      <c r="G929" t="s">
        <v>4369</v>
      </c>
      <c r="I929" t="s">
        <v>4370</v>
      </c>
      <c r="J929" s="1">
        <v>1746</v>
      </c>
      <c r="K929">
        <v>1</v>
      </c>
      <c r="L929">
        <v>0</v>
      </c>
      <c r="M929">
        <v>0</v>
      </c>
      <c r="N929" t="s">
        <v>4371</v>
      </c>
      <c r="O929" s="1">
        <v>31201</v>
      </c>
    </row>
    <row r="930" spans="1:15" x14ac:dyDescent="0.2">
      <c r="A930" t="s">
        <v>4372</v>
      </c>
      <c r="C930" t="s">
        <v>4373</v>
      </c>
      <c r="D930" t="s">
        <v>60</v>
      </c>
      <c r="E930" t="s">
        <v>4</v>
      </c>
      <c r="F930">
        <v>38017</v>
      </c>
      <c r="J930">
        <v>3</v>
      </c>
      <c r="K930">
        <v>1</v>
      </c>
      <c r="L930">
        <v>0</v>
      </c>
      <c r="M930">
        <v>1</v>
      </c>
      <c r="O930" s="1">
        <v>40567</v>
      </c>
    </row>
    <row r="931" spans="1:15" x14ac:dyDescent="0.2">
      <c r="A931" t="s">
        <v>4035</v>
      </c>
      <c r="C931" t="s">
        <v>280</v>
      </c>
      <c r="E931" t="s">
        <v>104</v>
      </c>
      <c r="F931" t="s">
        <v>4374</v>
      </c>
      <c r="G931">
        <f>1-403-288-3225</f>
        <v>-3915</v>
      </c>
      <c r="H931" t="s">
        <v>4375</v>
      </c>
      <c r="I931" t="s">
        <v>4376</v>
      </c>
      <c r="J931">
        <v>1</v>
      </c>
      <c r="K931">
        <v>1</v>
      </c>
      <c r="L931">
        <v>0</v>
      </c>
      <c r="M931">
        <v>0</v>
      </c>
      <c r="N931" t="s">
        <v>4377</v>
      </c>
      <c r="O931" s="1">
        <v>154058</v>
      </c>
    </row>
    <row r="932" spans="1:15" x14ac:dyDescent="0.2">
      <c r="A932" t="s">
        <v>4378</v>
      </c>
      <c r="C932" t="s">
        <v>4379</v>
      </c>
      <c r="E932" t="s">
        <v>714</v>
      </c>
      <c r="F932">
        <v>1300</v>
      </c>
      <c r="J932">
        <v>1</v>
      </c>
      <c r="K932">
        <v>1</v>
      </c>
      <c r="L932">
        <v>0</v>
      </c>
      <c r="M932">
        <v>1</v>
      </c>
      <c r="O932" s="1">
        <v>213766</v>
      </c>
    </row>
    <row r="933" spans="1:15" x14ac:dyDescent="0.2">
      <c r="A933" t="s">
        <v>4380</v>
      </c>
      <c r="C933" t="s">
        <v>4381</v>
      </c>
      <c r="D933" t="s">
        <v>44</v>
      </c>
      <c r="E933" t="s">
        <v>4</v>
      </c>
      <c r="F933">
        <v>90712</v>
      </c>
      <c r="J933">
        <v>4</v>
      </c>
      <c r="K933">
        <v>2</v>
      </c>
      <c r="L933">
        <v>0</v>
      </c>
      <c r="M933">
        <v>2</v>
      </c>
      <c r="O933" s="1">
        <v>12124</v>
      </c>
    </row>
    <row r="934" spans="1:15" x14ac:dyDescent="0.2">
      <c r="A934" t="s">
        <v>4382</v>
      </c>
      <c r="C934" t="s">
        <v>3554</v>
      </c>
      <c r="D934" t="s">
        <v>44</v>
      </c>
      <c r="E934" t="s">
        <v>4</v>
      </c>
      <c r="F934">
        <v>91911</v>
      </c>
      <c r="J934">
        <v>11</v>
      </c>
      <c r="K934">
        <v>1</v>
      </c>
      <c r="L934">
        <v>0</v>
      </c>
      <c r="M934">
        <v>1</v>
      </c>
      <c r="O934" s="1">
        <v>10159</v>
      </c>
    </row>
    <row r="935" spans="1:15" x14ac:dyDescent="0.2">
      <c r="A935" t="s">
        <v>4383</v>
      </c>
      <c r="B935" t="s">
        <v>4384</v>
      </c>
      <c r="C935" t="s">
        <v>900</v>
      </c>
      <c r="D935" t="s">
        <v>901</v>
      </c>
      <c r="E935" t="s">
        <v>4</v>
      </c>
      <c r="F935">
        <v>35294</v>
      </c>
      <c r="I935" t="s">
        <v>4385</v>
      </c>
      <c r="J935">
        <v>16</v>
      </c>
      <c r="K935">
        <v>1</v>
      </c>
      <c r="L935">
        <v>0</v>
      </c>
      <c r="M935">
        <v>1</v>
      </c>
      <c r="O935" s="1">
        <v>47071</v>
      </c>
    </row>
    <row r="936" spans="1:15" x14ac:dyDescent="0.2">
      <c r="A936" t="s">
        <v>3758</v>
      </c>
      <c r="B936" t="s">
        <v>4386</v>
      </c>
      <c r="C936" t="s">
        <v>348</v>
      </c>
      <c r="E936" t="s">
        <v>349</v>
      </c>
      <c r="F936">
        <v>20132</v>
      </c>
      <c r="G936" t="s">
        <v>4387</v>
      </c>
      <c r="H936" t="s">
        <v>4388</v>
      </c>
      <c r="I936" t="s">
        <v>4389</v>
      </c>
      <c r="J936">
        <v>12</v>
      </c>
      <c r="K936">
        <v>1</v>
      </c>
      <c r="L936">
        <v>0</v>
      </c>
      <c r="M936">
        <v>1</v>
      </c>
      <c r="N936" t="s">
        <v>4390</v>
      </c>
      <c r="O936" s="1">
        <v>161392</v>
      </c>
    </row>
    <row r="937" spans="1:15" x14ac:dyDescent="0.2">
      <c r="A937" t="s">
        <v>4391</v>
      </c>
      <c r="B937" t="s">
        <v>4392</v>
      </c>
      <c r="C937" t="s">
        <v>168</v>
      </c>
      <c r="D937" t="s">
        <v>169</v>
      </c>
      <c r="E937" t="s">
        <v>4</v>
      </c>
      <c r="F937">
        <v>75235</v>
      </c>
      <c r="G937" t="s">
        <v>4393</v>
      </c>
      <c r="H937" t="s">
        <v>4394</v>
      </c>
      <c r="I937" t="s">
        <v>4395</v>
      </c>
      <c r="J937">
        <v>16</v>
      </c>
      <c r="K937">
        <v>1</v>
      </c>
      <c r="L937">
        <v>0</v>
      </c>
      <c r="M937">
        <v>1</v>
      </c>
      <c r="N937" t="s">
        <v>4396</v>
      </c>
      <c r="O937" s="1">
        <v>10216</v>
      </c>
    </row>
    <row r="938" spans="1:15" x14ac:dyDescent="0.2">
      <c r="A938" t="s">
        <v>4397</v>
      </c>
      <c r="B938" t="s">
        <v>4398</v>
      </c>
      <c r="C938" t="s">
        <v>11</v>
      </c>
      <c r="D938" t="s">
        <v>12</v>
      </c>
      <c r="E938" t="s">
        <v>4</v>
      </c>
      <c r="F938">
        <v>55404</v>
      </c>
      <c r="G938" t="s">
        <v>4399</v>
      </c>
      <c r="H938" t="s">
        <v>4400</v>
      </c>
      <c r="I938" t="s">
        <v>4401</v>
      </c>
      <c r="J938">
        <v>45</v>
      </c>
      <c r="K938">
        <v>1</v>
      </c>
      <c r="L938">
        <v>0</v>
      </c>
      <c r="M938">
        <v>1</v>
      </c>
      <c r="N938" t="s">
        <v>4402</v>
      </c>
      <c r="O938" s="1">
        <v>866078</v>
      </c>
    </row>
    <row r="939" spans="1:15" x14ac:dyDescent="0.2">
      <c r="A939" t="s">
        <v>4403</v>
      </c>
      <c r="C939" t="s">
        <v>2427</v>
      </c>
      <c r="E939" t="s">
        <v>820</v>
      </c>
      <c r="F939">
        <v>35385</v>
      </c>
      <c r="J939">
        <v>1</v>
      </c>
      <c r="K939">
        <v>1</v>
      </c>
      <c r="L939">
        <v>0</v>
      </c>
      <c r="M939">
        <v>1</v>
      </c>
      <c r="O939" s="1">
        <v>102104</v>
      </c>
    </row>
    <row r="940" spans="1:15" x14ac:dyDescent="0.2">
      <c r="A940" t="s">
        <v>4404</v>
      </c>
      <c r="C940" t="s">
        <v>1161</v>
      </c>
      <c r="D940" t="s">
        <v>510</v>
      </c>
      <c r="E940" t="s">
        <v>4</v>
      </c>
      <c r="F940">
        <v>27713</v>
      </c>
      <c r="J940">
        <v>1</v>
      </c>
      <c r="K940">
        <v>1</v>
      </c>
      <c r="L940">
        <v>0</v>
      </c>
      <c r="M940">
        <v>1</v>
      </c>
      <c r="O940" s="1">
        <v>23698</v>
      </c>
    </row>
    <row r="941" spans="1:15" x14ac:dyDescent="0.2">
      <c r="A941" t="s">
        <v>4405</v>
      </c>
      <c r="B941" t="s">
        <v>4406</v>
      </c>
      <c r="C941" t="s">
        <v>4407</v>
      </c>
      <c r="E941" t="s">
        <v>254</v>
      </c>
      <c r="F941" t="s">
        <v>4408</v>
      </c>
      <c r="G941" t="s">
        <v>4409</v>
      </c>
      <c r="I941" t="s">
        <v>4410</v>
      </c>
      <c r="J941">
        <v>21</v>
      </c>
      <c r="K941">
        <v>1</v>
      </c>
      <c r="L941">
        <v>0</v>
      </c>
      <c r="M941">
        <v>0</v>
      </c>
      <c r="O941" s="1">
        <v>214559</v>
      </c>
    </row>
    <row r="942" spans="1:15" x14ac:dyDescent="0.2">
      <c r="A942" t="s">
        <v>4411</v>
      </c>
      <c r="C942" t="s">
        <v>4412</v>
      </c>
      <c r="E942" t="s">
        <v>1938</v>
      </c>
      <c r="F942">
        <v>11522</v>
      </c>
      <c r="J942">
        <v>1</v>
      </c>
      <c r="K942">
        <v>1</v>
      </c>
      <c r="L942">
        <v>0</v>
      </c>
      <c r="M942">
        <v>0</v>
      </c>
      <c r="O942" s="1">
        <v>1321007</v>
      </c>
    </row>
    <row r="943" spans="1:15" x14ac:dyDescent="0.2">
      <c r="A943" t="s">
        <v>1991</v>
      </c>
      <c r="B943" t="s">
        <v>4413</v>
      </c>
      <c r="C943" t="s">
        <v>900</v>
      </c>
      <c r="D943" t="s">
        <v>901</v>
      </c>
      <c r="E943" t="s">
        <v>4</v>
      </c>
      <c r="F943">
        <v>35209</v>
      </c>
      <c r="H943" t="s">
        <v>4414</v>
      </c>
      <c r="I943" t="s">
        <v>4415</v>
      </c>
      <c r="J943">
        <v>32</v>
      </c>
      <c r="K943">
        <v>1</v>
      </c>
      <c r="L943">
        <v>0</v>
      </c>
      <c r="M943">
        <v>1</v>
      </c>
      <c r="N943" t="s">
        <v>4416</v>
      </c>
      <c r="O943" s="1">
        <v>41852</v>
      </c>
    </row>
    <row r="944" spans="1:15" x14ac:dyDescent="0.2">
      <c r="A944" t="s">
        <v>4417</v>
      </c>
      <c r="B944" t="s">
        <v>4418</v>
      </c>
      <c r="C944" t="s">
        <v>4419</v>
      </c>
      <c r="E944" t="s">
        <v>554</v>
      </c>
      <c r="F944" t="s">
        <v>4420</v>
      </c>
      <c r="G944" t="s">
        <v>4421</v>
      </c>
      <c r="H944" t="s">
        <v>4422</v>
      </c>
      <c r="I944" t="s">
        <v>4423</v>
      </c>
      <c r="J944">
        <v>198</v>
      </c>
      <c r="K944">
        <v>1</v>
      </c>
      <c r="L944">
        <v>0</v>
      </c>
      <c r="M944">
        <v>0</v>
      </c>
      <c r="N944" t="s">
        <v>4424</v>
      </c>
      <c r="O944" s="1">
        <v>230646</v>
      </c>
    </row>
    <row r="945" spans="1:15" x14ac:dyDescent="0.2">
      <c r="A945" t="s">
        <v>4425</v>
      </c>
      <c r="B945" t="s">
        <v>4426</v>
      </c>
      <c r="C945" t="s">
        <v>148</v>
      </c>
      <c r="D945" t="s">
        <v>88</v>
      </c>
      <c r="E945" t="s">
        <v>4</v>
      </c>
      <c r="F945" t="s">
        <v>4427</v>
      </c>
      <c r="G945" t="s">
        <v>4428</v>
      </c>
      <c r="I945" t="s">
        <v>4429</v>
      </c>
      <c r="J945">
        <v>36</v>
      </c>
      <c r="K945">
        <v>2</v>
      </c>
      <c r="L945">
        <v>0</v>
      </c>
      <c r="M945">
        <v>1</v>
      </c>
      <c r="O945" s="1">
        <v>10251</v>
      </c>
    </row>
    <row r="946" spans="1:15" x14ac:dyDescent="0.2">
      <c r="A946" t="s">
        <v>4430</v>
      </c>
      <c r="C946" t="s">
        <v>2445</v>
      </c>
      <c r="E946" t="s">
        <v>820</v>
      </c>
      <c r="F946">
        <v>69115</v>
      </c>
      <c r="J946">
        <v>1</v>
      </c>
      <c r="K946">
        <v>1</v>
      </c>
      <c r="L946">
        <v>0</v>
      </c>
      <c r="M946">
        <v>0</v>
      </c>
      <c r="O946" s="1">
        <v>162332</v>
      </c>
    </row>
    <row r="947" spans="1:15" x14ac:dyDescent="0.2">
      <c r="A947" t="s">
        <v>4431</v>
      </c>
      <c r="C947" t="s">
        <v>4432</v>
      </c>
      <c r="E947" t="s">
        <v>473</v>
      </c>
      <c r="F947">
        <v>440012</v>
      </c>
      <c r="J947">
        <v>1</v>
      </c>
      <c r="K947">
        <v>1</v>
      </c>
      <c r="L947">
        <v>0</v>
      </c>
      <c r="M947">
        <v>0</v>
      </c>
      <c r="O947" s="1">
        <v>136888</v>
      </c>
    </row>
    <row r="948" spans="1:15" x14ac:dyDescent="0.2">
      <c r="A948" t="s">
        <v>4433</v>
      </c>
      <c r="C948" t="s">
        <v>2518</v>
      </c>
      <c r="D948" t="s">
        <v>1632</v>
      </c>
      <c r="E948" t="s">
        <v>4</v>
      </c>
      <c r="F948">
        <v>84107</v>
      </c>
      <c r="H948" t="s">
        <v>4434</v>
      </c>
      <c r="I948" t="s">
        <v>4435</v>
      </c>
      <c r="J948">
        <v>31</v>
      </c>
      <c r="K948">
        <v>1</v>
      </c>
      <c r="L948">
        <v>0</v>
      </c>
      <c r="M948">
        <v>1</v>
      </c>
      <c r="N948" t="s">
        <v>4436</v>
      </c>
      <c r="O948" s="1">
        <v>48183</v>
      </c>
    </row>
    <row r="949" spans="1:15" x14ac:dyDescent="0.2">
      <c r="A949" t="s">
        <v>4437</v>
      </c>
      <c r="B949" t="s">
        <v>4438</v>
      </c>
      <c r="C949" t="s">
        <v>1625</v>
      </c>
      <c r="D949" t="s">
        <v>1626</v>
      </c>
      <c r="E949" t="s">
        <v>4</v>
      </c>
      <c r="F949">
        <v>45219</v>
      </c>
      <c r="G949" t="s">
        <v>4439</v>
      </c>
      <c r="I949" t="s">
        <v>4440</v>
      </c>
      <c r="J949">
        <v>54</v>
      </c>
      <c r="K949">
        <v>1</v>
      </c>
      <c r="L949">
        <v>0</v>
      </c>
      <c r="M949">
        <v>1</v>
      </c>
      <c r="N949" t="s">
        <v>4441</v>
      </c>
      <c r="O949" s="1">
        <v>24755</v>
      </c>
    </row>
    <row r="950" spans="1:15" x14ac:dyDescent="0.2">
      <c r="A950" t="s">
        <v>4442</v>
      </c>
      <c r="B950" t="s">
        <v>4443</v>
      </c>
      <c r="C950" t="s">
        <v>4444</v>
      </c>
      <c r="E950" t="s">
        <v>554</v>
      </c>
      <c r="F950" t="s">
        <v>4445</v>
      </c>
      <c r="G950" t="s">
        <v>4446</v>
      </c>
      <c r="H950" t="s">
        <v>4447</v>
      </c>
      <c r="I950" t="s">
        <v>4448</v>
      </c>
      <c r="J950">
        <v>260</v>
      </c>
      <c r="K950">
        <v>1</v>
      </c>
      <c r="L950">
        <v>0</v>
      </c>
      <c r="M950">
        <v>0</v>
      </c>
      <c r="N950" t="s">
        <v>4449</v>
      </c>
      <c r="O950" s="1">
        <v>272805</v>
      </c>
    </row>
    <row r="951" spans="1:15" x14ac:dyDescent="0.2">
      <c r="A951" t="s">
        <v>4450</v>
      </c>
      <c r="B951" t="s">
        <v>4451</v>
      </c>
      <c r="C951" t="s">
        <v>4452</v>
      </c>
      <c r="E951" t="s">
        <v>1203</v>
      </c>
      <c r="F951">
        <v>2052</v>
      </c>
      <c r="G951" t="s">
        <v>4453</v>
      </c>
      <c r="H951" t="s">
        <v>4454</v>
      </c>
      <c r="I951" t="s">
        <v>4455</v>
      </c>
      <c r="J951">
        <v>184</v>
      </c>
      <c r="K951">
        <v>3</v>
      </c>
      <c r="L951">
        <v>0</v>
      </c>
      <c r="M951">
        <v>0</v>
      </c>
      <c r="N951" t="s">
        <v>4456</v>
      </c>
      <c r="O951" s="1">
        <v>296263</v>
      </c>
    </row>
    <row r="952" spans="1:15" x14ac:dyDescent="0.2">
      <c r="A952" t="s">
        <v>4457</v>
      </c>
      <c r="B952" t="s">
        <v>4458</v>
      </c>
      <c r="C952" t="s">
        <v>1860</v>
      </c>
      <c r="D952" t="s">
        <v>510</v>
      </c>
      <c r="E952" t="s">
        <v>4</v>
      </c>
      <c r="F952">
        <v>28207</v>
      </c>
      <c r="G952" t="s">
        <v>4459</v>
      </c>
      <c r="I952" t="s">
        <v>4460</v>
      </c>
      <c r="J952">
        <v>19</v>
      </c>
      <c r="K952">
        <v>1</v>
      </c>
      <c r="L952">
        <v>0</v>
      </c>
      <c r="M952">
        <v>1</v>
      </c>
      <c r="N952" t="s">
        <v>4461</v>
      </c>
      <c r="O952" s="1">
        <v>46212</v>
      </c>
    </row>
    <row r="953" spans="1:15" x14ac:dyDescent="0.2">
      <c r="A953" t="s">
        <v>4462</v>
      </c>
      <c r="C953" t="s">
        <v>4463</v>
      </c>
      <c r="E953" t="s">
        <v>765</v>
      </c>
      <c r="F953">
        <v>6080</v>
      </c>
      <c r="G953" t="s">
        <v>4464</v>
      </c>
      <c r="H953" t="s">
        <v>4465</v>
      </c>
      <c r="I953" t="s">
        <v>4466</v>
      </c>
      <c r="J953">
        <v>37</v>
      </c>
      <c r="K953">
        <v>1</v>
      </c>
      <c r="L953">
        <v>0</v>
      </c>
      <c r="M953">
        <v>0</v>
      </c>
      <c r="N953" t="s">
        <v>4467</v>
      </c>
      <c r="O953" s="1">
        <v>135237</v>
      </c>
    </row>
    <row r="954" spans="1:15" x14ac:dyDescent="0.2">
      <c r="A954" t="s">
        <v>4468</v>
      </c>
      <c r="C954" t="s">
        <v>1172</v>
      </c>
      <c r="E954" t="s">
        <v>1173</v>
      </c>
      <c r="F954">
        <f>-90035-170</f>
        <v>-90205</v>
      </c>
      <c r="I954" t="s">
        <v>4469</v>
      </c>
      <c r="J954">
        <v>1</v>
      </c>
      <c r="K954">
        <v>1</v>
      </c>
      <c r="L954">
        <v>0</v>
      </c>
      <c r="M954">
        <v>0</v>
      </c>
      <c r="O954" s="1">
        <v>167165</v>
      </c>
    </row>
    <row r="955" spans="1:15" x14ac:dyDescent="0.2">
      <c r="A955" t="s">
        <v>4470</v>
      </c>
      <c r="C955" t="s">
        <v>3802</v>
      </c>
      <c r="D955" t="s">
        <v>2330</v>
      </c>
      <c r="E955" t="s">
        <v>4</v>
      </c>
      <c r="F955">
        <v>8618</v>
      </c>
      <c r="J955">
        <v>1</v>
      </c>
      <c r="K955">
        <v>1</v>
      </c>
      <c r="L955">
        <v>0</v>
      </c>
      <c r="M955">
        <v>1</v>
      </c>
      <c r="O955" s="1">
        <v>24068</v>
      </c>
    </row>
    <row r="956" spans="1:15" x14ac:dyDescent="0.2">
      <c r="A956" t="s">
        <v>4471</v>
      </c>
      <c r="B956" t="s">
        <v>4472</v>
      </c>
      <c r="C956" t="s">
        <v>4473</v>
      </c>
      <c r="E956" t="s">
        <v>242</v>
      </c>
      <c r="F956">
        <v>7000</v>
      </c>
      <c r="H956" t="s">
        <v>4474</v>
      </c>
      <c r="I956" t="s">
        <v>4475</v>
      </c>
      <c r="J956">
        <v>11</v>
      </c>
      <c r="K956">
        <v>2</v>
      </c>
      <c r="L956">
        <v>0</v>
      </c>
      <c r="M956">
        <v>0</v>
      </c>
      <c r="O956" s="1">
        <v>109469</v>
      </c>
    </row>
    <row r="957" spans="1:15" x14ac:dyDescent="0.2">
      <c r="A957" t="s">
        <v>4476</v>
      </c>
      <c r="C957" t="s">
        <v>43</v>
      </c>
      <c r="D957" t="s">
        <v>44</v>
      </c>
      <c r="E957" t="s">
        <v>4</v>
      </c>
      <c r="F957">
        <v>94109</v>
      </c>
      <c r="J957">
        <v>2</v>
      </c>
      <c r="K957">
        <v>2</v>
      </c>
      <c r="L957">
        <v>0</v>
      </c>
      <c r="M957">
        <v>2</v>
      </c>
      <c r="O957" s="1">
        <v>71718</v>
      </c>
    </row>
    <row r="958" spans="1:15" x14ac:dyDescent="0.2">
      <c r="A958" t="s">
        <v>4477</v>
      </c>
      <c r="B958" t="s">
        <v>4478</v>
      </c>
      <c r="C958" t="s">
        <v>2108</v>
      </c>
      <c r="D958" t="s">
        <v>581</v>
      </c>
      <c r="E958" t="s">
        <v>4</v>
      </c>
      <c r="F958">
        <v>40508</v>
      </c>
      <c r="G958" t="s">
        <v>4479</v>
      </c>
      <c r="H958" t="s">
        <v>4480</v>
      </c>
      <c r="I958" t="s">
        <v>4481</v>
      </c>
      <c r="J958">
        <v>687</v>
      </c>
      <c r="K958">
        <v>2</v>
      </c>
      <c r="L958">
        <v>0</v>
      </c>
      <c r="M958">
        <v>1</v>
      </c>
      <c r="N958" t="s">
        <v>4482</v>
      </c>
      <c r="O958" s="1">
        <v>47994</v>
      </c>
    </row>
    <row r="959" spans="1:15" x14ac:dyDescent="0.2">
      <c r="A959" t="s">
        <v>4483</v>
      </c>
      <c r="C959" t="s">
        <v>4484</v>
      </c>
      <c r="D959" t="s">
        <v>142</v>
      </c>
      <c r="E959" t="s">
        <v>4</v>
      </c>
      <c r="F959">
        <v>98003</v>
      </c>
      <c r="J959">
        <v>3</v>
      </c>
      <c r="K959">
        <v>1</v>
      </c>
      <c r="L959">
        <v>0</v>
      </c>
      <c r="M959">
        <v>1</v>
      </c>
      <c r="O959" s="1">
        <v>53249</v>
      </c>
    </row>
    <row r="960" spans="1:15" x14ac:dyDescent="0.2">
      <c r="A960" t="s">
        <v>4485</v>
      </c>
      <c r="B960" t="s">
        <v>4486</v>
      </c>
      <c r="C960" t="s">
        <v>2944</v>
      </c>
      <c r="D960" t="s">
        <v>80</v>
      </c>
      <c r="E960" t="s">
        <v>4</v>
      </c>
      <c r="F960">
        <v>23507</v>
      </c>
      <c r="G960" t="s">
        <v>4487</v>
      </c>
      <c r="I960" t="s">
        <v>4488</v>
      </c>
      <c r="J960">
        <v>25</v>
      </c>
      <c r="K960">
        <v>1</v>
      </c>
      <c r="L960">
        <v>0</v>
      </c>
      <c r="M960">
        <v>0</v>
      </c>
      <c r="O960" s="1">
        <v>1423905</v>
      </c>
    </row>
    <row r="961" spans="1:15" x14ac:dyDescent="0.2">
      <c r="A961" t="s">
        <v>4489</v>
      </c>
      <c r="C961" t="s">
        <v>375</v>
      </c>
      <c r="E961" t="s">
        <v>254</v>
      </c>
      <c r="J961">
        <v>1</v>
      </c>
      <c r="K961">
        <v>1</v>
      </c>
      <c r="L961">
        <v>0</v>
      </c>
      <c r="M961">
        <v>1</v>
      </c>
      <c r="O961" s="1">
        <v>257425</v>
      </c>
    </row>
    <row r="962" spans="1:15" x14ac:dyDescent="0.2">
      <c r="A962" t="s">
        <v>4035</v>
      </c>
      <c r="C962" t="s">
        <v>103</v>
      </c>
      <c r="E962" t="s">
        <v>104</v>
      </c>
      <c r="F962" t="s">
        <v>2947</v>
      </c>
      <c r="J962">
        <v>1</v>
      </c>
      <c r="K962">
        <v>1</v>
      </c>
      <c r="L962">
        <v>0</v>
      </c>
      <c r="M962">
        <v>1</v>
      </c>
      <c r="O962" s="1">
        <v>242953</v>
      </c>
    </row>
    <row r="963" spans="1:15" x14ac:dyDescent="0.2">
      <c r="A963" t="s">
        <v>4490</v>
      </c>
      <c r="C963" t="s">
        <v>940</v>
      </c>
      <c r="D963" t="s">
        <v>169</v>
      </c>
      <c r="E963" t="s">
        <v>4</v>
      </c>
      <c r="F963">
        <v>75093</v>
      </c>
      <c r="J963">
        <v>1</v>
      </c>
      <c r="K963">
        <v>1</v>
      </c>
      <c r="L963">
        <v>0</v>
      </c>
      <c r="M963">
        <v>1</v>
      </c>
      <c r="O963" s="1">
        <v>59284</v>
      </c>
    </row>
    <row r="964" spans="1:15" x14ac:dyDescent="0.2">
      <c r="A964" t="s">
        <v>4491</v>
      </c>
      <c r="B964" t="s">
        <v>4492</v>
      </c>
      <c r="C964" t="s">
        <v>995</v>
      </c>
      <c r="D964" t="s">
        <v>3958</v>
      </c>
      <c r="E964" t="s">
        <v>4</v>
      </c>
      <c r="F964">
        <v>29615</v>
      </c>
      <c r="G964" t="s">
        <v>4493</v>
      </c>
      <c r="H964" t="s">
        <v>4494</v>
      </c>
      <c r="I964" t="s">
        <v>4495</v>
      </c>
      <c r="J964">
        <v>29</v>
      </c>
      <c r="K964">
        <v>1</v>
      </c>
      <c r="L964">
        <v>0</v>
      </c>
      <c r="M964">
        <v>1</v>
      </c>
      <c r="N964" t="s">
        <v>4496</v>
      </c>
      <c r="O964" s="1">
        <v>68609</v>
      </c>
    </row>
    <row r="965" spans="1:15" x14ac:dyDescent="0.2">
      <c r="A965" t="s">
        <v>4497</v>
      </c>
      <c r="C965" t="s">
        <v>2191</v>
      </c>
      <c r="E965" t="s">
        <v>765</v>
      </c>
      <c r="F965">
        <v>29011</v>
      </c>
      <c r="J965">
        <v>3</v>
      </c>
      <c r="K965">
        <v>1</v>
      </c>
      <c r="L965">
        <v>0</v>
      </c>
      <c r="M965">
        <v>1</v>
      </c>
      <c r="O965" s="1">
        <v>170932</v>
      </c>
    </row>
    <row r="966" spans="1:15" x14ac:dyDescent="0.2">
      <c r="A966" t="s">
        <v>4498</v>
      </c>
      <c r="B966" t="s">
        <v>4499</v>
      </c>
      <c r="C966" t="s">
        <v>1519</v>
      </c>
      <c r="D966" t="s">
        <v>155</v>
      </c>
      <c r="E966" t="s">
        <v>4</v>
      </c>
      <c r="F966">
        <v>14221</v>
      </c>
      <c r="G966" t="s">
        <v>4500</v>
      </c>
      <c r="I966" t="s">
        <v>4501</v>
      </c>
      <c r="J966">
        <v>60</v>
      </c>
      <c r="K966">
        <v>2</v>
      </c>
      <c r="L966">
        <v>0</v>
      </c>
      <c r="M966">
        <v>2</v>
      </c>
      <c r="N966" t="s">
        <v>4502</v>
      </c>
      <c r="O966" s="1">
        <v>10059</v>
      </c>
    </row>
    <row r="967" spans="1:15" x14ac:dyDescent="0.2">
      <c r="A967" t="s">
        <v>4503</v>
      </c>
      <c r="B967" t="s">
        <v>4504</v>
      </c>
      <c r="C967" t="s">
        <v>4505</v>
      </c>
      <c r="E967" t="s">
        <v>349</v>
      </c>
      <c r="F967">
        <v>24047</v>
      </c>
      <c r="G967" t="s">
        <v>4506</v>
      </c>
      <c r="I967" t="s">
        <v>4507</v>
      </c>
      <c r="J967">
        <v>30</v>
      </c>
      <c r="K967">
        <v>1</v>
      </c>
      <c r="L967">
        <v>0</v>
      </c>
      <c r="M967">
        <v>1</v>
      </c>
      <c r="N967" t="s">
        <v>4508</v>
      </c>
      <c r="O967" s="1">
        <v>289165</v>
      </c>
    </row>
    <row r="968" spans="1:15" x14ac:dyDescent="0.2">
      <c r="A968" t="s">
        <v>4509</v>
      </c>
      <c r="B968" t="s">
        <v>4510</v>
      </c>
      <c r="C968" t="s">
        <v>4511</v>
      </c>
      <c r="D968" t="s">
        <v>44</v>
      </c>
      <c r="E968" t="s">
        <v>4</v>
      </c>
      <c r="F968">
        <v>94043</v>
      </c>
      <c r="G968" t="s">
        <v>4512</v>
      </c>
      <c r="I968" t="s">
        <v>4513</v>
      </c>
      <c r="J968">
        <v>109</v>
      </c>
      <c r="K968">
        <v>1</v>
      </c>
      <c r="L968">
        <v>0</v>
      </c>
      <c r="M968">
        <v>1</v>
      </c>
      <c r="O968" s="1">
        <v>9949</v>
      </c>
    </row>
    <row r="969" spans="1:15" x14ac:dyDescent="0.2">
      <c r="A969" t="s">
        <v>4514</v>
      </c>
      <c r="B969" t="s">
        <v>4515</v>
      </c>
      <c r="C969" t="s">
        <v>1984</v>
      </c>
      <c r="E969" t="s">
        <v>835</v>
      </c>
      <c r="F969" t="s">
        <v>4516</v>
      </c>
      <c r="G969" t="s">
        <v>4517</v>
      </c>
      <c r="H969" t="s">
        <v>4518</v>
      </c>
      <c r="I969" t="s">
        <v>4519</v>
      </c>
      <c r="J969">
        <v>58</v>
      </c>
      <c r="K969">
        <v>1</v>
      </c>
      <c r="L969">
        <v>0</v>
      </c>
      <c r="M969">
        <v>0</v>
      </c>
      <c r="O969" s="1">
        <v>1120475</v>
      </c>
    </row>
    <row r="970" spans="1:15" x14ac:dyDescent="0.2">
      <c r="A970" t="s">
        <v>4520</v>
      </c>
      <c r="C970" t="s">
        <v>4521</v>
      </c>
      <c r="E970" t="s">
        <v>602</v>
      </c>
      <c r="F970">
        <v>454021</v>
      </c>
      <c r="G970">
        <f>7-835-17-41-2173</f>
        <v>-3059</v>
      </c>
      <c r="H970" t="s">
        <v>4522</v>
      </c>
      <c r="I970" t="s">
        <v>4523</v>
      </c>
      <c r="J970">
        <v>1</v>
      </c>
      <c r="K970">
        <v>1</v>
      </c>
      <c r="L970">
        <v>0</v>
      </c>
      <c r="M970">
        <v>0</v>
      </c>
      <c r="O970" s="1">
        <v>241114</v>
      </c>
    </row>
    <row r="971" spans="1:15" x14ac:dyDescent="0.2">
      <c r="A971" t="s">
        <v>4524</v>
      </c>
      <c r="B971" t="s">
        <v>4525</v>
      </c>
      <c r="C971" t="s">
        <v>4526</v>
      </c>
      <c r="E971" t="s">
        <v>349</v>
      </c>
      <c r="F971">
        <v>20089</v>
      </c>
      <c r="G971">
        <v>390282241</v>
      </c>
      <c r="H971" t="s">
        <v>4527</v>
      </c>
      <c r="I971" t="s">
        <v>4528</v>
      </c>
      <c r="J971">
        <v>176</v>
      </c>
      <c r="K971">
        <v>1</v>
      </c>
      <c r="L971">
        <v>0</v>
      </c>
      <c r="M971">
        <v>1</v>
      </c>
      <c r="N971" t="s">
        <v>4529</v>
      </c>
      <c r="O971" s="1">
        <v>314496</v>
      </c>
    </row>
    <row r="972" spans="1:15" x14ac:dyDescent="0.2">
      <c r="A972" t="s">
        <v>4530</v>
      </c>
      <c r="B972" t="s">
        <v>4531</v>
      </c>
      <c r="C972" t="s">
        <v>4532</v>
      </c>
      <c r="D972" t="s">
        <v>191</v>
      </c>
      <c r="E972" t="s">
        <v>4</v>
      </c>
      <c r="F972">
        <v>48060</v>
      </c>
      <c r="G972" t="s">
        <v>4533</v>
      </c>
      <c r="I972" t="s">
        <v>4534</v>
      </c>
      <c r="J972" s="1">
        <v>1178</v>
      </c>
      <c r="K972">
        <v>4</v>
      </c>
      <c r="L972">
        <v>0</v>
      </c>
      <c r="M972">
        <v>1</v>
      </c>
      <c r="N972" t="s">
        <v>4535</v>
      </c>
      <c r="O972" s="1">
        <v>9802</v>
      </c>
    </row>
    <row r="973" spans="1:15" x14ac:dyDescent="0.2">
      <c r="A973" t="s">
        <v>4536</v>
      </c>
      <c r="C973" t="s">
        <v>4537</v>
      </c>
      <c r="E973" t="s">
        <v>602</v>
      </c>
      <c r="F973">
        <v>634050</v>
      </c>
      <c r="G973">
        <f>7-838-22-53-127</f>
        <v>-1033</v>
      </c>
      <c r="H973" t="s">
        <v>4538</v>
      </c>
      <c r="I973" t="s">
        <v>4539</v>
      </c>
      <c r="J973">
        <v>1</v>
      </c>
      <c r="K973">
        <v>1</v>
      </c>
      <c r="L973">
        <v>0</v>
      </c>
      <c r="M973">
        <v>0</v>
      </c>
      <c r="N973" t="s">
        <v>4540</v>
      </c>
      <c r="O973" s="1">
        <v>222395</v>
      </c>
    </row>
    <row r="974" spans="1:15" x14ac:dyDescent="0.2">
      <c r="A974" t="s">
        <v>4541</v>
      </c>
      <c r="C974" t="s">
        <v>2003</v>
      </c>
      <c r="D974" t="s">
        <v>142</v>
      </c>
      <c r="E974" t="s">
        <v>4</v>
      </c>
      <c r="F974">
        <v>98405</v>
      </c>
      <c r="J974">
        <v>9</v>
      </c>
      <c r="K974">
        <v>1</v>
      </c>
      <c r="L974">
        <v>0</v>
      </c>
      <c r="M974">
        <v>1</v>
      </c>
      <c r="O974" s="1">
        <v>11470</v>
      </c>
    </row>
    <row r="975" spans="1:15" x14ac:dyDescent="0.2">
      <c r="A975" t="s">
        <v>4542</v>
      </c>
      <c r="B975" t="s">
        <v>4543</v>
      </c>
      <c r="C975" t="s">
        <v>671</v>
      </c>
      <c r="D975" t="s">
        <v>672</v>
      </c>
      <c r="E975" t="s">
        <v>4</v>
      </c>
      <c r="F975">
        <v>89102</v>
      </c>
      <c r="G975" t="s">
        <v>4544</v>
      </c>
      <c r="H975" t="s">
        <v>4545</v>
      </c>
      <c r="I975" t="s">
        <v>4546</v>
      </c>
      <c r="J975">
        <v>439</v>
      </c>
      <c r="K975">
        <v>1</v>
      </c>
      <c r="L975">
        <v>0</v>
      </c>
      <c r="M975">
        <v>0</v>
      </c>
      <c r="N975" t="s">
        <v>4547</v>
      </c>
      <c r="O975" s="1">
        <v>9787</v>
      </c>
    </row>
    <row r="976" spans="1:15" x14ac:dyDescent="0.2">
      <c r="A976" t="s">
        <v>4548</v>
      </c>
      <c r="C976" t="s">
        <v>1856</v>
      </c>
      <c r="E976" t="s">
        <v>820</v>
      </c>
      <c r="F976">
        <v>10115</v>
      </c>
      <c r="G976">
        <f>49-302-3112336</f>
        <v>-3112589</v>
      </c>
      <c r="H976" t="s">
        <v>4549</v>
      </c>
      <c r="I976" t="s">
        <v>4550</v>
      </c>
      <c r="J976">
        <v>1</v>
      </c>
      <c r="K976">
        <v>1</v>
      </c>
      <c r="L976">
        <v>0</v>
      </c>
      <c r="M976">
        <v>1</v>
      </c>
      <c r="O976" s="1">
        <v>152372</v>
      </c>
    </row>
    <row r="977" spans="1:15" x14ac:dyDescent="0.2">
      <c r="A977" t="s">
        <v>4551</v>
      </c>
      <c r="B977" t="s">
        <v>4552</v>
      </c>
      <c r="C977" t="s">
        <v>4553</v>
      </c>
      <c r="D977" t="s">
        <v>2330</v>
      </c>
      <c r="E977" t="s">
        <v>4</v>
      </c>
      <c r="F977">
        <v>7960</v>
      </c>
      <c r="G977" t="s">
        <v>4554</v>
      </c>
      <c r="H977" t="s">
        <v>4555</v>
      </c>
      <c r="I977" t="s">
        <v>4556</v>
      </c>
      <c r="J977">
        <v>210</v>
      </c>
      <c r="K977">
        <v>1</v>
      </c>
      <c r="L977">
        <v>0</v>
      </c>
      <c r="M977">
        <v>0</v>
      </c>
      <c r="N977" t="s">
        <v>4557</v>
      </c>
      <c r="O977" s="1">
        <v>67350</v>
      </c>
    </row>
    <row r="978" spans="1:15" x14ac:dyDescent="0.2">
      <c r="A978" t="s">
        <v>4558</v>
      </c>
      <c r="B978" t="s">
        <v>4559</v>
      </c>
      <c r="C978" t="s">
        <v>4560</v>
      </c>
      <c r="D978" t="s">
        <v>44</v>
      </c>
      <c r="E978" t="s">
        <v>4</v>
      </c>
      <c r="F978">
        <v>94588</v>
      </c>
      <c r="G978" t="s">
        <v>4561</v>
      </c>
      <c r="H978" t="s">
        <v>4562</v>
      </c>
      <c r="I978" t="s">
        <v>4563</v>
      </c>
      <c r="J978">
        <v>167</v>
      </c>
      <c r="K978">
        <v>2</v>
      </c>
      <c r="L978">
        <v>0</v>
      </c>
      <c r="M978">
        <v>0</v>
      </c>
      <c r="N978" t="s">
        <v>4564</v>
      </c>
      <c r="O978" s="1">
        <v>10559</v>
      </c>
    </row>
    <row r="979" spans="1:15" x14ac:dyDescent="0.2">
      <c r="A979" t="s">
        <v>4565</v>
      </c>
      <c r="C979" t="s">
        <v>4566</v>
      </c>
      <c r="E979" t="s">
        <v>220</v>
      </c>
      <c r="F979" t="s">
        <v>4567</v>
      </c>
      <c r="J979">
        <v>1</v>
      </c>
      <c r="K979">
        <v>1</v>
      </c>
      <c r="L979">
        <v>0</v>
      </c>
      <c r="M979">
        <v>0</v>
      </c>
      <c r="O979" s="1">
        <v>226972</v>
      </c>
    </row>
    <row r="980" spans="1:15" x14ac:dyDescent="0.2">
      <c r="A980" t="s">
        <v>4568</v>
      </c>
      <c r="B980" t="s">
        <v>4569</v>
      </c>
      <c r="C980" t="s">
        <v>4570</v>
      </c>
      <c r="E980" t="s">
        <v>820</v>
      </c>
      <c r="F980">
        <v>44892</v>
      </c>
      <c r="G980">
        <f>49-234-2993400</f>
        <v>-2993585</v>
      </c>
      <c r="H980" t="s">
        <v>4571</v>
      </c>
      <c r="I980" t="s">
        <v>4572</v>
      </c>
      <c r="J980">
        <v>23</v>
      </c>
      <c r="K980">
        <v>1</v>
      </c>
      <c r="L980">
        <v>0</v>
      </c>
      <c r="M980">
        <v>0</v>
      </c>
      <c r="N980" t="s">
        <v>4572</v>
      </c>
      <c r="O980" s="1">
        <v>131011</v>
      </c>
    </row>
    <row r="981" spans="1:15" x14ac:dyDescent="0.2">
      <c r="A981" t="s">
        <v>4573</v>
      </c>
      <c r="B981" t="s">
        <v>4574</v>
      </c>
      <c r="C981" t="s">
        <v>298</v>
      </c>
      <c r="E981" t="s">
        <v>299</v>
      </c>
      <c r="F981">
        <v>3000</v>
      </c>
      <c r="G981" t="s">
        <v>4575</v>
      </c>
      <c r="H981" t="s">
        <v>4576</v>
      </c>
      <c r="I981" t="s">
        <v>4577</v>
      </c>
      <c r="J981">
        <v>271</v>
      </c>
      <c r="K981">
        <v>3</v>
      </c>
      <c r="L981">
        <v>0</v>
      </c>
      <c r="M981">
        <v>2</v>
      </c>
      <c r="N981" t="s">
        <v>4578</v>
      </c>
      <c r="O981" s="1">
        <v>221625</v>
      </c>
    </row>
    <row r="982" spans="1:15" x14ac:dyDescent="0.2">
      <c r="A982" t="s">
        <v>4579</v>
      </c>
      <c r="B982" t="s">
        <v>4580</v>
      </c>
      <c r="C982" t="s">
        <v>4581</v>
      </c>
      <c r="D982" t="s">
        <v>28</v>
      </c>
      <c r="E982" t="s">
        <v>4</v>
      </c>
      <c r="F982">
        <v>33765</v>
      </c>
      <c r="G982" t="s">
        <v>4582</v>
      </c>
      <c r="H982" t="s">
        <v>4583</v>
      </c>
      <c r="I982" t="s">
        <v>4584</v>
      </c>
      <c r="J982">
        <v>570</v>
      </c>
      <c r="K982">
        <v>1</v>
      </c>
      <c r="L982">
        <v>0</v>
      </c>
      <c r="M982">
        <v>1</v>
      </c>
      <c r="N982" t="s">
        <v>4585</v>
      </c>
      <c r="O982" s="1">
        <v>48826</v>
      </c>
    </row>
    <row r="983" spans="1:15" x14ac:dyDescent="0.2">
      <c r="A983" t="s">
        <v>4586</v>
      </c>
      <c r="C983" t="s">
        <v>3613</v>
      </c>
      <c r="E983" t="s">
        <v>688</v>
      </c>
      <c r="F983" t="s">
        <v>4587</v>
      </c>
      <c r="J983">
        <v>3</v>
      </c>
      <c r="K983">
        <v>1</v>
      </c>
      <c r="L983">
        <v>0</v>
      </c>
      <c r="M983">
        <v>0</v>
      </c>
      <c r="O983" s="1">
        <v>190540</v>
      </c>
    </row>
    <row r="984" spans="1:15" x14ac:dyDescent="0.2">
      <c r="A984" t="s">
        <v>4588</v>
      </c>
      <c r="B984" t="s">
        <v>4589</v>
      </c>
      <c r="C984" t="s">
        <v>4590</v>
      </c>
      <c r="D984" t="s">
        <v>391</v>
      </c>
      <c r="E984" t="s">
        <v>4</v>
      </c>
      <c r="F984" t="s">
        <v>4591</v>
      </c>
      <c r="G984" t="s">
        <v>4592</v>
      </c>
      <c r="H984" t="s">
        <v>4593</v>
      </c>
      <c r="I984" t="s">
        <v>4594</v>
      </c>
      <c r="J984" s="1">
        <v>1035</v>
      </c>
      <c r="K984">
        <v>1</v>
      </c>
      <c r="L984">
        <v>0</v>
      </c>
      <c r="M984">
        <v>0</v>
      </c>
      <c r="N984" t="s">
        <v>4595</v>
      </c>
      <c r="O984" s="1">
        <v>52696</v>
      </c>
    </row>
    <row r="985" spans="1:15" x14ac:dyDescent="0.2">
      <c r="A985" t="s">
        <v>4596</v>
      </c>
      <c r="B985" t="s">
        <v>4597</v>
      </c>
      <c r="C985" t="s">
        <v>4598</v>
      </c>
      <c r="D985" t="s">
        <v>1729</v>
      </c>
      <c r="E985" t="s">
        <v>4</v>
      </c>
      <c r="F985">
        <v>66606</v>
      </c>
      <c r="G985" t="s">
        <v>4599</v>
      </c>
      <c r="I985" t="s">
        <v>4600</v>
      </c>
      <c r="J985">
        <v>43</v>
      </c>
      <c r="K985">
        <v>1</v>
      </c>
      <c r="L985">
        <v>0</v>
      </c>
      <c r="M985">
        <v>0</v>
      </c>
      <c r="N985" t="s">
        <v>4601</v>
      </c>
      <c r="O985" s="1">
        <v>11390</v>
      </c>
    </row>
    <row r="986" spans="1:15" x14ac:dyDescent="0.2">
      <c r="A986" t="s">
        <v>4602</v>
      </c>
      <c r="B986" t="s">
        <v>4603</v>
      </c>
      <c r="C986" t="s">
        <v>3421</v>
      </c>
      <c r="E986" t="s">
        <v>104</v>
      </c>
      <c r="F986" t="s">
        <v>3422</v>
      </c>
      <c r="G986" t="s">
        <v>4604</v>
      </c>
      <c r="I986" t="s">
        <v>4605</v>
      </c>
      <c r="J986">
        <v>20</v>
      </c>
      <c r="K986">
        <v>1</v>
      </c>
      <c r="L986">
        <v>0</v>
      </c>
      <c r="M986">
        <v>1</v>
      </c>
      <c r="N986" t="s">
        <v>4606</v>
      </c>
      <c r="O986" s="1">
        <v>200865</v>
      </c>
    </row>
    <row r="987" spans="1:15" x14ac:dyDescent="0.2">
      <c r="A987" t="s">
        <v>2405</v>
      </c>
      <c r="B987" t="s">
        <v>4607</v>
      </c>
      <c r="C987" t="s">
        <v>483</v>
      </c>
      <c r="E987" t="s">
        <v>254</v>
      </c>
      <c r="F987" t="s">
        <v>2407</v>
      </c>
      <c r="G987" t="s">
        <v>4608</v>
      </c>
      <c r="H987" t="s">
        <v>4609</v>
      </c>
      <c r="I987" t="s">
        <v>4610</v>
      </c>
      <c r="J987">
        <v>36</v>
      </c>
      <c r="K987">
        <v>2</v>
      </c>
      <c r="L987">
        <v>0</v>
      </c>
      <c r="M987">
        <v>2</v>
      </c>
      <c r="N987" t="s">
        <v>4611</v>
      </c>
      <c r="O987" s="1">
        <v>870252</v>
      </c>
    </row>
    <row r="988" spans="1:15" x14ac:dyDescent="0.2">
      <c r="A988" t="s">
        <v>4612</v>
      </c>
      <c r="B988" t="s">
        <v>4613</v>
      </c>
      <c r="C988" t="s">
        <v>580</v>
      </c>
      <c r="D988" t="s">
        <v>581</v>
      </c>
      <c r="E988" t="s">
        <v>4</v>
      </c>
      <c r="F988">
        <v>40292</v>
      </c>
      <c r="G988" t="s">
        <v>4614</v>
      </c>
      <c r="H988" t="s">
        <v>4615</v>
      </c>
      <c r="I988" t="s">
        <v>4616</v>
      </c>
      <c r="J988">
        <v>509</v>
      </c>
      <c r="K988">
        <v>1</v>
      </c>
      <c r="L988">
        <v>0</v>
      </c>
      <c r="M988">
        <v>0</v>
      </c>
      <c r="N988" t="s">
        <v>4617</v>
      </c>
      <c r="O988">
        <v>91</v>
      </c>
    </row>
    <row r="989" spans="1:15" x14ac:dyDescent="0.2">
      <c r="A989" t="s">
        <v>4618</v>
      </c>
      <c r="B989" t="s">
        <v>4619</v>
      </c>
      <c r="C989" t="s">
        <v>1241</v>
      </c>
      <c r="E989" t="s">
        <v>104</v>
      </c>
      <c r="F989" t="s">
        <v>4620</v>
      </c>
      <c r="G989" t="s">
        <v>4621</v>
      </c>
      <c r="H989" t="s">
        <v>4622</v>
      </c>
      <c r="I989" t="s">
        <v>4623</v>
      </c>
      <c r="J989">
        <v>176</v>
      </c>
      <c r="K989">
        <v>1</v>
      </c>
      <c r="L989">
        <v>0</v>
      </c>
      <c r="M989">
        <v>0</v>
      </c>
      <c r="N989" t="s">
        <v>4624</v>
      </c>
      <c r="O989" s="1">
        <v>197369</v>
      </c>
    </row>
    <row r="990" spans="1:15" x14ac:dyDescent="0.2">
      <c r="A990" t="s">
        <v>4625</v>
      </c>
      <c r="C990" t="s">
        <v>4626</v>
      </c>
      <c r="D990" t="s">
        <v>1281</v>
      </c>
      <c r="E990" t="s">
        <v>4</v>
      </c>
      <c r="F990">
        <v>57701</v>
      </c>
      <c r="I990" t="s">
        <v>4627</v>
      </c>
      <c r="J990">
        <v>2</v>
      </c>
      <c r="K990">
        <v>2</v>
      </c>
      <c r="L990">
        <v>0</v>
      </c>
      <c r="M990">
        <v>1</v>
      </c>
      <c r="O990" s="1">
        <v>67133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MyExcel.xls (1)</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Tammy Hopkins</dc:creator>
  <cp:lastModifiedBy>q746435</cp:lastModifiedBy>
  <dcterms:created xsi:type="dcterms:W3CDTF">2015-08-19T12:55:28Z</dcterms:created>
  <dcterms:modified xsi:type="dcterms:W3CDTF">2015-08-19T17:35:46Z</dcterms:modified>
</cp:coreProperties>
</file>