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vinci7d/articles/ieee-access/data/doc/evaluation/accuracy/"/>
    </mc:Choice>
  </mc:AlternateContent>
  <xr:revisionPtr revIDLastSave="1466" documentId="8_{BAAD51DB-DD5B-4C1B-ABE6-4760638B146F}" xr6:coauthVersionLast="47" xr6:coauthVersionMax="47" xr10:uidLastSave="{E2B817DB-C481-428D-8052-E1E60886F95E}"/>
  <bookViews>
    <workbookView xWindow="-108" yWindow="-108" windowWidth="23256" windowHeight="12576" xr2:uid="{63653699-016C-4D54-A699-F3308576B6E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33" i="1" l="1"/>
  <c r="AW33" i="1"/>
  <c r="AV33" i="1"/>
  <c r="AR33" i="1"/>
  <c r="AO33" i="1"/>
  <c r="AW25" i="1"/>
  <c r="AW23" i="1"/>
  <c r="AW22" i="1"/>
  <c r="AW19" i="1"/>
  <c r="AV25" i="1"/>
  <c r="AV23" i="1"/>
  <c r="AV22" i="1"/>
  <c r="AV19" i="1"/>
  <c r="AW12" i="1"/>
  <c r="AW9" i="1"/>
  <c r="AW6" i="1"/>
  <c r="AV9" i="1"/>
  <c r="AV6" i="1"/>
  <c r="AR18" i="1"/>
  <c r="AN24" i="1"/>
  <c r="AM18" i="1"/>
  <c r="AR12" i="1"/>
  <c r="AQ6" i="1"/>
  <c r="AQ7" i="1"/>
  <c r="AO6" i="1"/>
  <c r="AN12" i="1"/>
  <c r="AN6" i="1"/>
  <c r="AM12" i="1"/>
  <c r="AM5" i="1"/>
  <c r="BU33" i="1"/>
  <c r="AQ33" i="1"/>
  <c r="AP33" i="1"/>
  <c r="AN33" i="1"/>
  <c r="AM33" i="1"/>
  <c r="BW33" i="1"/>
  <c r="BV33" i="1"/>
  <c r="BT33" i="1"/>
  <c r="BS33" i="1"/>
  <c r="BR33" i="1"/>
  <c r="BQ33" i="1"/>
  <c r="AK33" i="1"/>
  <c r="AJ33" i="1"/>
  <c r="AI33" i="1"/>
  <c r="AH33" i="1"/>
  <c r="AG33" i="1"/>
  <c r="AF33" i="1"/>
  <c r="AE33" i="1"/>
  <c r="AD33" i="1"/>
  <c r="AC33" i="1"/>
  <c r="AB33" i="1"/>
  <c r="AA33" i="1"/>
  <c r="AA5" i="1"/>
  <c r="Z33" i="1"/>
  <c r="BS5" i="1"/>
  <c r="BR5" i="1"/>
  <c r="BQ5" i="1"/>
  <c r="AX7" i="1"/>
  <c r="AX8" i="1"/>
  <c r="AX10" i="1"/>
  <c r="AX11" i="1"/>
  <c r="AX12" i="1"/>
  <c r="AX13" i="1"/>
  <c r="AX18" i="1"/>
  <c r="AX20" i="1"/>
  <c r="AX21" i="1"/>
  <c r="AX24" i="1"/>
  <c r="AX26" i="1"/>
  <c r="AX5" i="1"/>
  <c r="AV26" i="1"/>
  <c r="AV7" i="1"/>
  <c r="AV5" i="1"/>
  <c r="AW26" i="1"/>
  <c r="AW24" i="1"/>
  <c r="AW21" i="1"/>
  <c r="AW20" i="1"/>
  <c r="AW18" i="1"/>
  <c r="AW13" i="1"/>
  <c r="AW11" i="1"/>
  <c r="AW10" i="1"/>
  <c r="AW8" i="1"/>
  <c r="AW7" i="1"/>
  <c r="AW5" i="1"/>
  <c r="AV24" i="1"/>
  <c r="AV21" i="1"/>
  <c r="AV20" i="1"/>
  <c r="AV18" i="1"/>
  <c r="AV13" i="1"/>
  <c r="AV12" i="1"/>
  <c r="AV11" i="1"/>
  <c r="AV10" i="1"/>
  <c r="AV8" i="1"/>
  <c r="AR5" i="1"/>
  <c r="BU18" i="1"/>
  <c r="BU5" i="1"/>
  <c r="BW18" i="1"/>
  <c r="BW5" i="1"/>
  <c r="BV18" i="1"/>
  <c r="BV5" i="1"/>
  <c r="BT18" i="1"/>
  <c r="BT5" i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R11" i="1" s="1"/>
  <c r="AJ12" i="1"/>
  <c r="AK12" i="1" s="1"/>
  <c r="AJ13" i="1"/>
  <c r="AK13" i="1" s="1"/>
  <c r="AR13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5" i="1"/>
  <c r="AK5" i="1" s="1"/>
  <c r="AH6" i="1"/>
  <c r="AI6" i="1" s="1"/>
  <c r="AH7" i="1"/>
  <c r="AI7" i="1" s="1"/>
  <c r="AH8" i="1"/>
  <c r="AI8" i="1" s="1"/>
  <c r="AH9" i="1"/>
  <c r="AI9" i="1" s="1"/>
  <c r="AH10" i="1"/>
  <c r="AI10" i="1" s="1"/>
  <c r="AQ10" i="1" s="1"/>
  <c r="AH11" i="1"/>
  <c r="AI11" i="1" s="1"/>
  <c r="AH12" i="1"/>
  <c r="AI12" i="1" s="1"/>
  <c r="AQ12" i="1" s="1"/>
  <c r="AH13" i="1"/>
  <c r="AI13" i="1" s="1"/>
  <c r="AH18" i="1"/>
  <c r="AI18" i="1" s="1"/>
  <c r="AQ18" i="1" s="1"/>
  <c r="AH19" i="1"/>
  <c r="AI19" i="1" s="1"/>
  <c r="AQ19" i="1" s="1"/>
  <c r="AH20" i="1"/>
  <c r="AI20" i="1" s="1"/>
  <c r="AQ20" i="1" s="1"/>
  <c r="AH21" i="1"/>
  <c r="AI21" i="1" s="1"/>
  <c r="AH22" i="1"/>
  <c r="AI22" i="1" s="1"/>
  <c r="AH23" i="1"/>
  <c r="AI23" i="1" s="1"/>
  <c r="AH24" i="1"/>
  <c r="AI24" i="1" s="1"/>
  <c r="AQ24" i="1" s="1"/>
  <c r="AH25" i="1"/>
  <c r="AI25" i="1" s="1"/>
  <c r="AH26" i="1"/>
  <c r="AI26" i="1" s="1"/>
  <c r="AQ26" i="1" s="1"/>
  <c r="AH5" i="1"/>
  <c r="AI5" i="1" s="1"/>
  <c r="AQ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5" i="1"/>
  <c r="AG5" i="1" s="1"/>
  <c r="Z5" i="1"/>
  <c r="AB5" i="1"/>
  <c r="AC5" i="1" s="1"/>
  <c r="BS18" i="1"/>
  <c r="BR18" i="1"/>
  <c r="BQ18" i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5" i="1"/>
  <c r="AE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9" i="1"/>
  <c r="AA9" i="1" s="1"/>
  <c r="Z7" i="1"/>
  <c r="AA7" i="1" s="1"/>
  <c r="Z6" i="1"/>
  <c r="AA6" i="1" s="1"/>
  <c r="Z8" i="1"/>
  <c r="AA8" i="1" s="1"/>
  <c r="Z10" i="1"/>
  <c r="AA10" i="1" s="1"/>
  <c r="Z11" i="1"/>
  <c r="AA11" i="1" s="1"/>
  <c r="Z12" i="1"/>
  <c r="AA12" i="1" s="1"/>
  <c r="Z13" i="1"/>
  <c r="AA13" i="1" s="1"/>
  <c r="AT33" i="1" l="1"/>
  <c r="AX25" i="1"/>
  <c r="AX23" i="1"/>
  <c r="AX22" i="1"/>
  <c r="AX19" i="1"/>
  <c r="AX9" i="1"/>
  <c r="AX6" i="1"/>
  <c r="AR9" i="1"/>
  <c r="AR22" i="1"/>
  <c r="AQ23" i="1"/>
  <c r="AQ22" i="1"/>
  <c r="AQ21" i="1"/>
  <c r="AR10" i="1"/>
  <c r="AR8" i="1"/>
  <c r="AR7" i="1"/>
  <c r="AR26" i="1"/>
  <c r="AR6" i="1"/>
  <c r="AR25" i="1"/>
  <c r="AR24" i="1"/>
  <c r="AN22" i="1"/>
  <c r="AM7" i="1"/>
  <c r="AR23" i="1"/>
  <c r="AR21" i="1"/>
  <c r="AQ13" i="1"/>
  <c r="AR20" i="1"/>
  <c r="AR19" i="1"/>
  <c r="AQ11" i="1"/>
  <c r="AQ25" i="1"/>
  <c r="AQ9" i="1"/>
  <c r="AQ8" i="1"/>
  <c r="AO11" i="1"/>
  <c r="AO12" i="1"/>
  <c r="AO10" i="1"/>
  <c r="AN26" i="1"/>
  <c r="AN25" i="1"/>
  <c r="AN20" i="1"/>
  <c r="AN21" i="1"/>
  <c r="AN19" i="1"/>
  <c r="AO9" i="1"/>
  <c r="AO8" i="1"/>
  <c r="AO7" i="1"/>
  <c r="AO5" i="1"/>
  <c r="AM6" i="1"/>
  <c r="AN7" i="1"/>
  <c r="AM10" i="1"/>
  <c r="AO26" i="1"/>
  <c r="AN23" i="1"/>
  <c r="AN18" i="1"/>
  <c r="AN11" i="1"/>
  <c r="AN9" i="1"/>
  <c r="AN5" i="1"/>
  <c r="AN8" i="1"/>
  <c r="AO24" i="1"/>
  <c r="AO25" i="1"/>
  <c r="AO23" i="1"/>
  <c r="AO18" i="1"/>
  <c r="AP19" i="1"/>
  <c r="AP11" i="1"/>
  <c r="AP10" i="1"/>
  <c r="AP9" i="1"/>
  <c r="AP8" i="1"/>
  <c r="AP7" i="1"/>
  <c r="AO22" i="1"/>
  <c r="AP24" i="1"/>
  <c r="AO21" i="1"/>
  <c r="AP23" i="1"/>
  <c r="AN10" i="1"/>
  <c r="AP5" i="1"/>
  <c r="AP26" i="1"/>
  <c r="AO20" i="1"/>
  <c r="AP22" i="1"/>
  <c r="AP6" i="1"/>
  <c r="AP25" i="1"/>
  <c r="AP21" i="1"/>
  <c r="AP20" i="1"/>
  <c r="AP18" i="1"/>
  <c r="AP13" i="1"/>
  <c r="AP12" i="1"/>
  <c r="AM13" i="1"/>
  <c r="AN13" i="1"/>
  <c r="AO19" i="1"/>
  <c r="AO13" i="1"/>
  <c r="AM24" i="1"/>
  <c r="AM26" i="1"/>
  <c r="AM22" i="1"/>
  <c r="AM21" i="1"/>
  <c r="AM9" i="1"/>
  <c r="AM19" i="1"/>
  <c r="AM25" i="1"/>
  <c r="AM20" i="1"/>
  <c r="AM11" i="1"/>
  <c r="AM23" i="1"/>
  <c r="AM8" i="1"/>
  <c r="AT25" i="1" l="1"/>
  <c r="AT5" i="1"/>
  <c r="AT19" i="1"/>
  <c r="AT11" i="1"/>
  <c r="AT20" i="1"/>
  <c r="AT12" i="1"/>
  <c r="AT24" i="1"/>
  <c r="AT23" i="1"/>
  <c r="AT13" i="1"/>
  <c r="AT10" i="1"/>
  <c r="AT22" i="1"/>
  <c r="AT26" i="1"/>
  <c r="AT9" i="1"/>
  <c r="AT6" i="1"/>
  <c r="AT18" i="1"/>
  <c r="AT21" i="1"/>
  <c r="AT8" i="1"/>
  <c r="AT7" i="1"/>
</calcChain>
</file>

<file path=xl/sharedStrings.xml><?xml version="1.0" encoding="utf-8"?>
<sst xmlns="http://schemas.openxmlformats.org/spreadsheetml/2006/main" count="114" uniqueCount="58">
  <si>
    <t>Renderization results</t>
  </si>
  <si>
    <t>Ground-truth (Reference Gerber Viewer from Umcao)</t>
  </si>
  <si>
    <t>A</t>
  </si>
  <si>
    <t>B</t>
  </si>
  <si>
    <t>C</t>
  </si>
  <si>
    <t>D</t>
  </si>
  <si>
    <t>Gerber file</t>
  </si>
  <si>
    <t>Resolution
(mm/px)</t>
  </si>
  <si>
    <t>Parser</t>
  </si>
  <si>
    <t>x
(px)</t>
  </si>
  <si>
    <t>y
(px)</t>
  </si>
  <si>
    <t>x
(mm)</t>
  </si>
  <si>
    <t>y
(mm)</t>
  </si>
  <si>
    <t>RDH-B</t>
  </si>
  <si>
    <t>GerbView</t>
  </si>
  <si>
    <t>GerbLib</t>
  </si>
  <si>
    <t>V7DParser</t>
  </si>
  <si>
    <t>RDH-F</t>
  </si>
  <si>
    <t>Dx
(px)</t>
  </si>
  <si>
    <t>Dy
(px)</t>
  </si>
  <si>
    <t>height
(px)</t>
  </si>
  <si>
    <t>width
(px)</t>
  </si>
  <si>
    <t>Size</t>
  </si>
  <si>
    <t>Diam
(mm)</t>
  </si>
  <si>
    <t>width
(mm)</t>
  </si>
  <si>
    <t>height
(mm)</t>
  </si>
  <si>
    <t>Observations</t>
  </si>
  <si>
    <t>Run out of memory (pint, Krita, gimp, …)</t>
  </si>
  <si>
    <t>all circles had deformations</t>
  </si>
  <si>
    <t>B,C, D had deformation in Y</t>
  </si>
  <si>
    <t>A,B,C, D had deformation in Y</t>
  </si>
  <si>
    <t>A, B, C had deformation Y</t>
  </si>
  <si>
    <t>Aperture blocks</t>
  </si>
  <si>
    <t>AB</t>
  </si>
  <si>
    <t>BC</t>
  </si>
  <si>
    <t>CD</t>
  </si>
  <si>
    <t>Distance (mm)</t>
  </si>
  <si>
    <t>Distance (px and mm)</t>
  </si>
  <si>
    <t>AB (px)</t>
  </si>
  <si>
    <t>AB (mm)</t>
  </si>
  <si>
    <t>BC (px)</t>
  </si>
  <si>
    <t>BC (mm)</t>
  </si>
  <si>
    <t>CD (px)</t>
  </si>
  <si>
    <t>CD (mm)</t>
  </si>
  <si>
    <t>AD (px)</t>
  </si>
  <si>
    <t>AD (mm)</t>
  </si>
  <si>
    <t>AC (px)</t>
  </si>
  <si>
    <t>AC (mm)</t>
  </si>
  <si>
    <t>BD (px)</t>
  </si>
  <si>
    <t>BD (mm)</t>
  </si>
  <si>
    <t>AD</t>
  </si>
  <si>
    <t>BD</t>
  </si>
  <si>
    <t>AC</t>
  </si>
  <si>
    <t>Sum (error_dist)</t>
  </si>
  <si>
    <t>|Error_width|</t>
  </si>
  <si>
    <t>|Error_height|</t>
  </si>
  <si>
    <t>|Sum (error_size)|</t>
  </si>
  <si>
    <t>|Erro absoluto|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</si>
</sst>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3" xfId="0" applyFont="1" applyBorder="1" applyAlignment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 applyAlignment="1">
      <alignment horizontal="center" wrapText="1"/>
    </xf>
    <xf numFmtId="0" fontId="1" fillId="0" borderId="3" xfId="0" applyFont="1" applyBorder="1" applyAlignment="1"/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0" fontId="1" fillId="0" borderId="29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1" fillId="0" borderId="28" xfId="0" applyNumberFormat="1" applyFont="1" applyBorder="1" applyAlignment="1">
      <alignment horizontal="center" vertical="center"/>
    </xf>
    <xf numFmtId="165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6" fontId="1" fillId="0" borderId="27" xfId="0" applyNumberFormat="1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165" fontId="1" fillId="0" borderId="29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5A58-5177-48CD-891A-D63360E62C8C}">
  <dimension ref="A1:BW33"/>
  <sheetViews>
    <sheetView tabSelected="1" zoomScale="90" zoomScaleNormal="90" workbookViewId="0">
      <pane xSplit="4" ySplit="3" topLeftCell="AX10" activePane="bottomRight" state="frozen"/>
      <selection pane="topRight" activeCell="E1" sqref="E1"/>
      <selection pane="bottomLeft" activeCell="A4" sqref="A4"/>
      <selection pane="bottomRight" activeCell="BO34" sqref="BO34"/>
    </sheetView>
  </sheetViews>
  <sheetFormatPr defaultColWidth="8.88671875" defaultRowHeight="13.2" x14ac:dyDescent="0.3"/>
  <cols>
    <col min="1" max="1" width="15.6640625" style="6" customWidth="1"/>
    <col min="2" max="2" width="10.6640625" style="6" customWidth="1"/>
    <col min="3" max="3" width="12.6640625" style="6" customWidth="1"/>
    <col min="4" max="4" width="1.77734375" style="6" customWidth="1"/>
    <col min="5" max="6" width="12.6640625" style="6" customWidth="1"/>
    <col min="7" max="7" width="1.6640625" style="6" customWidth="1"/>
    <col min="8" max="23" width="7.77734375" style="5" customWidth="1"/>
    <col min="24" max="24" width="1.6640625" style="5" customWidth="1"/>
    <col min="25" max="25" width="25.33203125" style="5" customWidth="1"/>
    <col min="26" max="26" width="7.21875" style="5" customWidth="1"/>
    <col min="27" max="27" width="8.5546875" style="5" bestFit="1" customWidth="1"/>
    <col min="28" max="28" width="12" style="5" bestFit="1" customWidth="1"/>
    <col min="29" max="29" width="10" style="5" bestFit="1" customWidth="1"/>
    <col min="30" max="30" width="12" style="5" bestFit="1" customWidth="1"/>
    <col min="31" max="31" width="8.6640625" style="5" bestFit="1" customWidth="1"/>
    <col min="32" max="37" width="8.44140625" style="5" customWidth="1"/>
    <col min="38" max="38" width="1.6640625" style="5" customWidth="1"/>
    <col min="39" max="39" width="10" style="5" customWidth="1"/>
    <col min="40" max="41" width="7.6640625" style="5" customWidth="1"/>
    <col min="42" max="44" width="8.44140625" style="5" customWidth="1"/>
    <col min="45" max="45" width="1.109375" style="5" customWidth="1"/>
    <col min="46" max="46" width="15.77734375" style="5" bestFit="1" customWidth="1"/>
    <col min="47" max="47" width="1.21875" style="5" customWidth="1"/>
    <col min="48" max="50" width="14.88671875" style="5" customWidth="1"/>
    <col min="51" max="51" width="4.109375" style="5" customWidth="1"/>
    <col min="52" max="52" width="4.5546875" style="5" customWidth="1"/>
    <col min="53" max="53" width="9.109375" style="17" customWidth="1"/>
    <col min="54" max="54" width="9.5546875" style="17" customWidth="1"/>
    <col min="55" max="55" width="1.77734375" style="17" customWidth="1"/>
    <col min="56" max="57" width="5.44140625" style="12" bestFit="1" customWidth="1"/>
    <col min="58" max="58" width="5.5546875" style="12" bestFit="1" customWidth="1"/>
    <col min="59" max="59" width="7.6640625" style="12" bestFit="1" customWidth="1"/>
    <col min="60" max="60" width="6" style="12" bestFit="1" customWidth="1"/>
    <col min="61" max="61" width="5.5546875" style="12" bestFit="1" customWidth="1"/>
    <col min="62" max="63" width="5.44140625" style="12" bestFit="1" customWidth="1"/>
    <col min="64" max="64" width="5.5546875" style="12" bestFit="1" customWidth="1"/>
    <col min="65" max="65" width="6" style="12" bestFit="1" customWidth="1"/>
    <col min="66" max="66" width="5.44140625" style="12" bestFit="1" customWidth="1"/>
    <col min="67" max="67" width="5.5546875" style="12" bestFit="1" customWidth="1"/>
    <col min="68" max="68" width="1.88671875" style="6" customWidth="1"/>
    <col min="69" max="69" width="6.88671875" style="6" bestFit="1" customWidth="1"/>
    <col min="70" max="71" width="12" style="6" bestFit="1" customWidth="1"/>
    <col min="72" max="72" width="8" style="6" bestFit="1" customWidth="1"/>
    <col min="73" max="73" width="12.88671875" style="6" bestFit="1" customWidth="1"/>
    <col min="74" max="16384" width="8.88671875" style="6"/>
  </cols>
  <sheetData>
    <row r="1" spans="1:75" s="8" customFormat="1" ht="13.2" customHeight="1" thickBot="1" x14ac:dyDescent="0.3">
      <c r="E1" s="135" t="s">
        <v>0</v>
      </c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6"/>
      <c r="X1" s="1"/>
      <c r="Y1" s="130" t="s">
        <v>26</v>
      </c>
      <c r="Z1" s="59"/>
      <c r="AA1" s="59"/>
      <c r="AB1" s="59"/>
      <c r="AC1" s="59"/>
      <c r="AD1" s="59"/>
      <c r="AE1" s="59"/>
      <c r="AF1" s="59"/>
      <c r="AG1" s="59"/>
      <c r="AH1" s="73"/>
      <c r="AI1" s="73"/>
      <c r="AJ1" s="73"/>
      <c r="AK1" s="73"/>
      <c r="AL1" s="59"/>
      <c r="AM1" s="59"/>
      <c r="AN1" s="59"/>
      <c r="AO1" s="59"/>
      <c r="AP1" s="59"/>
      <c r="AQ1" s="73"/>
      <c r="AR1" s="73"/>
      <c r="AS1" s="73"/>
      <c r="AT1" s="73"/>
      <c r="AU1" s="73"/>
      <c r="AV1" s="73"/>
      <c r="AW1" s="73"/>
      <c r="AX1" s="73"/>
      <c r="AY1" s="73"/>
      <c r="AZ1" s="1"/>
      <c r="BA1" s="135" t="s">
        <v>1</v>
      </c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6"/>
    </row>
    <row r="2" spans="1:75" s="8" customFormat="1" ht="13.2" customHeight="1" thickBot="1" x14ac:dyDescent="0.3">
      <c r="D2" s="16"/>
      <c r="E2" s="135" t="s">
        <v>22</v>
      </c>
      <c r="F2" s="136"/>
      <c r="G2" s="18"/>
      <c r="H2" s="147" t="s">
        <v>2</v>
      </c>
      <c r="I2" s="148"/>
      <c r="J2" s="148"/>
      <c r="K2" s="149"/>
      <c r="L2" s="147" t="s">
        <v>3</v>
      </c>
      <c r="M2" s="148"/>
      <c r="N2" s="148"/>
      <c r="O2" s="149"/>
      <c r="P2" s="147" t="s">
        <v>4</v>
      </c>
      <c r="Q2" s="148"/>
      <c r="R2" s="148"/>
      <c r="S2" s="149"/>
      <c r="T2" s="147" t="s">
        <v>5</v>
      </c>
      <c r="U2" s="148"/>
      <c r="V2" s="148"/>
      <c r="W2" s="149"/>
      <c r="X2" s="1"/>
      <c r="Y2" s="130"/>
      <c r="Z2" s="158" t="s">
        <v>37</v>
      </c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86"/>
      <c r="AL2" s="59"/>
      <c r="AM2" s="158" t="s">
        <v>57</v>
      </c>
      <c r="AN2" s="159"/>
      <c r="AO2" s="159"/>
      <c r="AP2" s="159"/>
      <c r="AQ2" s="159"/>
      <c r="AR2" s="162"/>
      <c r="AS2" s="91"/>
      <c r="AT2" s="91"/>
      <c r="AU2" s="91"/>
      <c r="AV2" s="91"/>
      <c r="AW2" s="91"/>
      <c r="AX2" s="91"/>
      <c r="AY2" s="91"/>
      <c r="AZ2" s="1"/>
      <c r="BA2" s="135" t="s">
        <v>22</v>
      </c>
      <c r="BB2" s="136"/>
      <c r="BC2" s="20"/>
      <c r="BD2" s="155" t="s">
        <v>2</v>
      </c>
      <c r="BE2" s="156"/>
      <c r="BF2" s="157"/>
      <c r="BG2" s="155" t="s">
        <v>3</v>
      </c>
      <c r="BH2" s="156"/>
      <c r="BI2" s="157"/>
      <c r="BJ2" s="155" t="s">
        <v>4</v>
      </c>
      <c r="BK2" s="156"/>
      <c r="BL2" s="157"/>
      <c r="BM2" s="155" t="s">
        <v>5</v>
      </c>
      <c r="BN2" s="156"/>
      <c r="BO2" s="157"/>
      <c r="BQ2" s="160" t="s">
        <v>36</v>
      </c>
      <c r="BR2" s="161"/>
      <c r="BS2" s="161"/>
      <c r="BT2" s="161"/>
      <c r="BU2" s="161"/>
      <c r="BV2" s="161"/>
      <c r="BW2" s="161"/>
    </row>
    <row r="3" spans="1:75" s="28" customFormat="1" ht="27" thickBot="1" x14ac:dyDescent="0.3">
      <c r="A3" s="23" t="s">
        <v>6</v>
      </c>
      <c r="B3" s="24" t="s">
        <v>7</v>
      </c>
      <c r="C3" s="25" t="s">
        <v>8</v>
      </c>
      <c r="D3" s="26"/>
      <c r="E3" s="27" t="s">
        <v>21</v>
      </c>
      <c r="F3" s="32" t="s">
        <v>20</v>
      </c>
      <c r="H3" s="49" t="s">
        <v>9</v>
      </c>
      <c r="I3" s="50" t="s">
        <v>10</v>
      </c>
      <c r="J3" s="50" t="s">
        <v>18</v>
      </c>
      <c r="K3" s="51" t="s">
        <v>19</v>
      </c>
      <c r="L3" s="57" t="s">
        <v>9</v>
      </c>
      <c r="M3" s="30" t="s">
        <v>10</v>
      </c>
      <c r="N3" s="30" t="s">
        <v>18</v>
      </c>
      <c r="O3" s="58" t="s">
        <v>19</v>
      </c>
      <c r="P3" s="57" t="s">
        <v>9</v>
      </c>
      <c r="Q3" s="30" t="s">
        <v>10</v>
      </c>
      <c r="R3" s="30" t="s">
        <v>18</v>
      </c>
      <c r="S3" s="58" t="s">
        <v>19</v>
      </c>
      <c r="T3" s="57" t="s">
        <v>9</v>
      </c>
      <c r="U3" s="30" t="s">
        <v>10</v>
      </c>
      <c r="V3" s="30" t="s">
        <v>18</v>
      </c>
      <c r="W3" s="58" t="s">
        <v>19</v>
      </c>
      <c r="X3" s="24"/>
      <c r="Y3" s="131"/>
      <c r="Z3" s="92" t="s">
        <v>38</v>
      </c>
      <c r="AA3" s="93" t="s">
        <v>39</v>
      </c>
      <c r="AB3" s="92" t="s">
        <v>40</v>
      </c>
      <c r="AC3" s="94" t="s">
        <v>41</v>
      </c>
      <c r="AD3" s="92" t="s">
        <v>42</v>
      </c>
      <c r="AE3" s="94" t="s">
        <v>43</v>
      </c>
      <c r="AF3" s="92" t="s">
        <v>44</v>
      </c>
      <c r="AG3" s="93" t="s">
        <v>45</v>
      </c>
      <c r="AH3" s="85" t="s">
        <v>46</v>
      </c>
      <c r="AI3" s="86" t="s">
        <v>47</v>
      </c>
      <c r="AJ3" s="85" t="s">
        <v>48</v>
      </c>
      <c r="AK3" s="86" t="s">
        <v>49</v>
      </c>
      <c r="AL3" s="25"/>
      <c r="AM3" s="108" t="s">
        <v>33</v>
      </c>
      <c r="AN3" s="108" t="s">
        <v>34</v>
      </c>
      <c r="AO3" s="108" t="s">
        <v>35</v>
      </c>
      <c r="AP3" s="108" t="s">
        <v>50</v>
      </c>
      <c r="AQ3" s="87" t="s">
        <v>52</v>
      </c>
      <c r="AR3" s="87" t="s">
        <v>51</v>
      </c>
      <c r="AS3" s="91"/>
      <c r="AT3" s="87" t="s">
        <v>53</v>
      </c>
      <c r="AU3" s="91"/>
      <c r="AV3" s="87" t="s">
        <v>54</v>
      </c>
      <c r="AW3" s="87" t="s">
        <v>55</v>
      </c>
      <c r="AX3" s="87" t="s">
        <v>56</v>
      </c>
      <c r="AY3" s="91"/>
      <c r="AZ3" s="24"/>
      <c r="BA3" s="29" t="s">
        <v>24</v>
      </c>
      <c r="BB3" s="31" t="s">
        <v>25</v>
      </c>
      <c r="BC3" s="26"/>
      <c r="BD3" s="57" t="s">
        <v>11</v>
      </c>
      <c r="BE3" s="30" t="s">
        <v>12</v>
      </c>
      <c r="BF3" s="58" t="s">
        <v>23</v>
      </c>
      <c r="BG3" s="57" t="s">
        <v>11</v>
      </c>
      <c r="BH3" s="30" t="s">
        <v>12</v>
      </c>
      <c r="BI3" s="58" t="s">
        <v>23</v>
      </c>
      <c r="BJ3" s="57" t="s">
        <v>11</v>
      </c>
      <c r="BK3" s="30" t="s">
        <v>12</v>
      </c>
      <c r="BL3" s="58" t="s">
        <v>23</v>
      </c>
      <c r="BM3" s="57" t="s">
        <v>11</v>
      </c>
      <c r="BN3" s="30" t="s">
        <v>12</v>
      </c>
      <c r="BO3" s="58" t="s">
        <v>23</v>
      </c>
      <c r="BQ3" s="106" t="s">
        <v>33</v>
      </c>
      <c r="BR3" s="33" t="s">
        <v>34</v>
      </c>
      <c r="BS3" s="33" t="s">
        <v>35</v>
      </c>
      <c r="BT3" s="33" t="s">
        <v>50</v>
      </c>
      <c r="BU3" s="33" t="s">
        <v>52</v>
      </c>
      <c r="BV3" s="33" t="s">
        <v>51</v>
      </c>
      <c r="BW3" s="107" t="s">
        <v>35</v>
      </c>
    </row>
    <row r="4" spans="1:75" ht="7.2" customHeight="1" thickBot="1" x14ac:dyDescent="0.35">
      <c r="A4" s="7"/>
      <c r="B4" s="3"/>
      <c r="C4" s="2"/>
      <c r="D4" s="17"/>
      <c r="E4" s="10"/>
      <c r="F4" s="9"/>
      <c r="G4" s="19"/>
      <c r="H4" s="52"/>
      <c r="I4" s="14"/>
      <c r="J4" s="14"/>
      <c r="K4" s="53"/>
      <c r="L4" s="52"/>
      <c r="M4" s="14"/>
      <c r="N4" s="14"/>
      <c r="O4" s="53"/>
      <c r="P4" s="52"/>
      <c r="Q4" s="14"/>
      <c r="R4" s="14"/>
      <c r="S4" s="53"/>
      <c r="T4" s="52"/>
      <c r="U4" s="14"/>
      <c r="V4" s="14"/>
      <c r="W4" s="53"/>
      <c r="X4" s="4"/>
      <c r="Y4" s="4"/>
      <c r="Z4" s="4"/>
      <c r="AA4" s="4"/>
      <c r="AB4" s="83"/>
      <c r="AC4" s="84"/>
      <c r="AD4" s="4"/>
      <c r="AE4" s="4"/>
      <c r="AF4" s="4"/>
      <c r="AG4" s="4"/>
      <c r="AH4" s="83"/>
      <c r="AI4" s="84"/>
      <c r="AJ4" s="83"/>
      <c r="AK4" s="8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13"/>
      <c r="BB4" s="11"/>
      <c r="BC4" s="21"/>
      <c r="BD4" s="55"/>
      <c r="BE4" s="60"/>
      <c r="BF4" s="41"/>
      <c r="BG4" s="55"/>
      <c r="BH4" s="60"/>
      <c r="BI4" s="41"/>
      <c r="BJ4" s="55"/>
      <c r="BK4" s="60"/>
      <c r="BL4" s="41"/>
      <c r="BM4" s="55"/>
      <c r="BN4" s="60"/>
      <c r="BO4" s="41"/>
      <c r="BQ4" s="104"/>
      <c r="BR4" s="37"/>
      <c r="BS4" s="37"/>
      <c r="BT4" s="37"/>
      <c r="BU4" s="37"/>
      <c r="BV4" s="37"/>
      <c r="BW4" s="105"/>
    </row>
    <row r="5" spans="1:75" x14ac:dyDescent="0.3">
      <c r="A5" s="129" t="s">
        <v>13</v>
      </c>
      <c r="B5" s="132">
        <v>0.05</v>
      </c>
      <c r="C5" s="33" t="s">
        <v>14</v>
      </c>
      <c r="D5" s="34"/>
      <c r="E5" s="35">
        <v>1965</v>
      </c>
      <c r="F5" s="36">
        <v>951</v>
      </c>
      <c r="G5" s="37"/>
      <c r="H5" s="54">
        <v>86.5</v>
      </c>
      <c r="I5" s="38">
        <v>882.5</v>
      </c>
      <c r="J5" s="38">
        <v>128</v>
      </c>
      <c r="K5" s="39">
        <v>128</v>
      </c>
      <c r="L5" s="54">
        <v>86.5</v>
      </c>
      <c r="M5" s="38">
        <v>322.5</v>
      </c>
      <c r="N5" s="38">
        <v>128</v>
      </c>
      <c r="O5" s="39">
        <v>128</v>
      </c>
      <c r="P5" s="54">
        <v>966.5</v>
      </c>
      <c r="Q5" s="38">
        <v>82.5</v>
      </c>
      <c r="R5" s="38">
        <v>128</v>
      </c>
      <c r="S5" s="39">
        <v>128</v>
      </c>
      <c r="T5" s="54">
        <v>1141.5</v>
      </c>
      <c r="U5" s="38">
        <v>882.5</v>
      </c>
      <c r="V5" s="38">
        <v>128</v>
      </c>
      <c r="W5" s="39">
        <v>128</v>
      </c>
      <c r="Z5" s="95">
        <f t="shared" ref="Z5:Z13" si="0">SQRT((L5-H5)^2+(M5-I5)^2)</f>
        <v>560</v>
      </c>
      <c r="AA5" s="96">
        <f>Z5*B5</f>
        <v>28</v>
      </c>
      <c r="AB5" s="95">
        <f t="shared" ref="AB5:AB13" si="1">SQRT((P5-L5)^2+(Q5-M5)^2)</f>
        <v>912.14034007931036</v>
      </c>
      <c r="AC5" s="97">
        <f>AB5*B5</f>
        <v>45.607017003965524</v>
      </c>
      <c r="AD5" s="95">
        <f t="shared" ref="AD5:AD13" si="2">SQRT((T5-P5)^2+(U5-Q5)^2)</f>
        <v>818.91696770796</v>
      </c>
      <c r="AE5" s="96">
        <f>AD5*B5</f>
        <v>40.945848385398001</v>
      </c>
      <c r="AF5" s="95">
        <f>SQRT((T5-H5)^2+(U5-I5)^2)</f>
        <v>1055</v>
      </c>
      <c r="AG5" s="96">
        <f>AF5*B5</f>
        <v>52.75</v>
      </c>
      <c r="AH5" s="95">
        <f>SQRT((P5-H5)^2+(Q5-I5)^2)</f>
        <v>1189.2854997854804</v>
      </c>
      <c r="AI5" s="95">
        <f>AH5*B5</f>
        <v>59.464274989274024</v>
      </c>
      <c r="AJ5" s="98">
        <f>SQRT((T5-L5)^2+(U5-M5)^2)</f>
        <v>1194.4140823014438</v>
      </c>
      <c r="AK5" s="98">
        <f>AJ5*B5</f>
        <v>59.720704115072195</v>
      </c>
      <c r="AM5" s="88">
        <f>ABS(AA5-BQ5)</f>
        <v>0</v>
      </c>
      <c r="AN5" s="88">
        <f>AC5-BR5</f>
        <v>0</v>
      </c>
      <c r="AO5" s="88">
        <f>AE5-BS5</f>
        <v>0</v>
      </c>
      <c r="AP5" s="76">
        <f>AG5-BT5</f>
        <v>0</v>
      </c>
      <c r="AQ5" s="76">
        <f>AI5-BU5</f>
        <v>0</v>
      </c>
      <c r="AR5" s="88">
        <f>AK5-BV5</f>
        <v>0</v>
      </c>
      <c r="AS5" s="81"/>
      <c r="AT5" s="116">
        <f>SUM(AM5:AR5)</f>
        <v>0</v>
      </c>
      <c r="AU5" s="81"/>
      <c r="AV5" s="88">
        <f>(E5*B5)-BA5</f>
        <v>2.5000000000005684E-2</v>
      </c>
      <c r="AW5" s="88">
        <f>(F5*B5)-BB5</f>
        <v>0</v>
      </c>
      <c r="AX5" s="98">
        <f>SUM(AV5:AW5)</f>
        <v>2.5000000000005684E-2</v>
      </c>
      <c r="AY5" s="81"/>
      <c r="BA5" s="121">
        <v>98.224999999999994</v>
      </c>
      <c r="BB5" s="150">
        <v>47.55</v>
      </c>
      <c r="BC5" s="21"/>
      <c r="BD5" s="153">
        <v>30</v>
      </c>
      <c r="BE5" s="151">
        <v>-95</v>
      </c>
      <c r="BF5" s="119">
        <v>6.4</v>
      </c>
      <c r="BG5" s="153">
        <v>30</v>
      </c>
      <c r="BH5" s="151">
        <v>-67</v>
      </c>
      <c r="BI5" s="119">
        <v>6.4</v>
      </c>
      <c r="BJ5" s="153">
        <v>74</v>
      </c>
      <c r="BK5" s="151">
        <v>-55</v>
      </c>
      <c r="BL5" s="119">
        <v>6.4</v>
      </c>
      <c r="BM5" s="153">
        <v>82.75</v>
      </c>
      <c r="BN5" s="151">
        <v>-95</v>
      </c>
      <c r="BO5" s="119">
        <v>6.4</v>
      </c>
      <c r="BQ5" s="122">
        <f>SQRT((BG5-BD5)^2+(BH5-BE5)^2)</f>
        <v>28</v>
      </c>
      <c r="BR5" s="124">
        <f>SQRT((BJ5-BG5)^2+(BK5-BH5)^2)</f>
        <v>45.607017003965517</v>
      </c>
      <c r="BS5" s="124">
        <f>SQRT((BM5-BJ5)^2+(BN5-BK5)^2)</f>
        <v>40.945848385398001</v>
      </c>
      <c r="BT5" s="124">
        <f>SQRT((BM5-BD5)^2+(BN5-BE5)^2)</f>
        <v>52.75</v>
      </c>
      <c r="BU5" s="124">
        <f>SQRT((BJ5-BD5)^2+(BK5-BE5)^2)</f>
        <v>59.464274989274024</v>
      </c>
      <c r="BV5" s="124">
        <f>SQRT((BM5-BG5)^2+(BN5-BH5)^2)</f>
        <v>59.720704115072188</v>
      </c>
      <c r="BW5" s="163">
        <f>SQRT((BM5-BJ5)^2+(BN5-BK5)^2)</f>
        <v>40.945848385398001</v>
      </c>
    </row>
    <row r="6" spans="1:75" x14ac:dyDescent="0.3">
      <c r="A6" s="129"/>
      <c r="B6" s="133"/>
      <c r="C6" s="40" t="s">
        <v>15</v>
      </c>
      <c r="D6" s="21"/>
      <c r="E6" s="10">
        <v>1964</v>
      </c>
      <c r="F6" s="9">
        <v>950</v>
      </c>
      <c r="G6" s="19"/>
      <c r="H6" s="55">
        <v>85</v>
      </c>
      <c r="I6" s="15">
        <v>881.5</v>
      </c>
      <c r="J6" s="15">
        <v>127</v>
      </c>
      <c r="K6" s="41">
        <v>128</v>
      </c>
      <c r="L6" s="55">
        <v>85</v>
      </c>
      <c r="M6" s="15">
        <v>321.5</v>
      </c>
      <c r="N6" s="15">
        <v>127</v>
      </c>
      <c r="O6" s="41">
        <v>126</v>
      </c>
      <c r="P6" s="55">
        <v>965</v>
      </c>
      <c r="Q6" s="15">
        <v>82</v>
      </c>
      <c r="R6" s="15">
        <v>127</v>
      </c>
      <c r="S6" s="41">
        <v>127</v>
      </c>
      <c r="T6" s="55">
        <v>1140</v>
      </c>
      <c r="U6" s="15">
        <v>881.5</v>
      </c>
      <c r="V6" s="15">
        <v>127</v>
      </c>
      <c r="W6" s="41">
        <v>128</v>
      </c>
      <c r="Z6" s="77">
        <f t="shared" si="0"/>
        <v>560</v>
      </c>
      <c r="AA6" s="81">
        <f>Z6*B5</f>
        <v>28</v>
      </c>
      <c r="AB6" s="77">
        <f t="shared" si="1"/>
        <v>912.00890894771419</v>
      </c>
      <c r="AC6" s="78">
        <f>AB6*B5</f>
        <v>45.600445447385709</v>
      </c>
      <c r="AD6" s="77">
        <f t="shared" si="2"/>
        <v>818.42852467396324</v>
      </c>
      <c r="AE6" s="81">
        <f>AD6*B5</f>
        <v>40.921426233698163</v>
      </c>
      <c r="AF6" s="77">
        <f t="shared" ref="AF6:AF26" si="3">SQRT((T6-H6)^2+(U6-I6)^2)</f>
        <v>1055</v>
      </c>
      <c r="AG6" s="81">
        <f>AF6*B5</f>
        <v>52.75</v>
      </c>
      <c r="AH6" s="77">
        <f>SQRT((P6-H6)^2+(Q6-I6)^2)</f>
        <v>1188.9492209510042</v>
      </c>
      <c r="AI6" s="77">
        <f>AH6*B5</f>
        <v>59.447461047550213</v>
      </c>
      <c r="AJ6" s="89">
        <f t="shared" ref="AJ6:AJ26" si="4">SQRT((T6-L6)^2+(U6-M6)^2)</f>
        <v>1194.4140823014438</v>
      </c>
      <c r="AK6" s="89">
        <f>AJ6*B5</f>
        <v>59.720704115072195</v>
      </c>
      <c r="AM6" s="89">
        <f>AA6-BQ5</f>
        <v>0</v>
      </c>
      <c r="AN6" s="113">
        <f>ABS(AC6-BR5)</f>
        <v>6.5715565798072362E-3</v>
      </c>
      <c r="AO6" s="89">
        <f>ABS(AE6-BS5)</f>
        <v>2.4422151699837968E-2</v>
      </c>
      <c r="AP6" s="77">
        <f>AG6-BT5</f>
        <v>0</v>
      </c>
      <c r="AQ6" s="77">
        <f>ABS(AI6-BU5)</f>
        <v>1.6813941723810899E-2</v>
      </c>
      <c r="AR6" s="89">
        <f>AK6-BV5</f>
        <v>0</v>
      </c>
      <c r="AS6" s="81"/>
      <c r="AT6" s="89">
        <f t="shared" ref="AT6:AT26" si="5">SUM(AM6:AR6)</f>
        <v>4.7807650003456104E-2</v>
      </c>
      <c r="AU6" s="81"/>
      <c r="AV6" s="89">
        <f>ABS((E6*B5)-BA5)</f>
        <v>2.4999999999991473E-2</v>
      </c>
      <c r="AW6" s="89">
        <f>ABS((F6*B5)-BB5)</f>
        <v>4.9999999999997158E-2</v>
      </c>
      <c r="AX6" s="103">
        <f t="shared" ref="AX6:AX26" si="6">SUM(AV6:AW6)</f>
        <v>7.4999999999988631E-2</v>
      </c>
      <c r="AY6" s="81"/>
      <c r="BA6" s="121"/>
      <c r="BB6" s="150"/>
      <c r="BC6" s="21"/>
      <c r="BD6" s="153"/>
      <c r="BE6" s="151"/>
      <c r="BF6" s="119"/>
      <c r="BG6" s="153"/>
      <c r="BH6" s="151"/>
      <c r="BI6" s="119"/>
      <c r="BJ6" s="153"/>
      <c r="BK6" s="151"/>
      <c r="BL6" s="119"/>
      <c r="BM6" s="153"/>
      <c r="BN6" s="151"/>
      <c r="BO6" s="119"/>
      <c r="BQ6" s="122"/>
      <c r="BR6" s="124"/>
      <c r="BS6" s="124"/>
      <c r="BT6" s="124"/>
      <c r="BU6" s="124"/>
      <c r="BV6" s="124"/>
      <c r="BW6" s="163"/>
    </row>
    <row r="7" spans="1:75" ht="13.8" thickBot="1" x14ac:dyDescent="0.35">
      <c r="A7" s="129"/>
      <c r="B7" s="134"/>
      <c r="C7" s="42" t="s">
        <v>16</v>
      </c>
      <c r="D7" s="43"/>
      <c r="E7" s="44">
        <v>1965</v>
      </c>
      <c r="F7" s="45">
        <v>952</v>
      </c>
      <c r="G7" s="46"/>
      <c r="H7" s="56">
        <v>86</v>
      </c>
      <c r="I7" s="47">
        <v>883</v>
      </c>
      <c r="J7" s="47">
        <v>129</v>
      </c>
      <c r="K7" s="48">
        <v>129</v>
      </c>
      <c r="L7" s="56">
        <v>86</v>
      </c>
      <c r="M7" s="47">
        <v>323</v>
      </c>
      <c r="N7" s="47">
        <v>129</v>
      </c>
      <c r="O7" s="48">
        <v>129</v>
      </c>
      <c r="P7" s="56">
        <v>966</v>
      </c>
      <c r="Q7" s="47">
        <v>83</v>
      </c>
      <c r="R7" s="47">
        <v>129</v>
      </c>
      <c r="S7" s="48">
        <v>129</v>
      </c>
      <c r="T7" s="56">
        <v>1141</v>
      </c>
      <c r="U7" s="47">
        <v>883</v>
      </c>
      <c r="V7" s="47">
        <v>129</v>
      </c>
      <c r="W7" s="48">
        <v>129</v>
      </c>
      <c r="Z7" s="77">
        <f t="shared" si="0"/>
        <v>560</v>
      </c>
      <c r="AA7" s="81">
        <f>Z7*B5</f>
        <v>28</v>
      </c>
      <c r="AB7" s="77">
        <f t="shared" si="1"/>
        <v>912.14034007931036</v>
      </c>
      <c r="AC7" s="78">
        <f>AB7*B5</f>
        <v>45.607017003965524</v>
      </c>
      <c r="AD7" s="77">
        <f t="shared" si="2"/>
        <v>818.91696770796</v>
      </c>
      <c r="AE7" s="81">
        <f>AD7*B5</f>
        <v>40.945848385398001</v>
      </c>
      <c r="AF7" s="77">
        <f t="shared" si="3"/>
        <v>1055</v>
      </c>
      <c r="AG7" s="81">
        <f>AF7*B5</f>
        <v>52.75</v>
      </c>
      <c r="AH7" s="77">
        <f t="shared" ref="AH7:AH26" si="7">SQRT((P7-H7)^2+(Q7-I7)^2)</f>
        <v>1189.2854997854804</v>
      </c>
      <c r="AI7" s="77">
        <f>AH7*B5</f>
        <v>59.464274989274024</v>
      </c>
      <c r="AJ7" s="89">
        <f t="shared" si="4"/>
        <v>1194.4140823014438</v>
      </c>
      <c r="AK7" s="89">
        <f>AJ7*B5</f>
        <v>59.720704115072195</v>
      </c>
      <c r="AM7" s="89">
        <f>AA7-BQ5</f>
        <v>0</v>
      </c>
      <c r="AN7" s="89">
        <f>AC7-BR5</f>
        <v>0</v>
      </c>
      <c r="AO7" s="89">
        <f>AE7-BS5</f>
        <v>0</v>
      </c>
      <c r="AP7" s="77">
        <f>AG7-BT5</f>
        <v>0</v>
      </c>
      <c r="AQ7" s="77">
        <f>ABS(AI7-BU5)</f>
        <v>0</v>
      </c>
      <c r="AR7" s="89">
        <f>AK7-BV5</f>
        <v>0</v>
      </c>
      <c r="AS7" s="81"/>
      <c r="AT7" s="117">
        <f t="shared" si="5"/>
        <v>0</v>
      </c>
      <c r="AU7" s="81"/>
      <c r="AV7" s="89">
        <f>(E7*B5)-BA5</f>
        <v>2.5000000000005684E-2</v>
      </c>
      <c r="AW7" s="89">
        <f>(F7*B5)-BB5</f>
        <v>5.0000000000004263E-2</v>
      </c>
      <c r="AX7" s="103">
        <f t="shared" si="6"/>
        <v>7.5000000000009948E-2</v>
      </c>
      <c r="AY7" s="81"/>
      <c r="BA7" s="121"/>
      <c r="BB7" s="150"/>
      <c r="BC7" s="21"/>
      <c r="BD7" s="153"/>
      <c r="BE7" s="151"/>
      <c r="BF7" s="119"/>
      <c r="BG7" s="153"/>
      <c r="BH7" s="151"/>
      <c r="BI7" s="119"/>
      <c r="BJ7" s="153"/>
      <c r="BK7" s="151"/>
      <c r="BL7" s="119"/>
      <c r="BM7" s="153"/>
      <c r="BN7" s="151"/>
      <c r="BO7" s="119"/>
      <c r="BQ7" s="122"/>
      <c r="BR7" s="124"/>
      <c r="BS7" s="124"/>
      <c r="BT7" s="124"/>
      <c r="BU7" s="124"/>
      <c r="BV7" s="124"/>
      <c r="BW7" s="163"/>
    </row>
    <row r="8" spans="1:75" x14ac:dyDescent="0.3">
      <c r="A8" s="129"/>
      <c r="B8" s="132">
        <v>0.01</v>
      </c>
      <c r="C8" s="33" t="s">
        <v>14</v>
      </c>
      <c r="D8" s="34"/>
      <c r="E8" s="35">
        <v>9823</v>
      </c>
      <c r="F8" s="36">
        <v>4755</v>
      </c>
      <c r="G8" s="37"/>
      <c r="H8" s="54">
        <v>432.5</v>
      </c>
      <c r="I8" s="38">
        <v>4414.5</v>
      </c>
      <c r="J8" s="38">
        <v>640</v>
      </c>
      <c r="K8" s="39">
        <v>640</v>
      </c>
      <c r="L8" s="54">
        <v>432.5</v>
      </c>
      <c r="M8" s="38">
        <v>1614.5</v>
      </c>
      <c r="N8" s="38">
        <v>640</v>
      </c>
      <c r="O8" s="39">
        <v>640</v>
      </c>
      <c r="P8" s="54">
        <v>4832.5</v>
      </c>
      <c r="Q8" s="38">
        <v>414.5</v>
      </c>
      <c r="R8" s="38">
        <v>640</v>
      </c>
      <c r="S8" s="39">
        <v>640</v>
      </c>
      <c r="T8" s="54">
        <v>5707.5</v>
      </c>
      <c r="U8" s="38">
        <v>4414.5</v>
      </c>
      <c r="V8" s="38">
        <v>640</v>
      </c>
      <c r="W8" s="39">
        <v>640</v>
      </c>
      <c r="Z8" s="77">
        <f t="shared" si="0"/>
        <v>2800</v>
      </c>
      <c r="AA8" s="81">
        <f>Z8*B8</f>
        <v>28</v>
      </c>
      <c r="AB8" s="77">
        <f t="shared" si="1"/>
        <v>4560.701700396552</v>
      </c>
      <c r="AC8" s="78">
        <f t="shared" ref="AC8:AC11" si="8">AB8*B8</f>
        <v>45.607017003965524</v>
      </c>
      <c r="AD8" s="77">
        <f t="shared" si="2"/>
        <v>4094.5848385397999</v>
      </c>
      <c r="AE8" s="81">
        <f t="shared" ref="AE8:AE24" si="9">AD8*B8</f>
        <v>40.945848385398001</v>
      </c>
      <c r="AF8" s="77">
        <f t="shared" si="3"/>
        <v>5275</v>
      </c>
      <c r="AG8" s="81">
        <f t="shared" ref="AG8:AG24" si="10">AF8*B8</f>
        <v>52.75</v>
      </c>
      <c r="AH8" s="77">
        <f t="shared" si="7"/>
        <v>5946.4274989274018</v>
      </c>
      <c r="AI8" s="77">
        <f t="shared" ref="AI8:AI21" si="11">AH8*B8</f>
        <v>59.464274989274017</v>
      </c>
      <c r="AJ8" s="89">
        <f t="shared" si="4"/>
        <v>5972.0704115072185</v>
      </c>
      <c r="AK8" s="89">
        <f>AJ8*B8</f>
        <v>59.720704115072188</v>
      </c>
      <c r="AM8" s="89">
        <f>AA8-BQ5</f>
        <v>0</v>
      </c>
      <c r="AN8" s="89">
        <f>AC8-BR5</f>
        <v>0</v>
      </c>
      <c r="AO8" s="89">
        <f>AE8-BS5</f>
        <v>0</v>
      </c>
      <c r="AP8" s="77">
        <f>AG8-BT5</f>
        <v>0</v>
      </c>
      <c r="AQ8" s="77">
        <f>AI8-BU5</f>
        <v>0</v>
      </c>
      <c r="AR8" s="89">
        <f>AK8-BV5</f>
        <v>0</v>
      </c>
      <c r="AS8" s="81"/>
      <c r="AT8" s="117">
        <f t="shared" si="5"/>
        <v>0</v>
      </c>
      <c r="AU8" s="81"/>
      <c r="AV8" s="89">
        <f>(E8*B8)-BA5</f>
        <v>5.0000000000096634E-3</v>
      </c>
      <c r="AW8" s="89">
        <f>(F8*B8)-BB5</f>
        <v>0</v>
      </c>
      <c r="AX8" s="103">
        <f t="shared" si="6"/>
        <v>5.0000000000096634E-3</v>
      </c>
      <c r="AY8" s="81"/>
      <c r="BA8" s="121"/>
      <c r="BB8" s="150"/>
      <c r="BC8" s="21"/>
      <c r="BD8" s="153"/>
      <c r="BE8" s="151"/>
      <c r="BF8" s="119"/>
      <c r="BG8" s="153"/>
      <c r="BH8" s="151"/>
      <c r="BI8" s="119"/>
      <c r="BJ8" s="153"/>
      <c r="BK8" s="151"/>
      <c r="BL8" s="119"/>
      <c r="BM8" s="153"/>
      <c r="BN8" s="151"/>
      <c r="BO8" s="119"/>
      <c r="BQ8" s="122"/>
      <c r="BR8" s="124"/>
      <c r="BS8" s="124"/>
      <c r="BT8" s="124"/>
      <c r="BU8" s="124"/>
      <c r="BV8" s="124"/>
      <c r="BW8" s="163"/>
    </row>
    <row r="9" spans="1:75" x14ac:dyDescent="0.3">
      <c r="A9" s="129"/>
      <c r="B9" s="133"/>
      <c r="C9" s="40" t="s">
        <v>15</v>
      </c>
      <c r="D9" s="21"/>
      <c r="E9" s="10">
        <v>9822</v>
      </c>
      <c r="F9" s="9">
        <v>4754</v>
      </c>
      <c r="G9" s="19"/>
      <c r="H9" s="55">
        <v>431</v>
      </c>
      <c r="I9" s="15">
        <v>4413.5</v>
      </c>
      <c r="J9" s="15">
        <v>639</v>
      </c>
      <c r="K9" s="41">
        <v>640</v>
      </c>
      <c r="L9" s="55">
        <v>431</v>
      </c>
      <c r="M9" s="15">
        <v>1613.5</v>
      </c>
      <c r="N9" s="15">
        <v>639</v>
      </c>
      <c r="O9" s="41">
        <v>638</v>
      </c>
      <c r="P9" s="55">
        <v>4831</v>
      </c>
      <c r="Q9" s="15">
        <v>413.5</v>
      </c>
      <c r="R9" s="15">
        <v>639</v>
      </c>
      <c r="S9" s="41">
        <v>640</v>
      </c>
      <c r="T9" s="55">
        <v>5706</v>
      </c>
      <c r="U9" s="15">
        <v>4413.5</v>
      </c>
      <c r="V9" s="15">
        <v>639</v>
      </c>
      <c r="W9" s="41">
        <v>640</v>
      </c>
      <c r="Z9" s="77">
        <f t="shared" si="0"/>
        <v>2800</v>
      </c>
      <c r="AA9" s="81">
        <f>Z9*B8</f>
        <v>28</v>
      </c>
      <c r="AB9" s="77">
        <f t="shared" si="1"/>
        <v>4560.701700396552</v>
      </c>
      <c r="AC9" s="78">
        <f>AB9*B8</f>
        <v>45.607017003965524</v>
      </c>
      <c r="AD9" s="77">
        <f t="shared" si="2"/>
        <v>4094.5848385397999</v>
      </c>
      <c r="AE9" s="81">
        <f>AD9*B8</f>
        <v>40.945848385398001</v>
      </c>
      <c r="AF9" s="77">
        <f t="shared" si="3"/>
        <v>5275</v>
      </c>
      <c r="AG9" s="81">
        <f>AF9*B8</f>
        <v>52.75</v>
      </c>
      <c r="AH9" s="77">
        <f t="shared" si="7"/>
        <v>5946.4274989274018</v>
      </c>
      <c r="AI9" s="77">
        <f>AH9*B8</f>
        <v>59.464274989274017</v>
      </c>
      <c r="AJ9" s="89">
        <f t="shared" si="4"/>
        <v>5972.0704115072185</v>
      </c>
      <c r="AK9" s="89">
        <f>AJ9*B8</f>
        <v>59.720704115072188</v>
      </c>
      <c r="AM9" s="89">
        <f>AA9-BQ5</f>
        <v>0</v>
      </c>
      <c r="AN9" s="89">
        <f>AC9-BR5</f>
        <v>0</v>
      </c>
      <c r="AO9" s="89">
        <f>AE9-BS5</f>
        <v>0</v>
      </c>
      <c r="AP9" s="77">
        <f>AG9-BT5</f>
        <v>0</v>
      </c>
      <c r="AQ9" s="77">
        <f>AI9-BU5</f>
        <v>0</v>
      </c>
      <c r="AR9" s="89">
        <f>AK9-BV5</f>
        <v>0</v>
      </c>
      <c r="AS9" s="81"/>
      <c r="AT9" s="117">
        <f t="shared" si="5"/>
        <v>0</v>
      </c>
      <c r="AU9" s="81"/>
      <c r="AV9" s="89">
        <f>ABS((E9*B8)-BA5)</f>
        <v>4.9999999999954525E-3</v>
      </c>
      <c r="AW9" s="89">
        <f>ABS((F9*B8)-BB5)</f>
        <v>9.9999999999980105E-3</v>
      </c>
      <c r="AX9" s="103">
        <f t="shared" si="6"/>
        <v>1.4999999999993463E-2</v>
      </c>
      <c r="AY9" s="81"/>
      <c r="BA9" s="121"/>
      <c r="BB9" s="150"/>
      <c r="BC9" s="21"/>
      <c r="BD9" s="153"/>
      <c r="BE9" s="151"/>
      <c r="BF9" s="119"/>
      <c r="BG9" s="153"/>
      <c r="BH9" s="151"/>
      <c r="BI9" s="119"/>
      <c r="BJ9" s="153"/>
      <c r="BK9" s="151"/>
      <c r="BL9" s="119"/>
      <c r="BM9" s="153"/>
      <c r="BN9" s="151"/>
      <c r="BO9" s="119"/>
      <c r="BQ9" s="122"/>
      <c r="BR9" s="124"/>
      <c r="BS9" s="124"/>
      <c r="BT9" s="124"/>
      <c r="BU9" s="124"/>
      <c r="BV9" s="124"/>
      <c r="BW9" s="163"/>
    </row>
    <row r="10" spans="1:75" ht="13.8" thickBot="1" x14ac:dyDescent="0.35">
      <c r="A10" s="129"/>
      <c r="B10" s="134"/>
      <c r="C10" s="42" t="s">
        <v>16</v>
      </c>
      <c r="D10" s="43"/>
      <c r="E10" s="44">
        <v>9823</v>
      </c>
      <c r="F10" s="45">
        <v>4756</v>
      </c>
      <c r="G10" s="46"/>
      <c r="H10" s="56">
        <v>432</v>
      </c>
      <c r="I10" s="47">
        <v>4415</v>
      </c>
      <c r="J10" s="47">
        <v>641</v>
      </c>
      <c r="K10" s="48">
        <v>641</v>
      </c>
      <c r="L10" s="56">
        <v>432</v>
      </c>
      <c r="M10" s="47">
        <v>1615</v>
      </c>
      <c r="N10" s="47">
        <v>641</v>
      </c>
      <c r="O10" s="48">
        <v>641</v>
      </c>
      <c r="P10" s="56">
        <v>4832</v>
      </c>
      <c r="Q10" s="47">
        <v>415</v>
      </c>
      <c r="R10" s="47">
        <v>641</v>
      </c>
      <c r="S10" s="48">
        <v>641</v>
      </c>
      <c r="T10" s="56">
        <v>5707</v>
      </c>
      <c r="U10" s="47">
        <v>4415</v>
      </c>
      <c r="V10" s="47">
        <v>641</v>
      </c>
      <c r="W10" s="48">
        <v>641</v>
      </c>
      <c r="Z10" s="77">
        <f t="shared" si="0"/>
        <v>2800</v>
      </c>
      <c r="AA10" s="81">
        <f>Z10*B8</f>
        <v>28</v>
      </c>
      <c r="AB10" s="77">
        <f t="shared" si="1"/>
        <v>4560.701700396552</v>
      </c>
      <c r="AC10" s="78">
        <f>AB10*B8</f>
        <v>45.607017003965524</v>
      </c>
      <c r="AD10" s="77">
        <f t="shared" si="2"/>
        <v>4094.5848385397999</v>
      </c>
      <c r="AE10" s="81">
        <f>AD10*B8</f>
        <v>40.945848385398001</v>
      </c>
      <c r="AF10" s="77">
        <f t="shared" si="3"/>
        <v>5275</v>
      </c>
      <c r="AG10" s="81">
        <f>AF10*B8</f>
        <v>52.75</v>
      </c>
      <c r="AH10" s="77">
        <f t="shared" si="7"/>
        <v>5946.4274989274018</v>
      </c>
      <c r="AI10" s="77">
        <f>AH10*B8</f>
        <v>59.464274989274017</v>
      </c>
      <c r="AJ10" s="89">
        <f t="shared" si="4"/>
        <v>5972.0704115072185</v>
      </c>
      <c r="AK10" s="89">
        <f>AJ10*B8</f>
        <v>59.720704115072188</v>
      </c>
      <c r="AM10" s="89">
        <f>AA10-BQ5</f>
        <v>0</v>
      </c>
      <c r="AN10" s="89">
        <f>AC10-BR5</f>
        <v>0</v>
      </c>
      <c r="AO10" s="89">
        <f>AE10-BS5</f>
        <v>0</v>
      </c>
      <c r="AP10" s="77">
        <f>AG10-BT5</f>
        <v>0</v>
      </c>
      <c r="AQ10" s="77">
        <f>AI10-BU5</f>
        <v>0</v>
      </c>
      <c r="AR10" s="89">
        <f>AK10-BV5</f>
        <v>0</v>
      </c>
      <c r="AS10" s="81"/>
      <c r="AT10" s="117">
        <f t="shared" si="5"/>
        <v>0</v>
      </c>
      <c r="AU10" s="81"/>
      <c r="AV10" s="89">
        <f>(E10*B8)-BA5</f>
        <v>5.0000000000096634E-3</v>
      </c>
      <c r="AW10" s="89">
        <f>(F10*B8)-BB5</f>
        <v>1.0000000000005116E-2</v>
      </c>
      <c r="AX10" s="103">
        <f t="shared" si="6"/>
        <v>1.5000000000014779E-2</v>
      </c>
      <c r="AY10" s="81"/>
      <c r="BA10" s="121"/>
      <c r="BB10" s="150"/>
      <c r="BC10" s="21"/>
      <c r="BD10" s="153"/>
      <c r="BE10" s="151"/>
      <c r="BF10" s="119"/>
      <c r="BG10" s="153"/>
      <c r="BH10" s="151"/>
      <c r="BI10" s="119"/>
      <c r="BJ10" s="153"/>
      <c r="BK10" s="151"/>
      <c r="BL10" s="119"/>
      <c r="BM10" s="153"/>
      <c r="BN10" s="151"/>
      <c r="BO10" s="119"/>
      <c r="BQ10" s="122"/>
      <c r="BR10" s="124"/>
      <c r="BS10" s="124"/>
      <c r="BT10" s="124"/>
      <c r="BU10" s="124"/>
      <c r="BV10" s="124"/>
      <c r="BW10" s="163"/>
    </row>
    <row r="11" spans="1:75" x14ac:dyDescent="0.3">
      <c r="A11" s="129"/>
      <c r="B11" s="132">
        <v>5.0000000000000001E-3</v>
      </c>
      <c r="C11" s="33" t="s">
        <v>14</v>
      </c>
      <c r="D11" s="34"/>
      <c r="E11" s="35">
        <v>19645</v>
      </c>
      <c r="F11" s="36">
        <v>9510</v>
      </c>
      <c r="G11" s="37"/>
      <c r="H11" s="54">
        <v>864.5</v>
      </c>
      <c r="I11" s="38">
        <v>8829.5</v>
      </c>
      <c r="J11" s="38">
        <v>1280</v>
      </c>
      <c r="K11" s="39">
        <v>1280</v>
      </c>
      <c r="L11" s="54">
        <v>864.5</v>
      </c>
      <c r="M11" s="38">
        <v>3229.5</v>
      </c>
      <c r="N11" s="38">
        <v>1280</v>
      </c>
      <c r="O11" s="39">
        <v>1280</v>
      </c>
      <c r="P11" s="54">
        <v>9664.5</v>
      </c>
      <c r="Q11" s="38">
        <v>829.5</v>
      </c>
      <c r="R11" s="38">
        <v>1280</v>
      </c>
      <c r="S11" s="39">
        <v>1280</v>
      </c>
      <c r="T11" s="54">
        <v>11414.5</v>
      </c>
      <c r="U11" s="38">
        <v>8829.5</v>
      </c>
      <c r="V11" s="38">
        <v>1280</v>
      </c>
      <c r="W11" s="39">
        <v>1280</v>
      </c>
      <c r="Y11" s="5" t="s">
        <v>29</v>
      </c>
      <c r="Z11" s="77">
        <f t="shared" si="0"/>
        <v>5600</v>
      </c>
      <c r="AA11" s="81">
        <f>Z11*B11</f>
        <v>28</v>
      </c>
      <c r="AB11" s="77">
        <f t="shared" si="1"/>
        <v>9121.4034007931041</v>
      </c>
      <c r="AC11" s="78">
        <f t="shared" si="8"/>
        <v>45.607017003965524</v>
      </c>
      <c r="AD11" s="77">
        <f t="shared" si="2"/>
        <v>8189.1696770795998</v>
      </c>
      <c r="AE11" s="81">
        <f t="shared" si="9"/>
        <v>40.945848385398001</v>
      </c>
      <c r="AF11" s="77">
        <f t="shared" si="3"/>
        <v>10550</v>
      </c>
      <c r="AG11" s="81">
        <f t="shared" si="10"/>
        <v>52.75</v>
      </c>
      <c r="AH11" s="77">
        <f t="shared" si="7"/>
        <v>11892.854997854804</v>
      </c>
      <c r="AI11" s="77">
        <f t="shared" si="11"/>
        <v>59.464274989274017</v>
      </c>
      <c r="AJ11" s="89">
        <f t="shared" si="4"/>
        <v>11944.140823014437</v>
      </c>
      <c r="AK11" s="89">
        <f t="shared" ref="AK11:AK24" si="12">AJ11*B11</f>
        <v>59.720704115072188</v>
      </c>
      <c r="AM11" s="89">
        <f>AA11-BQ5</f>
        <v>0</v>
      </c>
      <c r="AN11" s="89">
        <f>AC11-BR5</f>
        <v>0</v>
      </c>
      <c r="AO11" s="89">
        <f>AE11-BS5</f>
        <v>0</v>
      </c>
      <c r="AP11" s="77">
        <f>AG11-BT5</f>
        <v>0</v>
      </c>
      <c r="AQ11" s="77">
        <f>AI11-BU5</f>
        <v>0</v>
      </c>
      <c r="AR11" s="89">
        <f>AK11-BV5</f>
        <v>0</v>
      </c>
      <c r="AS11" s="81"/>
      <c r="AT11" s="117">
        <f t="shared" si="5"/>
        <v>0</v>
      </c>
      <c r="AU11" s="81"/>
      <c r="AV11" s="89">
        <f>(E11*B11)-BA5</f>
        <v>0</v>
      </c>
      <c r="AW11" s="89">
        <f>(F11*B11)-BB5</f>
        <v>0</v>
      </c>
      <c r="AX11" s="103">
        <f t="shared" si="6"/>
        <v>0</v>
      </c>
      <c r="AY11" s="81"/>
      <c r="BA11" s="121"/>
      <c r="BB11" s="150"/>
      <c r="BC11" s="21"/>
      <c r="BD11" s="153"/>
      <c r="BE11" s="151"/>
      <c r="BF11" s="119"/>
      <c r="BG11" s="153"/>
      <c r="BH11" s="151"/>
      <c r="BI11" s="119"/>
      <c r="BJ11" s="153"/>
      <c r="BK11" s="151"/>
      <c r="BL11" s="119"/>
      <c r="BM11" s="153"/>
      <c r="BN11" s="151"/>
      <c r="BO11" s="119"/>
      <c r="BQ11" s="122"/>
      <c r="BR11" s="124"/>
      <c r="BS11" s="124"/>
      <c r="BT11" s="124"/>
      <c r="BU11" s="124"/>
      <c r="BV11" s="124"/>
      <c r="BW11" s="163"/>
    </row>
    <row r="12" spans="1:75" x14ac:dyDescent="0.3">
      <c r="A12" s="129"/>
      <c r="B12" s="133"/>
      <c r="C12" s="40" t="s">
        <v>15</v>
      </c>
      <c r="D12" s="21"/>
      <c r="E12" s="10">
        <v>19645</v>
      </c>
      <c r="F12" s="9">
        <v>9509</v>
      </c>
      <c r="G12" s="19"/>
      <c r="H12" s="55">
        <v>863.5</v>
      </c>
      <c r="I12" s="22">
        <v>8828.5</v>
      </c>
      <c r="J12" s="22">
        <v>1279</v>
      </c>
      <c r="K12" s="41">
        <v>1280</v>
      </c>
      <c r="L12" s="55">
        <v>863</v>
      </c>
      <c r="M12" s="22">
        <v>3228.5</v>
      </c>
      <c r="N12" s="22">
        <v>1279</v>
      </c>
      <c r="O12" s="41">
        <v>1278</v>
      </c>
      <c r="P12" s="55">
        <v>9663.5</v>
      </c>
      <c r="Q12" s="22">
        <v>828.5</v>
      </c>
      <c r="R12" s="22">
        <v>1278</v>
      </c>
      <c r="S12" s="41">
        <v>1280</v>
      </c>
      <c r="T12" s="55">
        <v>11413.5</v>
      </c>
      <c r="U12" s="22">
        <v>8828.5</v>
      </c>
      <c r="V12" s="22">
        <v>1278</v>
      </c>
      <c r="W12" s="41">
        <v>1280</v>
      </c>
      <c r="Y12" s="5" t="s">
        <v>28</v>
      </c>
      <c r="Z12" s="77">
        <f t="shared" si="0"/>
        <v>5600.0000223214283</v>
      </c>
      <c r="AA12" s="81">
        <f>Z12*B11</f>
        <v>28.000000111607143</v>
      </c>
      <c r="AB12" s="77">
        <f t="shared" si="1"/>
        <v>9121.885783652413</v>
      </c>
      <c r="AC12" s="78">
        <f>AB12*B11</f>
        <v>45.609428918262068</v>
      </c>
      <c r="AD12" s="77">
        <f t="shared" si="2"/>
        <v>8189.1696770795998</v>
      </c>
      <c r="AE12" s="81">
        <f>AD12*B11</f>
        <v>40.945848385398001</v>
      </c>
      <c r="AF12" s="77">
        <f t="shared" si="3"/>
        <v>10550</v>
      </c>
      <c r="AG12" s="81">
        <f>AF12*B11</f>
        <v>52.75</v>
      </c>
      <c r="AH12" s="77">
        <f t="shared" si="7"/>
        <v>11892.854997854804</v>
      </c>
      <c r="AI12" s="77">
        <f>AH12*B11</f>
        <v>59.464274989274017</v>
      </c>
      <c r="AJ12" s="89">
        <f t="shared" si="4"/>
        <v>11944.582464448056</v>
      </c>
      <c r="AK12" s="89">
        <f>AJ12*B11</f>
        <v>59.722912322240283</v>
      </c>
      <c r="AM12" s="89">
        <f>ABS(AA12-BQ5)</f>
        <v>1.1160714308289243E-7</v>
      </c>
      <c r="AN12" s="89">
        <f>ABS(AC12-BR5)</f>
        <v>2.4119142965517426E-3</v>
      </c>
      <c r="AO12" s="89">
        <f>AE12-BS5</f>
        <v>0</v>
      </c>
      <c r="AP12" s="77">
        <f>AG12-BT5</f>
        <v>0</v>
      </c>
      <c r="AQ12" s="77">
        <f>AI12-BU5</f>
        <v>0</v>
      </c>
      <c r="AR12" s="89">
        <f>ABS(AK12-BV5)</f>
        <v>2.2082071680955551E-3</v>
      </c>
      <c r="AS12" s="81"/>
      <c r="AT12" s="89">
        <f t="shared" si="5"/>
        <v>4.6202330717903806E-3</v>
      </c>
      <c r="AU12" s="81"/>
      <c r="AV12" s="89">
        <f>(E12*B11)-BA5</f>
        <v>0</v>
      </c>
      <c r="AW12" s="89">
        <f>ABS((F12*B11)-BB5)</f>
        <v>4.9999999999954525E-3</v>
      </c>
      <c r="AX12" s="103">
        <f t="shared" si="6"/>
        <v>4.9999999999954525E-3</v>
      </c>
      <c r="AY12" s="81"/>
      <c r="BA12" s="121"/>
      <c r="BB12" s="150"/>
      <c r="BC12" s="21"/>
      <c r="BD12" s="153"/>
      <c r="BE12" s="151"/>
      <c r="BF12" s="119"/>
      <c r="BG12" s="153"/>
      <c r="BH12" s="151"/>
      <c r="BI12" s="119"/>
      <c r="BJ12" s="153"/>
      <c r="BK12" s="151"/>
      <c r="BL12" s="119"/>
      <c r="BM12" s="153"/>
      <c r="BN12" s="151"/>
      <c r="BO12" s="119"/>
      <c r="BQ12" s="122"/>
      <c r="BR12" s="124"/>
      <c r="BS12" s="124"/>
      <c r="BT12" s="124"/>
      <c r="BU12" s="124"/>
      <c r="BV12" s="124"/>
      <c r="BW12" s="163"/>
    </row>
    <row r="13" spans="1:75" ht="13.8" thickBot="1" x14ac:dyDescent="0.35">
      <c r="A13" s="129"/>
      <c r="B13" s="134"/>
      <c r="C13" s="42" t="s">
        <v>16</v>
      </c>
      <c r="D13" s="43"/>
      <c r="E13" s="44">
        <v>19646</v>
      </c>
      <c r="F13" s="45">
        <v>9511</v>
      </c>
      <c r="G13" s="46"/>
      <c r="H13" s="56">
        <v>865</v>
      </c>
      <c r="I13" s="47">
        <v>8830</v>
      </c>
      <c r="J13" s="47">
        <v>1281</v>
      </c>
      <c r="K13" s="48">
        <v>1281</v>
      </c>
      <c r="L13" s="56">
        <v>865</v>
      </c>
      <c r="M13" s="47">
        <v>3230</v>
      </c>
      <c r="N13" s="47">
        <v>1281</v>
      </c>
      <c r="O13" s="48">
        <v>1281</v>
      </c>
      <c r="P13" s="56">
        <v>9665</v>
      </c>
      <c r="Q13" s="47">
        <v>830</v>
      </c>
      <c r="R13" s="47">
        <v>1281</v>
      </c>
      <c r="S13" s="48">
        <v>1281</v>
      </c>
      <c r="T13" s="56">
        <v>11415</v>
      </c>
      <c r="U13" s="47">
        <v>8830</v>
      </c>
      <c r="V13" s="47">
        <v>1281</v>
      </c>
      <c r="W13" s="48">
        <v>1281</v>
      </c>
      <c r="Z13" s="79">
        <f t="shared" si="0"/>
        <v>5600</v>
      </c>
      <c r="AA13" s="82">
        <f>Z13*B11</f>
        <v>28</v>
      </c>
      <c r="AB13" s="79">
        <f t="shared" si="1"/>
        <v>9121.4034007931041</v>
      </c>
      <c r="AC13" s="80">
        <f>AB13*B11</f>
        <v>45.607017003965524</v>
      </c>
      <c r="AD13" s="79">
        <f t="shared" si="2"/>
        <v>8189.1696770795998</v>
      </c>
      <c r="AE13" s="82">
        <f>AD13*B11</f>
        <v>40.945848385398001</v>
      </c>
      <c r="AF13" s="79">
        <f t="shared" si="3"/>
        <v>10550</v>
      </c>
      <c r="AG13" s="82">
        <f>AF13*B11</f>
        <v>52.75</v>
      </c>
      <c r="AH13" s="79">
        <f t="shared" si="7"/>
        <v>11892.854997854804</v>
      </c>
      <c r="AI13" s="79">
        <f>AH13*B11</f>
        <v>59.464274989274017</v>
      </c>
      <c r="AJ13" s="90">
        <f t="shared" si="4"/>
        <v>11944.140823014437</v>
      </c>
      <c r="AK13" s="90">
        <f>AJ13*B11</f>
        <v>59.720704115072188</v>
      </c>
      <c r="AM13" s="90">
        <f>AA13-BQ5</f>
        <v>0</v>
      </c>
      <c r="AN13" s="90">
        <f>AC13-BR5</f>
        <v>0</v>
      </c>
      <c r="AO13" s="90">
        <f>AE13-BS5</f>
        <v>0</v>
      </c>
      <c r="AP13" s="79">
        <f>AG13-BT5</f>
        <v>0</v>
      </c>
      <c r="AQ13" s="79">
        <f>AI13-BU5</f>
        <v>0</v>
      </c>
      <c r="AR13" s="90">
        <f>AK13-BV5</f>
        <v>0</v>
      </c>
      <c r="AS13" s="81"/>
      <c r="AT13" s="118">
        <f t="shared" si="5"/>
        <v>0</v>
      </c>
      <c r="AU13" s="81"/>
      <c r="AV13" s="90">
        <f>(E13*B11)-BA5</f>
        <v>5.0000000000096634E-3</v>
      </c>
      <c r="AW13" s="90">
        <f>(F13*B11)-BB5</f>
        <v>5.000000000002558E-3</v>
      </c>
      <c r="AX13" s="109">
        <f t="shared" si="6"/>
        <v>1.0000000000012221E-2</v>
      </c>
      <c r="AY13" s="81"/>
      <c r="BA13" s="121"/>
      <c r="BB13" s="150"/>
      <c r="BC13" s="21"/>
      <c r="BD13" s="153"/>
      <c r="BE13" s="151"/>
      <c r="BF13" s="119"/>
      <c r="BG13" s="153"/>
      <c r="BH13" s="151"/>
      <c r="BI13" s="119"/>
      <c r="BJ13" s="153"/>
      <c r="BK13" s="151"/>
      <c r="BL13" s="119"/>
      <c r="BM13" s="153"/>
      <c r="BN13" s="151"/>
      <c r="BO13" s="119"/>
      <c r="BQ13" s="122"/>
      <c r="BR13" s="124"/>
      <c r="BS13" s="124"/>
      <c r="BT13" s="124"/>
      <c r="BU13" s="124"/>
      <c r="BV13" s="124"/>
      <c r="BW13" s="163"/>
    </row>
    <row r="14" spans="1:75" ht="14.4" customHeight="1" x14ac:dyDescent="0.3">
      <c r="A14" s="129"/>
      <c r="B14" s="126">
        <v>2E-3</v>
      </c>
      <c r="C14" s="61" t="s">
        <v>14</v>
      </c>
      <c r="D14" s="62"/>
      <c r="E14" s="138" t="s">
        <v>27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40"/>
      <c r="Z14" s="77"/>
      <c r="AA14" s="81"/>
      <c r="AB14" s="77"/>
      <c r="AC14" s="78"/>
      <c r="AF14" s="81"/>
      <c r="AH14" s="81"/>
      <c r="AI14" s="81"/>
      <c r="AJ14" s="81"/>
      <c r="AK14" s="81"/>
      <c r="AQ14" s="81"/>
      <c r="AT14" s="81"/>
      <c r="AU14" s="81"/>
      <c r="AV14" s="81"/>
      <c r="AW14" s="81"/>
      <c r="AX14" s="81"/>
      <c r="AY14" s="81"/>
      <c r="BA14" s="121"/>
      <c r="BB14" s="150"/>
      <c r="BC14" s="21"/>
      <c r="BD14" s="153"/>
      <c r="BE14" s="151"/>
      <c r="BF14" s="119"/>
      <c r="BG14" s="153"/>
      <c r="BH14" s="151"/>
      <c r="BI14" s="119"/>
      <c r="BJ14" s="153"/>
      <c r="BK14" s="151"/>
      <c r="BL14" s="119"/>
      <c r="BM14" s="153"/>
      <c r="BN14" s="151"/>
      <c r="BO14" s="119"/>
      <c r="BQ14" s="122"/>
      <c r="BR14" s="124"/>
      <c r="BS14" s="124"/>
      <c r="BT14" s="124"/>
      <c r="BU14" s="124"/>
      <c r="BV14" s="124"/>
      <c r="BW14" s="163"/>
    </row>
    <row r="15" spans="1:75" ht="14.4" customHeight="1" x14ac:dyDescent="0.3">
      <c r="A15" s="129"/>
      <c r="B15" s="127"/>
      <c r="C15" s="63" t="s">
        <v>15</v>
      </c>
      <c r="D15" s="64"/>
      <c r="E15" s="141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3"/>
      <c r="Z15" s="77"/>
      <c r="AA15" s="81"/>
      <c r="AB15" s="77"/>
      <c r="AC15" s="78"/>
      <c r="AF15" s="81"/>
      <c r="AH15" s="81"/>
      <c r="AI15" s="81"/>
      <c r="AJ15" s="81"/>
      <c r="AK15" s="81"/>
      <c r="AQ15" s="81"/>
      <c r="AT15" s="81"/>
      <c r="AU15" s="81"/>
      <c r="AV15" s="81"/>
      <c r="AW15" s="81"/>
      <c r="AX15" s="81"/>
      <c r="AY15" s="81"/>
      <c r="BA15" s="121"/>
      <c r="BB15" s="150"/>
      <c r="BC15" s="21"/>
      <c r="BD15" s="153"/>
      <c r="BE15" s="151"/>
      <c r="BF15" s="119"/>
      <c r="BG15" s="153"/>
      <c r="BH15" s="151"/>
      <c r="BI15" s="119"/>
      <c r="BJ15" s="153"/>
      <c r="BK15" s="151"/>
      <c r="BL15" s="119"/>
      <c r="BM15" s="153"/>
      <c r="BN15" s="151"/>
      <c r="BO15" s="119"/>
      <c r="BQ15" s="122"/>
      <c r="BR15" s="124"/>
      <c r="BS15" s="124"/>
      <c r="BT15" s="124"/>
      <c r="BU15" s="124"/>
      <c r="BV15" s="124"/>
      <c r="BW15" s="163"/>
    </row>
    <row r="16" spans="1:75" ht="15" customHeight="1" thickBot="1" x14ac:dyDescent="0.35">
      <c r="A16" s="129"/>
      <c r="B16" s="128"/>
      <c r="C16" s="65" t="s">
        <v>16</v>
      </c>
      <c r="D16" s="66"/>
      <c r="E16" s="144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6"/>
      <c r="Z16" s="77"/>
      <c r="AA16" s="81"/>
      <c r="AB16" s="77"/>
      <c r="AC16" s="78"/>
      <c r="AF16" s="81"/>
      <c r="AH16" s="81"/>
      <c r="AI16" s="81"/>
      <c r="AJ16" s="81"/>
      <c r="AK16" s="81"/>
      <c r="AQ16" s="81"/>
      <c r="AT16" s="81"/>
      <c r="AU16" s="81"/>
      <c r="AV16" s="81"/>
      <c r="AW16" s="81"/>
      <c r="AX16" s="81"/>
      <c r="AY16" s="81"/>
      <c r="BA16" s="121"/>
      <c r="BB16" s="150"/>
      <c r="BC16" s="21"/>
      <c r="BD16" s="153"/>
      <c r="BE16" s="151"/>
      <c r="BF16" s="119"/>
      <c r="BG16" s="153"/>
      <c r="BH16" s="151"/>
      <c r="BI16" s="119"/>
      <c r="BJ16" s="153"/>
      <c r="BK16" s="151"/>
      <c r="BL16" s="119"/>
      <c r="BM16" s="153"/>
      <c r="BN16" s="151"/>
      <c r="BO16" s="119"/>
      <c r="BQ16" s="122"/>
      <c r="BR16" s="124"/>
      <c r="BS16" s="124"/>
      <c r="BT16" s="124"/>
      <c r="BU16" s="124"/>
      <c r="BV16" s="124"/>
      <c r="BW16" s="163"/>
    </row>
    <row r="17" spans="1:75" ht="7.2" customHeight="1" thickBot="1" x14ac:dyDescent="0.35">
      <c r="A17" s="7"/>
      <c r="B17" s="2"/>
      <c r="C17" s="2"/>
      <c r="D17" s="17"/>
      <c r="E17" s="10"/>
      <c r="F17" s="9"/>
      <c r="G17" s="19"/>
      <c r="H17" s="13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1"/>
      <c r="Z17" s="77"/>
      <c r="AA17" s="81"/>
      <c r="AB17" s="77"/>
      <c r="AC17" s="78"/>
      <c r="AF17" s="81"/>
      <c r="AH17" s="81"/>
      <c r="AI17" s="81"/>
      <c r="AJ17" s="81"/>
      <c r="AK17" s="81"/>
      <c r="AQ17" s="81"/>
      <c r="AT17" s="81"/>
      <c r="AU17" s="81"/>
      <c r="AV17" s="81"/>
      <c r="AW17" s="81"/>
      <c r="AX17" s="81"/>
      <c r="AY17" s="81"/>
      <c r="BA17" s="13"/>
      <c r="BB17" s="11"/>
      <c r="BC17" s="21"/>
      <c r="BD17" s="55"/>
      <c r="BE17" s="60"/>
      <c r="BF17" s="41"/>
      <c r="BG17" s="55"/>
      <c r="BH17" s="60"/>
      <c r="BI17" s="41"/>
      <c r="BJ17" s="55"/>
      <c r="BK17" s="60"/>
      <c r="BL17" s="41"/>
      <c r="BM17" s="55"/>
      <c r="BN17" s="60"/>
      <c r="BO17" s="41"/>
      <c r="BQ17" s="74"/>
      <c r="BR17" s="19"/>
      <c r="BS17" s="19"/>
      <c r="BT17" s="19"/>
      <c r="BU17" s="19"/>
      <c r="BV17" s="19"/>
      <c r="BW17" s="75"/>
    </row>
    <row r="18" spans="1:75" x14ac:dyDescent="0.3">
      <c r="A18" s="129" t="s">
        <v>17</v>
      </c>
      <c r="B18" s="132">
        <v>0.05</v>
      </c>
      <c r="C18" s="33" t="s">
        <v>14</v>
      </c>
      <c r="D18" s="34"/>
      <c r="E18" s="35">
        <v>1979</v>
      </c>
      <c r="F18" s="36">
        <v>979</v>
      </c>
      <c r="G18" s="37"/>
      <c r="H18" s="54">
        <v>88.5</v>
      </c>
      <c r="I18" s="38">
        <v>888.5</v>
      </c>
      <c r="J18" s="38">
        <v>128</v>
      </c>
      <c r="K18" s="39">
        <v>128</v>
      </c>
      <c r="L18" s="54">
        <v>88.5</v>
      </c>
      <c r="M18" s="38">
        <v>329.5</v>
      </c>
      <c r="N18" s="38">
        <v>128</v>
      </c>
      <c r="O18" s="39">
        <v>128</v>
      </c>
      <c r="P18" s="54">
        <v>948.5</v>
      </c>
      <c r="Q18" s="38">
        <v>88.5</v>
      </c>
      <c r="R18" s="38">
        <v>128</v>
      </c>
      <c r="S18" s="39">
        <v>128</v>
      </c>
      <c r="T18" s="38">
        <v>1143.5</v>
      </c>
      <c r="U18" s="38">
        <v>888.5</v>
      </c>
      <c r="V18" s="38">
        <v>128</v>
      </c>
      <c r="W18" s="39">
        <v>128</v>
      </c>
      <c r="Z18" s="95">
        <f t="shared" ref="Z18:Z26" si="13">SQRT((L18-H18)^2+(M18-I18)^2)</f>
        <v>559</v>
      </c>
      <c r="AA18" s="96">
        <f>Z18*B18</f>
        <v>27.950000000000003</v>
      </c>
      <c r="AB18" s="95">
        <f t="shared" ref="AB18:AB26" si="14">SQRT((P18-L18)^2+(Q18-M18)^2)</f>
        <v>893.12988976967961</v>
      </c>
      <c r="AC18" s="97">
        <f>AB18*B18</f>
        <v>44.656494488483986</v>
      </c>
      <c r="AD18" s="95">
        <f t="shared" ref="AD18:AD26" si="15">SQRT((T18-P18)^2+(U18-Q18)^2)</f>
        <v>823.42273468735368</v>
      </c>
      <c r="AE18" s="96">
        <f t="shared" si="9"/>
        <v>41.171136734367686</v>
      </c>
      <c r="AF18" s="95">
        <f t="shared" si="3"/>
        <v>1055</v>
      </c>
      <c r="AG18" s="96">
        <f t="shared" si="10"/>
        <v>52.75</v>
      </c>
      <c r="AH18" s="95">
        <f t="shared" si="7"/>
        <v>1174.5637488020818</v>
      </c>
      <c r="AI18" s="95">
        <f t="shared" si="11"/>
        <v>58.728187440104094</v>
      </c>
      <c r="AJ18" s="98">
        <f t="shared" si="4"/>
        <v>1193.9455598979378</v>
      </c>
      <c r="AK18" s="98">
        <f t="shared" si="12"/>
        <v>59.697277994896893</v>
      </c>
      <c r="AL18" s="99"/>
      <c r="AM18" s="98">
        <f>ABS(AA18-BQ18)</f>
        <v>4.9999999999997158E-2</v>
      </c>
      <c r="AN18" s="98">
        <f>AC18-BR18</f>
        <v>1.3465917384557713E-2</v>
      </c>
      <c r="AO18" s="98">
        <f>AE18-BS18</f>
        <v>0</v>
      </c>
      <c r="AP18" s="95">
        <f>AG18-BT18</f>
        <v>0</v>
      </c>
      <c r="AQ18" s="76">
        <f>AI18-BU18</f>
        <v>0</v>
      </c>
      <c r="AR18" s="98">
        <f>ABS(AK18-BV18)</f>
        <v>2.3426120175294329E-2</v>
      </c>
      <c r="AS18" s="101"/>
      <c r="AT18" s="88">
        <f t="shared" si="5"/>
        <v>8.68920375598492E-2</v>
      </c>
      <c r="AU18" s="81"/>
      <c r="AV18" s="88">
        <f>(E18*B18)-BA18</f>
        <v>1.6000000000005343E-2</v>
      </c>
      <c r="AW18" s="88">
        <f>(F18*B18)-BB18</f>
        <v>1.6000000000005343E-2</v>
      </c>
      <c r="AX18" s="98">
        <f t="shared" si="6"/>
        <v>3.2000000000010687E-2</v>
      </c>
      <c r="AY18" s="81"/>
      <c r="BA18" s="121">
        <v>98.933999999999997</v>
      </c>
      <c r="BB18" s="150">
        <v>48.933999999999997</v>
      </c>
      <c r="BC18" s="21"/>
      <c r="BD18" s="153">
        <v>30</v>
      </c>
      <c r="BE18" s="151">
        <v>-95</v>
      </c>
      <c r="BF18" s="119">
        <v>6.4</v>
      </c>
      <c r="BG18" s="153">
        <v>30</v>
      </c>
      <c r="BH18" s="151">
        <v>-67</v>
      </c>
      <c r="BI18" s="119">
        <v>6.4</v>
      </c>
      <c r="BJ18" s="153">
        <v>73</v>
      </c>
      <c r="BK18" s="151">
        <v>-55</v>
      </c>
      <c r="BL18" s="119">
        <v>6.4</v>
      </c>
      <c r="BM18" s="153">
        <v>82.75</v>
      </c>
      <c r="BN18" s="151">
        <v>-95</v>
      </c>
      <c r="BO18" s="119">
        <v>6.4</v>
      </c>
      <c r="BQ18" s="122">
        <f>SQRT((BG18-BD18)^2+(BH18-BE18)^2)</f>
        <v>28</v>
      </c>
      <c r="BR18" s="124">
        <f>SQRT((BJ18-BG18)^2+(BK18-BH18)^2)</f>
        <v>44.643028571099428</v>
      </c>
      <c r="BS18" s="124">
        <f>SQRT((BM18-BJ18)^2+(BN18-BK18)^2)</f>
        <v>41.171136734367686</v>
      </c>
      <c r="BT18" s="124">
        <f>SQRT((BM18-BD18)^2+(BN18-BE18)^2)</f>
        <v>52.75</v>
      </c>
      <c r="BU18" s="124">
        <f>SQRT((BJ18-BD18)^2+(BK18-BE18)^2)</f>
        <v>58.728187440104094</v>
      </c>
      <c r="BV18" s="124">
        <f>SQRT((BM18-BG18)^2+(BN18-BH18)^2)</f>
        <v>59.720704115072188</v>
      </c>
      <c r="BW18" s="163">
        <f>SQRT((BM18-BJ18)^2+(BN18-BK18)^2)</f>
        <v>41.171136734367686</v>
      </c>
    </row>
    <row r="19" spans="1:75" ht="14.4" customHeight="1" x14ac:dyDescent="0.3">
      <c r="A19" s="129"/>
      <c r="B19" s="133"/>
      <c r="C19" s="40" t="s">
        <v>15</v>
      </c>
      <c r="D19" s="21"/>
      <c r="E19" s="10">
        <v>1978</v>
      </c>
      <c r="F19" s="9">
        <v>978</v>
      </c>
      <c r="G19" s="19"/>
      <c r="H19" s="55">
        <v>88</v>
      </c>
      <c r="I19" s="15">
        <v>888</v>
      </c>
      <c r="J19" s="15">
        <v>127</v>
      </c>
      <c r="K19" s="41">
        <v>127</v>
      </c>
      <c r="L19" s="55">
        <v>88</v>
      </c>
      <c r="M19" s="15">
        <v>328</v>
      </c>
      <c r="N19" s="15">
        <v>127</v>
      </c>
      <c r="O19" s="41">
        <v>127</v>
      </c>
      <c r="P19" s="55">
        <v>948</v>
      </c>
      <c r="Q19" s="15">
        <v>88</v>
      </c>
      <c r="R19" s="15">
        <v>127</v>
      </c>
      <c r="S19" s="41">
        <v>127</v>
      </c>
      <c r="T19" s="15">
        <v>1143</v>
      </c>
      <c r="U19" s="15">
        <v>888</v>
      </c>
      <c r="V19" s="15">
        <v>127</v>
      </c>
      <c r="W19" s="41">
        <v>127</v>
      </c>
      <c r="Z19" s="100">
        <f t="shared" si="13"/>
        <v>560</v>
      </c>
      <c r="AA19" s="101">
        <f>Z19*B18</f>
        <v>28</v>
      </c>
      <c r="AB19" s="100">
        <f t="shared" si="14"/>
        <v>892.86057142198865</v>
      </c>
      <c r="AC19" s="102">
        <f>AB19*B18</f>
        <v>44.643028571099435</v>
      </c>
      <c r="AD19" s="100">
        <f t="shared" si="15"/>
        <v>823.42273468735368</v>
      </c>
      <c r="AE19" s="101">
        <f>AD19*B18</f>
        <v>41.171136734367686</v>
      </c>
      <c r="AF19" s="100">
        <f t="shared" si="3"/>
        <v>1055</v>
      </c>
      <c r="AG19" s="101">
        <f>AF19*B18</f>
        <v>52.75</v>
      </c>
      <c r="AH19" s="100">
        <f t="shared" si="7"/>
        <v>1174.5637488020818</v>
      </c>
      <c r="AI19" s="100">
        <f>AH19*B18</f>
        <v>58.728187440104094</v>
      </c>
      <c r="AJ19" s="103">
        <f t="shared" si="4"/>
        <v>1194.4140823014438</v>
      </c>
      <c r="AK19" s="103">
        <f>AJ19*B18</f>
        <v>59.720704115072195</v>
      </c>
      <c r="AM19" s="89">
        <f>AA19-BQ18</f>
        <v>0</v>
      </c>
      <c r="AN19" s="89">
        <f>AC19-BR18</f>
        <v>0</v>
      </c>
      <c r="AO19" s="89">
        <f>AE19-BS18</f>
        <v>0</v>
      </c>
      <c r="AP19" s="77">
        <f>AG19-BT18</f>
        <v>0</v>
      </c>
      <c r="AQ19" s="77">
        <f>AI19-BU18</f>
        <v>0</v>
      </c>
      <c r="AR19" s="103">
        <f>AK19-BV18</f>
        <v>0</v>
      </c>
      <c r="AS19" s="101"/>
      <c r="AT19" s="114">
        <f t="shared" si="5"/>
        <v>0</v>
      </c>
      <c r="AU19" s="81"/>
      <c r="AV19" s="89">
        <f>ABS((E19*B18)-BA18)</f>
        <v>3.3999999999991815E-2</v>
      </c>
      <c r="AW19" s="89">
        <f>ABS((F19*B18)-BB18)</f>
        <v>3.3999999999991815E-2</v>
      </c>
      <c r="AX19" s="103">
        <f t="shared" si="6"/>
        <v>6.7999999999983629E-2</v>
      </c>
      <c r="AY19" s="81"/>
      <c r="BA19" s="121"/>
      <c r="BB19" s="150"/>
      <c r="BC19" s="21"/>
      <c r="BD19" s="153"/>
      <c r="BE19" s="151"/>
      <c r="BF19" s="119"/>
      <c r="BG19" s="153"/>
      <c r="BH19" s="151"/>
      <c r="BI19" s="119"/>
      <c r="BJ19" s="153"/>
      <c r="BK19" s="151"/>
      <c r="BL19" s="119"/>
      <c r="BM19" s="153"/>
      <c r="BN19" s="151"/>
      <c r="BO19" s="119"/>
      <c r="BQ19" s="122"/>
      <c r="BR19" s="124"/>
      <c r="BS19" s="124"/>
      <c r="BT19" s="124"/>
      <c r="BU19" s="124"/>
      <c r="BV19" s="124"/>
      <c r="BW19" s="163"/>
    </row>
    <row r="20" spans="1:75" ht="15" customHeight="1" thickBot="1" x14ac:dyDescent="0.35">
      <c r="A20" s="129"/>
      <c r="B20" s="134"/>
      <c r="C20" s="42" t="s">
        <v>16</v>
      </c>
      <c r="D20" s="43"/>
      <c r="E20" s="44">
        <v>1979</v>
      </c>
      <c r="F20" s="45">
        <v>979</v>
      </c>
      <c r="G20" s="46"/>
      <c r="H20" s="56">
        <v>89</v>
      </c>
      <c r="I20" s="47">
        <v>889</v>
      </c>
      <c r="J20" s="47">
        <v>129</v>
      </c>
      <c r="K20" s="48">
        <v>129</v>
      </c>
      <c r="L20" s="56">
        <v>89</v>
      </c>
      <c r="M20" s="47">
        <v>329</v>
      </c>
      <c r="N20" s="47">
        <v>129</v>
      </c>
      <c r="O20" s="48">
        <v>129</v>
      </c>
      <c r="P20" s="56">
        <v>949</v>
      </c>
      <c r="Q20" s="47">
        <v>89</v>
      </c>
      <c r="R20" s="47">
        <v>129</v>
      </c>
      <c r="S20" s="48">
        <v>129</v>
      </c>
      <c r="T20" s="47">
        <v>1144</v>
      </c>
      <c r="U20" s="47">
        <v>889</v>
      </c>
      <c r="V20" s="47">
        <v>129</v>
      </c>
      <c r="W20" s="48">
        <v>129</v>
      </c>
      <c r="Z20" s="100">
        <f t="shared" si="13"/>
        <v>560</v>
      </c>
      <c r="AA20" s="101">
        <f>Z20*B18</f>
        <v>28</v>
      </c>
      <c r="AB20" s="100">
        <f t="shared" si="14"/>
        <v>892.86057142198865</v>
      </c>
      <c r="AC20" s="102">
        <f>AB20*B18</f>
        <v>44.643028571099435</v>
      </c>
      <c r="AD20" s="100">
        <f t="shared" si="15"/>
        <v>823.42273468735368</v>
      </c>
      <c r="AE20" s="101">
        <f>AD20*B18</f>
        <v>41.171136734367686</v>
      </c>
      <c r="AF20" s="100">
        <f t="shared" si="3"/>
        <v>1055</v>
      </c>
      <c r="AG20" s="101">
        <f>AF20*B18</f>
        <v>52.75</v>
      </c>
      <c r="AH20" s="100">
        <f t="shared" si="7"/>
        <v>1174.5637488020818</v>
      </c>
      <c r="AI20" s="100">
        <f>AH20*B18</f>
        <v>58.728187440104094</v>
      </c>
      <c r="AJ20" s="103">
        <f t="shared" si="4"/>
        <v>1194.4140823014438</v>
      </c>
      <c r="AK20" s="103">
        <f>AJ20*B18</f>
        <v>59.720704115072195</v>
      </c>
      <c r="AM20" s="89">
        <f>AA20-BQ18</f>
        <v>0</v>
      </c>
      <c r="AN20" s="89">
        <f>AC20-BR18</f>
        <v>0</v>
      </c>
      <c r="AO20" s="89">
        <f>AE20-BS18</f>
        <v>0</v>
      </c>
      <c r="AP20" s="77">
        <f>AG20-BT18</f>
        <v>0</v>
      </c>
      <c r="AQ20" s="77">
        <f>AI20-BU18</f>
        <v>0</v>
      </c>
      <c r="AR20" s="103">
        <f>AK20-BV18</f>
        <v>0</v>
      </c>
      <c r="AS20" s="101"/>
      <c r="AT20" s="114">
        <f t="shared" si="5"/>
        <v>0</v>
      </c>
      <c r="AU20" s="81"/>
      <c r="AV20" s="89">
        <f>(E20*B18)-BA18</f>
        <v>1.6000000000005343E-2</v>
      </c>
      <c r="AW20" s="89">
        <f>(F20*B18)-BB18</f>
        <v>1.6000000000005343E-2</v>
      </c>
      <c r="AX20" s="103">
        <f t="shared" si="6"/>
        <v>3.2000000000010687E-2</v>
      </c>
      <c r="AY20" s="81"/>
      <c r="BA20" s="121"/>
      <c r="BB20" s="150"/>
      <c r="BC20" s="21"/>
      <c r="BD20" s="153"/>
      <c r="BE20" s="151"/>
      <c r="BF20" s="119"/>
      <c r="BG20" s="153"/>
      <c r="BH20" s="151"/>
      <c r="BI20" s="119"/>
      <c r="BJ20" s="153"/>
      <c r="BK20" s="151"/>
      <c r="BL20" s="119"/>
      <c r="BM20" s="153"/>
      <c r="BN20" s="151"/>
      <c r="BO20" s="119"/>
      <c r="BQ20" s="122"/>
      <c r="BR20" s="124"/>
      <c r="BS20" s="124"/>
      <c r="BT20" s="124"/>
      <c r="BU20" s="124"/>
      <c r="BV20" s="124"/>
      <c r="BW20" s="163"/>
    </row>
    <row r="21" spans="1:75" ht="14.4" customHeight="1" x14ac:dyDescent="0.3">
      <c r="A21" s="129"/>
      <c r="B21" s="132">
        <v>0.01</v>
      </c>
      <c r="C21" s="33" t="s">
        <v>14</v>
      </c>
      <c r="D21" s="34"/>
      <c r="E21" s="35">
        <v>9894</v>
      </c>
      <c r="F21" s="36">
        <v>4894</v>
      </c>
      <c r="G21" s="37"/>
      <c r="H21" s="54">
        <v>446.5</v>
      </c>
      <c r="I21" s="38">
        <v>4446.5</v>
      </c>
      <c r="J21" s="38">
        <v>640</v>
      </c>
      <c r="K21" s="39">
        <v>640</v>
      </c>
      <c r="L21" s="54">
        <v>446.5</v>
      </c>
      <c r="M21" s="38">
        <v>1646.5</v>
      </c>
      <c r="N21" s="38">
        <v>640</v>
      </c>
      <c r="O21" s="39">
        <v>640</v>
      </c>
      <c r="P21" s="54">
        <v>4746.5</v>
      </c>
      <c r="Q21" s="38">
        <v>446.5</v>
      </c>
      <c r="R21" s="38">
        <v>640</v>
      </c>
      <c r="S21" s="39">
        <v>640</v>
      </c>
      <c r="T21" s="38">
        <v>5721.5</v>
      </c>
      <c r="U21" s="38">
        <v>4446.5</v>
      </c>
      <c r="V21" s="38">
        <v>640</v>
      </c>
      <c r="W21" s="39">
        <v>640</v>
      </c>
      <c r="Z21" s="100">
        <f t="shared" si="13"/>
        <v>2800</v>
      </c>
      <c r="AA21" s="101">
        <f t="shared" ref="AA21:AA24" si="16">Z21*B21</f>
        <v>28</v>
      </c>
      <c r="AB21" s="100">
        <f t="shared" si="14"/>
        <v>4464.302857109943</v>
      </c>
      <c r="AC21" s="102">
        <f t="shared" ref="AC21:AC24" si="17">AB21*B21</f>
        <v>44.643028571099428</v>
      </c>
      <c r="AD21" s="100">
        <f t="shared" si="15"/>
        <v>4117.1136734367683</v>
      </c>
      <c r="AE21" s="101">
        <f t="shared" si="9"/>
        <v>41.171136734367686</v>
      </c>
      <c r="AF21" s="100">
        <f t="shared" si="3"/>
        <v>5275</v>
      </c>
      <c r="AG21" s="101">
        <f t="shared" si="10"/>
        <v>52.75</v>
      </c>
      <c r="AH21" s="100">
        <f t="shared" si="7"/>
        <v>5872.8187440104093</v>
      </c>
      <c r="AI21" s="100">
        <f t="shared" si="11"/>
        <v>58.728187440104094</v>
      </c>
      <c r="AJ21" s="103">
        <f t="shared" si="4"/>
        <v>5972.0704115072185</v>
      </c>
      <c r="AK21" s="103">
        <f t="shared" si="12"/>
        <v>59.720704115072188</v>
      </c>
      <c r="AM21" s="89">
        <f>AA21-BQ18</f>
        <v>0</v>
      </c>
      <c r="AN21" s="89">
        <f>AC21-BR18</f>
        <v>0</v>
      </c>
      <c r="AO21" s="89">
        <f>AE21-BS18</f>
        <v>0</v>
      </c>
      <c r="AP21" s="77">
        <f>AG21-BT18</f>
        <v>0</v>
      </c>
      <c r="AQ21" s="77">
        <f>AI21-BU18</f>
        <v>0</v>
      </c>
      <c r="AR21" s="103">
        <f>AK21-BV18</f>
        <v>0</v>
      </c>
      <c r="AS21" s="101"/>
      <c r="AT21" s="114">
        <f t="shared" si="5"/>
        <v>0</v>
      </c>
      <c r="AU21" s="81"/>
      <c r="AV21" s="89">
        <f>(E21*B21)-BA18</f>
        <v>6.0000000000002274E-3</v>
      </c>
      <c r="AW21" s="89">
        <f>(F21*B21)-BB18</f>
        <v>6.0000000000002274E-3</v>
      </c>
      <c r="AX21" s="103">
        <f t="shared" si="6"/>
        <v>1.2000000000000455E-2</v>
      </c>
      <c r="AY21" s="81"/>
      <c r="BA21" s="121"/>
      <c r="BB21" s="150"/>
      <c r="BC21" s="21"/>
      <c r="BD21" s="153"/>
      <c r="BE21" s="151"/>
      <c r="BF21" s="119"/>
      <c r="BG21" s="153"/>
      <c r="BH21" s="151"/>
      <c r="BI21" s="119"/>
      <c r="BJ21" s="153"/>
      <c r="BK21" s="151"/>
      <c r="BL21" s="119"/>
      <c r="BM21" s="153"/>
      <c r="BN21" s="151"/>
      <c r="BO21" s="119"/>
      <c r="BQ21" s="122"/>
      <c r="BR21" s="124"/>
      <c r="BS21" s="124"/>
      <c r="BT21" s="124"/>
      <c r="BU21" s="124"/>
      <c r="BV21" s="124"/>
      <c r="BW21" s="163"/>
    </row>
    <row r="22" spans="1:75" ht="14.4" customHeight="1" x14ac:dyDescent="0.3">
      <c r="A22" s="129"/>
      <c r="B22" s="133"/>
      <c r="C22" s="40" t="s">
        <v>15</v>
      </c>
      <c r="D22" s="21"/>
      <c r="E22" s="10">
        <v>9893</v>
      </c>
      <c r="F22" s="9">
        <v>4893</v>
      </c>
      <c r="G22" s="19"/>
      <c r="H22" s="55">
        <v>445</v>
      </c>
      <c r="I22" s="15">
        <v>4446</v>
      </c>
      <c r="J22" s="15">
        <v>639</v>
      </c>
      <c r="K22" s="41">
        <v>639</v>
      </c>
      <c r="L22" s="55">
        <v>445</v>
      </c>
      <c r="M22" s="15">
        <v>1646</v>
      </c>
      <c r="N22" s="15">
        <v>639</v>
      </c>
      <c r="O22" s="41">
        <v>639</v>
      </c>
      <c r="P22" s="55">
        <v>4745</v>
      </c>
      <c r="Q22" s="15">
        <v>446</v>
      </c>
      <c r="R22" s="15">
        <v>639</v>
      </c>
      <c r="S22" s="41">
        <v>639</v>
      </c>
      <c r="T22" s="15">
        <v>5720</v>
      </c>
      <c r="U22" s="15">
        <v>4446</v>
      </c>
      <c r="V22" s="15">
        <v>639</v>
      </c>
      <c r="W22" s="41">
        <v>639</v>
      </c>
      <c r="Z22" s="100">
        <f t="shared" si="13"/>
        <v>2800</v>
      </c>
      <c r="AA22" s="101">
        <f>Z22*B21</f>
        <v>28</v>
      </c>
      <c r="AB22" s="100">
        <f t="shared" si="14"/>
        <v>4464.302857109943</v>
      </c>
      <c r="AC22" s="102">
        <f>AB22*B21</f>
        <v>44.643028571099428</v>
      </c>
      <c r="AD22" s="100">
        <f t="shared" si="15"/>
        <v>4117.1136734367683</v>
      </c>
      <c r="AE22" s="101">
        <f>AD22*B21</f>
        <v>41.171136734367686</v>
      </c>
      <c r="AF22" s="100">
        <f t="shared" si="3"/>
        <v>5275</v>
      </c>
      <c r="AG22" s="101">
        <f>AF22*B21</f>
        <v>52.75</v>
      </c>
      <c r="AH22" s="100">
        <f t="shared" si="7"/>
        <v>5872.8187440104093</v>
      </c>
      <c r="AI22" s="100">
        <f>AH22*B21</f>
        <v>58.728187440104094</v>
      </c>
      <c r="AJ22" s="103">
        <f t="shared" si="4"/>
        <v>5972.0704115072185</v>
      </c>
      <c r="AK22" s="103">
        <f>AJ22*B21</f>
        <v>59.720704115072188</v>
      </c>
      <c r="AM22" s="89">
        <f>AA22-BQ18</f>
        <v>0</v>
      </c>
      <c r="AN22" s="89">
        <f>AC22-BR18</f>
        <v>0</v>
      </c>
      <c r="AO22" s="89">
        <f>AE22-BS18</f>
        <v>0</v>
      </c>
      <c r="AP22" s="77">
        <f>AG22-BT18</f>
        <v>0</v>
      </c>
      <c r="AQ22" s="77">
        <f>AI22-BU18</f>
        <v>0</v>
      </c>
      <c r="AR22" s="103">
        <f>AK22-BV18</f>
        <v>0</v>
      </c>
      <c r="AS22" s="101"/>
      <c r="AT22" s="114">
        <f t="shared" si="5"/>
        <v>0</v>
      </c>
      <c r="AU22" s="81"/>
      <c r="AV22" s="89">
        <f>ABS((E22*B21)-BA18)</f>
        <v>3.9999999999906777E-3</v>
      </c>
      <c r="AW22" s="89">
        <f>ABS((F22*B21)-BB18)</f>
        <v>3.9999999999977831E-3</v>
      </c>
      <c r="AX22" s="103">
        <f t="shared" si="6"/>
        <v>7.9999999999884608E-3</v>
      </c>
      <c r="AY22" s="81"/>
      <c r="BA22" s="121"/>
      <c r="BB22" s="150"/>
      <c r="BC22" s="21"/>
      <c r="BD22" s="153"/>
      <c r="BE22" s="151"/>
      <c r="BF22" s="119"/>
      <c r="BG22" s="153"/>
      <c r="BH22" s="151"/>
      <c r="BI22" s="119"/>
      <c r="BJ22" s="153"/>
      <c r="BK22" s="151"/>
      <c r="BL22" s="119"/>
      <c r="BM22" s="153"/>
      <c r="BN22" s="151"/>
      <c r="BO22" s="119"/>
      <c r="BQ22" s="122"/>
      <c r="BR22" s="124"/>
      <c r="BS22" s="124"/>
      <c r="BT22" s="124"/>
      <c r="BU22" s="124"/>
      <c r="BV22" s="124"/>
      <c r="BW22" s="163"/>
    </row>
    <row r="23" spans="1:75" ht="15" customHeight="1" thickBot="1" x14ac:dyDescent="0.35">
      <c r="A23" s="129"/>
      <c r="B23" s="134"/>
      <c r="C23" s="42" t="s">
        <v>16</v>
      </c>
      <c r="D23" s="43"/>
      <c r="E23" s="44">
        <v>9893</v>
      </c>
      <c r="F23" s="45">
        <v>4893</v>
      </c>
      <c r="G23" s="46"/>
      <c r="H23" s="56">
        <v>446</v>
      </c>
      <c r="I23" s="47">
        <v>4446</v>
      </c>
      <c r="J23" s="47">
        <v>641</v>
      </c>
      <c r="K23" s="48">
        <v>641</v>
      </c>
      <c r="L23" s="56">
        <v>446</v>
      </c>
      <c r="M23" s="47">
        <v>1646</v>
      </c>
      <c r="N23" s="47">
        <v>641</v>
      </c>
      <c r="O23" s="48">
        <v>641</v>
      </c>
      <c r="P23" s="56">
        <v>4746</v>
      </c>
      <c r="Q23" s="47">
        <v>446</v>
      </c>
      <c r="R23" s="47">
        <v>641</v>
      </c>
      <c r="S23" s="48">
        <v>641</v>
      </c>
      <c r="T23" s="47">
        <v>5721</v>
      </c>
      <c r="U23" s="47">
        <v>4446</v>
      </c>
      <c r="V23" s="47">
        <v>641</v>
      </c>
      <c r="W23" s="48">
        <v>641</v>
      </c>
      <c r="Z23" s="100">
        <f t="shared" si="13"/>
        <v>2800</v>
      </c>
      <c r="AA23" s="101">
        <f>Z23*B21</f>
        <v>28</v>
      </c>
      <c r="AB23" s="100">
        <f t="shared" si="14"/>
        <v>4464.302857109943</v>
      </c>
      <c r="AC23" s="102">
        <f>AB23*B21</f>
        <v>44.643028571099428</v>
      </c>
      <c r="AD23" s="100">
        <f t="shared" si="15"/>
        <v>4117.1136734367683</v>
      </c>
      <c r="AE23" s="101">
        <f>AD23*B21</f>
        <v>41.171136734367686</v>
      </c>
      <c r="AF23" s="100">
        <f t="shared" si="3"/>
        <v>5275</v>
      </c>
      <c r="AG23" s="101">
        <f>AF23*B21</f>
        <v>52.75</v>
      </c>
      <c r="AH23" s="100">
        <f t="shared" si="7"/>
        <v>5872.8187440104093</v>
      </c>
      <c r="AI23" s="100">
        <f>AH23*B21</f>
        <v>58.728187440104094</v>
      </c>
      <c r="AJ23" s="103">
        <f t="shared" si="4"/>
        <v>5972.0704115072185</v>
      </c>
      <c r="AK23" s="103">
        <f>AJ23*B21</f>
        <v>59.720704115072188</v>
      </c>
      <c r="AM23" s="89">
        <f>AA23-BQ18</f>
        <v>0</v>
      </c>
      <c r="AN23" s="89">
        <f>AC23-BR18</f>
        <v>0</v>
      </c>
      <c r="AO23" s="89">
        <f>AE23-BS18</f>
        <v>0</v>
      </c>
      <c r="AP23" s="77">
        <f>AG23-BT18</f>
        <v>0</v>
      </c>
      <c r="AQ23" s="77">
        <f>AI23-BU18</f>
        <v>0</v>
      </c>
      <c r="AR23" s="103">
        <f>AK23-BV18</f>
        <v>0</v>
      </c>
      <c r="AS23" s="101"/>
      <c r="AT23" s="114">
        <f t="shared" si="5"/>
        <v>0</v>
      </c>
      <c r="AU23" s="81"/>
      <c r="AV23" s="89">
        <f>ABS((E23*B21)-BA18)</f>
        <v>3.9999999999906777E-3</v>
      </c>
      <c r="AW23" s="89">
        <f>ABS((F23*B21)-BB18)</f>
        <v>3.9999999999977831E-3</v>
      </c>
      <c r="AX23" s="103">
        <f t="shared" si="6"/>
        <v>7.9999999999884608E-3</v>
      </c>
      <c r="AY23" s="81"/>
      <c r="BA23" s="121"/>
      <c r="BB23" s="150"/>
      <c r="BC23" s="21"/>
      <c r="BD23" s="153"/>
      <c r="BE23" s="151"/>
      <c r="BF23" s="119"/>
      <c r="BG23" s="153"/>
      <c r="BH23" s="151"/>
      <c r="BI23" s="119"/>
      <c r="BJ23" s="153"/>
      <c r="BK23" s="151"/>
      <c r="BL23" s="119"/>
      <c r="BM23" s="153"/>
      <c r="BN23" s="151"/>
      <c r="BO23" s="119"/>
      <c r="BQ23" s="122"/>
      <c r="BR23" s="124"/>
      <c r="BS23" s="124"/>
      <c r="BT23" s="124"/>
      <c r="BU23" s="124"/>
      <c r="BV23" s="124"/>
      <c r="BW23" s="163"/>
    </row>
    <row r="24" spans="1:75" ht="14.4" customHeight="1" x14ac:dyDescent="0.3">
      <c r="A24" s="129"/>
      <c r="B24" s="132">
        <v>5.0000000000000001E-3</v>
      </c>
      <c r="C24" s="33" t="s">
        <v>14</v>
      </c>
      <c r="D24" s="21"/>
      <c r="E24" s="10">
        <v>19787</v>
      </c>
      <c r="F24" s="9">
        <v>9787</v>
      </c>
      <c r="G24" s="19"/>
      <c r="H24" s="55">
        <v>893.5</v>
      </c>
      <c r="I24" s="22">
        <v>8893.5</v>
      </c>
      <c r="J24" s="22">
        <v>1280</v>
      </c>
      <c r="K24" s="41">
        <v>1280</v>
      </c>
      <c r="L24" s="55">
        <v>893.5</v>
      </c>
      <c r="M24" s="22">
        <v>3293</v>
      </c>
      <c r="N24" s="22">
        <v>1280</v>
      </c>
      <c r="O24" s="41">
        <v>1280</v>
      </c>
      <c r="P24" s="55">
        <v>9493.5</v>
      </c>
      <c r="Q24" s="22">
        <v>893.5</v>
      </c>
      <c r="R24" s="22">
        <v>1280</v>
      </c>
      <c r="S24" s="41">
        <v>1280</v>
      </c>
      <c r="T24" s="22">
        <v>11443.5</v>
      </c>
      <c r="U24" s="22">
        <v>8893.5</v>
      </c>
      <c r="V24" s="22">
        <v>1280</v>
      </c>
      <c r="W24" s="41">
        <v>1280</v>
      </c>
      <c r="Y24" s="5" t="s">
        <v>31</v>
      </c>
      <c r="Z24" s="100">
        <f t="shared" si="13"/>
        <v>5600.5</v>
      </c>
      <c r="AA24" s="101">
        <f t="shared" si="16"/>
        <v>28.002500000000001</v>
      </c>
      <c r="AB24" s="100">
        <f t="shared" si="14"/>
        <v>8928.4713277245846</v>
      </c>
      <c r="AC24" s="102">
        <f t="shared" si="17"/>
        <v>44.642356638622921</v>
      </c>
      <c r="AD24" s="100">
        <f t="shared" si="15"/>
        <v>8234.2273468735366</v>
      </c>
      <c r="AE24" s="101">
        <f t="shared" si="9"/>
        <v>41.171136734367686</v>
      </c>
      <c r="AF24" s="100">
        <f t="shared" si="3"/>
        <v>10550</v>
      </c>
      <c r="AG24" s="101">
        <f t="shared" si="10"/>
        <v>52.75</v>
      </c>
      <c r="AH24" s="100">
        <f t="shared" si="7"/>
        <v>11745.637488020819</v>
      </c>
      <c r="AI24" s="100">
        <f>AH24*B24</f>
        <v>58.728187440104094</v>
      </c>
      <c r="AJ24" s="103">
        <f t="shared" si="4"/>
        <v>11944.375255742763</v>
      </c>
      <c r="AK24" s="103">
        <f t="shared" si="12"/>
        <v>59.721876278713815</v>
      </c>
      <c r="AM24" s="89">
        <f>AA24-BQ18</f>
        <v>2.500000000001279E-3</v>
      </c>
      <c r="AN24" s="89">
        <f>ABS(AC24-BR18)</f>
        <v>6.7193247650720878E-4</v>
      </c>
      <c r="AO24" s="89">
        <f>AE24-BS18</f>
        <v>0</v>
      </c>
      <c r="AP24" s="77">
        <f>AG24-BT18</f>
        <v>0</v>
      </c>
      <c r="AQ24" s="77">
        <f>AI24-BU18</f>
        <v>0</v>
      </c>
      <c r="AR24" s="103">
        <f>AK24-BV18</f>
        <v>1.1721636416268666E-3</v>
      </c>
      <c r="AS24" s="101"/>
      <c r="AT24" s="89">
        <f t="shared" si="5"/>
        <v>4.3440961181353543E-3</v>
      </c>
      <c r="AU24" s="81"/>
      <c r="AV24" s="89">
        <f>(E24*B24)-BA18</f>
        <v>1.0000000000047748E-3</v>
      </c>
      <c r="AW24" s="89">
        <f>(F24*B24)-BB18</f>
        <v>1.0000000000047748E-3</v>
      </c>
      <c r="AX24" s="103">
        <f t="shared" si="6"/>
        <v>2.0000000000095497E-3</v>
      </c>
      <c r="AY24" s="81"/>
      <c r="BA24" s="121"/>
      <c r="BB24" s="150"/>
      <c r="BC24" s="21"/>
      <c r="BD24" s="153"/>
      <c r="BE24" s="151"/>
      <c r="BF24" s="119"/>
      <c r="BG24" s="153"/>
      <c r="BH24" s="151"/>
      <c r="BI24" s="119"/>
      <c r="BJ24" s="153"/>
      <c r="BK24" s="151"/>
      <c r="BL24" s="119"/>
      <c r="BM24" s="153"/>
      <c r="BN24" s="151"/>
      <c r="BO24" s="119"/>
      <c r="BQ24" s="122"/>
      <c r="BR24" s="124"/>
      <c r="BS24" s="124"/>
      <c r="BT24" s="124"/>
      <c r="BU24" s="124"/>
      <c r="BV24" s="124"/>
      <c r="BW24" s="163"/>
    </row>
    <row r="25" spans="1:75" ht="14.4" customHeight="1" x14ac:dyDescent="0.3">
      <c r="A25" s="129"/>
      <c r="B25" s="133"/>
      <c r="C25" s="40" t="s">
        <v>15</v>
      </c>
      <c r="D25" s="21"/>
      <c r="E25" s="10">
        <v>19786</v>
      </c>
      <c r="F25" s="9">
        <v>9786</v>
      </c>
      <c r="G25" s="19"/>
      <c r="H25" s="55">
        <v>892</v>
      </c>
      <c r="I25" s="22">
        <v>8891.5</v>
      </c>
      <c r="J25" s="22">
        <v>1279</v>
      </c>
      <c r="K25" s="41">
        <v>1279</v>
      </c>
      <c r="L25" s="55">
        <v>892</v>
      </c>
      <c r="M25" s="22">
        <v>3291.5</v>
      </c>
      <c r="N25" s="22">
        <v>1279</v>
      </c>
      <c r="O25" s="41">
        <v>1279</v>
      </c>
      <c r="P25" s="55">
        <v>9492</v>
      </c>
      <c r="Q25" s="22">
        <v>891.5</v>
      </c>
      <c r="R25" s="22">
        <v>1279</v>
      </c>
      <c r="S25" s="41">
        <v>1279</v>
      </c>
      <c r="T25" s="22">
        <v>11442</v>
      </c>
      <c r="U25" s="22">
        <v>8891.5</v>
      </c>
      <c r="V25" s="22">
        <v>1279</v>
      </c>
      <c r="W25" s="41">
        <v>1279</v>
      </c>
      <c r="Y25" s="5" t="s">
        <v>30</v>
      </c>
      <c r="Z25" s="100">
        <f t="shared" si="13"/>
        <v>5600</v>
      </c>
      <c r="AA25" s="101">
        <f>Z25*B24</f>
        <v>28</v>
      </c>
      <c r="AB25" s="100">
        <f t="shared" si="14"/>
        <v>8928.6057142198861</v>
      </c>
      <c r="AC25" s="102">
        <f>AB25*B24</f>
        <v>44.643028571099428</v>
      </c>
      <c r="AD25" s="100">
        <f t="shared" si="15"/>
        <v>8234.2273468735366</v>
      </c>
      <c r="AE25" s="101">
        <f>AD25*B24</f>
        <v>41.171136734367686</v>
      </c>
      <c r="AF25" s="100">
        <f t="shared" si="3"/>
        <v>10550</v>
      </c>
      <c r="AG25" s="101">
        <f>AF25*B24</f>
        <v>52.75</v>
      </c>
      <c r="AH25" s="100">
        <f t="shared" si="7"/>
        <v>11745.637488020819</v>
      </c>
      <c r="AI25" s="100">
        <f>AH25*B24</f>
        <v>58.728187440104094</v>
      </c>
      <c r="AJ25" s="103">
        <f t="shared" si="4"/>
        <v>11944.140823014437</v>
      </c>
      <c r="AK25" s="103">
        <f>AJ25*B24</f>
        <v>59.720704115072188</v>
      </c>
      <c r="AM25" s="89">
        <f>AA25-BQ18</f>
        <v>0</v>
      </c>
      <c r="AN25" s="89">
        <f>AC25-BR18</f>
        <v>0</v>
      </c>
      <c r="AO25" s="89">
        <f>AE25-BS18</f>
        <v>0</v>
      </c>
      <c r="AP25" s="77">
        <f>AG25-BT18</f>
        <v>0</v>
      </c>
      <c r="AQ25" s="77">
        <f>AI25-BU18</f>
        <v>0</v>
      </c>
      <c r="AR25" s="103">
        <f>AK25-BV18</f>
        <v>0</v>
      </c>
      <c r="AS25" s="101"/>
      <c r="AT25" s="113">
        <f t="shared" si="5"/>
        <v>0</v>
      </c>
      <c r="AU25" s="81"/>
      <c r="AV25" s="89">
        <f>ABS((E25*B24)-BA18)</f>
        <v>3.9999999999906777E-3</v>
      </c>
      <c r="AW25" s="89">
        <f>ABS((F25*B24)-BB18)</f>
        <v>3.9999999999977831E-3</v>
      </c>
      <c r="AX25" s="103">
        <f t="shared" si="6"/>
        <v>7.9999999999884608E-3</v>
      </c>
      <c r="AY25" s="81"/>
      <c r="BA25" s="121"/>
      <c r="BB25" s="150"/>
      <c r="BC25" s="21"/>
      <c r="BD25" s="153"/>
      <c r="BE25" s="151"/>
      <c r="BF25" s="119"/>
      <c r="BG25" s="153"/>
      <c r="BH25" s="151"/>
      <c r="BI25" s="119"/>
      <c r="BJ25" s="153"/>
      <c r="BK25" s="151"/>
      <c r="BL25" s="119"/>
      <c r="BM25" s="153"/>
      <c r="BN25" s="151"/>
      <c r="BO25" s="119"/>
      <c r="BQ25" s="122"/>
      <c r="BR25" s="124"/>
      <c r="BS25" s="124"/>
      <c r="BT25" s="124"/>
      <c r="BU25" s="124"/>
      <c r="BV25" s="124"/>
      <c r="BW25" s="163"/>
    </row>
    <row r="26" spans="1:75" ht="15" customHeight="1" thickBot="1" x14ac:dyDescent="0.35">
      <c r="A26" s="129"/>
      <c r="B26" s="134"/>
      <c r="C26" s="42" t="s">
        <v>16</v>
      </c>
      <c r="D26" s="21"/>
      <c r="E26" s="10">
        <v>19787</v>
      </c>
      <c r="F26" s="9">
        <v>9787</v>
      </c>
      <c r="G26" s="19"/>
      <c r="H26" s="55">
        <v>893</v>
      </c>
      <c r="I26" s="22">
        <v>8893</v>
      </c>
      <c r="J26" s="22">
        <v>1281</v>
      </c>
      <c r="K26" s="41">
        <v>1281</v>
      </c>
      <c r="L26" s="55">
        <v>893</v>
      </c>
      <c r="M26" s="22">
        <v>3293</v>
      </c>
      <c r="N26" s="22">
        <v>1281</v>
      </c>
      <c r="O26" s="41">
        <v>1281</v>
      </c>
      <c r="P26" s="55">
        <v>9493</v>
      </c>
      <c r="Q26" s="22">
        <v>893</v>
      </c>
      <c r="R26" s="22">
        <v>1281</v>
      </c>
      <c r="S26" s="41">
        <v>1281</v>
      </c>
      <c r="T26" s="22">
        <v>11443</v>
      </c>
      <c r="U26" s="22">
        <v>8893</v>
      </c>
      <c r="V26" s="22">
        <v>1281</v>
      </c>
      <c r="W26" s="41">
        <v>1281</v>
      </c>
      <c r="Z26" s="79">
        <f t="shared" si="13"/>
        <v>5600</v>
      </c>
      <c r="AA26" s="82">
        <f>Z26*B24</f>
        <v>28</v>
      </c>
      <c r="AB26" s="79">
        <f t="shared" si="14"/>
        <v>8928.6057142198861</v>
      </c>
      <c r="AC26" s="80">
        <f>AB26*B24</f>
        <v>44.643028571099428</v>
      </c>
      <c r="AD26" s="79">
        <f t="shared" si="15"/>
        <v>8234.2273468735366</v>
      </c>
      <c r="AE26" s="82">
        <f>AD26*B24</f>
        <v>41.171136734367686</v>
      </c>
      <c r="AF26" s="79">
        <f t="shared" si="3"/>
        <v>10550</v>
      </c>
      <c r="AG26" s="82">
        <f>AF26*B24</f>
        <v>52.75</v>
      </c>
      <c r="AH26" s="79">
        <f t="shared" si="7"/>
        <v>11745.637488020819</v>
      </c>
      <c r="AI26" s="79">
        <f>AH26*B24</f>
        <v>58.728187440104094</v>
      </c>
      <c r="AJ26" s="90">
        <f t="shared" si="4"/>
        <v>11944.140823014437</v>
      </c>
      <c r="AK26" s="90">
        <f>AJ26*B24</f>
        <v>59.720704115072188</v>
      </c>
      <c r="AM26" s="90">
        <f>AA26-BQ18</f>
        <v>0</v>
      </c>
      <c r="AN26" s="90">
        <f>AC26-BR18</f>
        <v>0</v>
      </c>
      <c r="AO26" s="90">
        <f>AE26-BS18</f>
        <v>0</v>
      </c>
      <c r="AP26" s="79">
        <f>AG26-BT18</f>
        <v>0</v>
      </c>
      <c r="AQ26" s="79">
        <f>AI26-BU18</f>
        <v>0</v>
      </c>
      <c r="AR26" s="109">
        <f>AK26-BV18</f>
        <v>0</v>
      </c>
      <c r="AS26" s="101"/>
      <c r="AT26" s="115">
        <f t="shared" si="5"/>
        <v>0</v>
      </c>
      <c r="AU26" s="81"/>
      <c r="AV26" s="90">
        <f>(E26*B24)-BA18</f>
        <v>1.0000000000047748E-3</v>
      </c>
      <c r="AW26" s="90">
        <f>(F26*B24)-BB18</f>
        <v>1.0000000000047748E-3</v>
      </c>
      <c r="AX26" s="109">
        <f t="shared" si="6"/>
        <v>2.0000000000095497E-3</v>
      </c>
      <c r="AY26" s="81"/>
      <c r="BA26" s="121"/>
      <c r="BB26" s="150"/>
      <c r="BC26" s="21"/>
      <c r="BD26" s="153"/>
      <c r="BE26" s="151"/>
      <c r="BF26" s="119"/>
      <c r="BG26" s="153"/>
      <c r="BH26" s="151"/>
      <c r="BI26" s="119"/>
      <c r="BJ26" s="153"/>
      <c r="BK26" s="151"/>
      <c r="BL26" s="119"/>
      <c r="BM26" s="153"/>
      <c r="BN26" s="151"/>
      <c r="BO26" s="119"/>
      <c r="BQ26" s="122"/>
      <c r="BR26" s="124"/>
      <c r="BS26" s="124"/>
      <c r="BT26" s="124"/>
      <c r="BU26" s="124"/>
      <c r="BV26" s="124"/>
      <c r="BW26" s="163"/>
    </row>
    <row r="27" spans="1:75" ht="14.4" customHeight="1" x14ac:dyDescent="0.3">
      <c r="A27" s="129"/>
      <c r="B27" s="126">
        <v>2E-3</v>
      </c>
      <c r="C27" s="61" t="s">
        <v>14</v>
      </c>
      <c r="D27" s="62"/>
      <c r="E27" s="138" t="s">
        <v>27</v>
      </c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40"/>
      <c r="BA27" s="121"/>
      <c r="BB27" s="150"/>
      <c r="BC27" s="21"/>
      <c r="BD27" s="153"/>
      <c r="BE27" s="151"/>
      <c r="BF27" s="119"/>
      <c r="BG27" s="153"/>
      <c r="BH27" s="151"/>
      <c r="BI27" s="119"/>
      <c r="BJ27" s="153"/>
      <c r="BK27" s="151"/>
      <c r="BL27" s="119"/>
      <c r="BM27" s="153"/>
      <c r="BN27" s="151"/>
      <c r="BO27" s="119"/>
      <c r="BQ27" s="122"/>
      <c r="BR27" s="124"/>
      <c r="BS27" s="124"/>
      <c r="BT27" s="124"/>
      <c r="BU27" s="124"/>
      <c r="BV27" s="124"/>
      <c r="BW27" s="163"/>
    </row>
    <row r="28" spans="1:75" ht="14.4" customHeight="1" x14ac:dyDescent="0.3">
      <c r="A28" s="129"/>
      <c r="B28" s="127"/>
      <c r="C28" s="63" t="s">
        <v>15</v>
      </c>
      <c r="D28" s="64"/>
      <c r="E28" s="141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3"/>
      <c r="BA28" s="121"/>
      <c r="BB28" s="150"/>
      <c r="BC28" s="21"/>
      <c r="BD28" s="153"/>
      <c r="BE28" s="151"/>
      <c r="BF28" s="119"/>
      <c r="BG28" s="153"/>
      <c r="BH28" s="151"/>
      <c r="BI28" s="119"/>
      <c r="BJ28" s="153"/>
      <c r="BK28" s="151"/>
      <c r="BL28" s="119"/>
      <c r="BM28" s="153"/>
      <c r="BN28" s="151"/>
      <c r="BO28" s="119"/>
      <c r="BQ28" s="122"/>
      <c r="BR28" s="124"/>
      <c r="BS28" s="124"/>
      <c r="BT28" s="124"/>
      <c r="BU28" s="124"/>
      <c r="BV28" s="124"/>
      <c r="BW28" s="163"/>
    </row>
    <row r="29" spans="1:75" ht="15" customHeight="1" thickBot="1" x14ac:dyDescent="0.35">
      <c r="A29" s="129"/>
      <c r="B29" s="128"/>
      <c r="C29" s="65" t="s">
        <v>16</v>
      </c>
      <c r="D29" s="66"/>
      <c r="E29" s="144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6"/>
      <c r="BA29" s="121"/>
      <c r="BB29" s="150"/>
      <c r="BC29" s="21"/>
      <c r="BD29" s="154"/>
      <c r="BE29" s="152"/>
      <c r="BF29" s="120"/>
      <c r="BG29" s="154"/>
      <c r="BH29" s="152"/>
      <c r="BI29" s="120"/>
      <c r="BJ29" s="154"/>
      <c r="BK29" s="152"/>
      <c r="BL29" s="120"/>
      <c r="BM29" s="154"/>
      <c r="BN29" s="152"/>
      <c r="BO29" s="120"/>
      <c r="BQ29" s="123"/>
      <c r="BR29" s="125"/>
      <c r="BS29" s="125"/>
      <c r="BT29" s="125"/>
      <c r="BU29" s="125"/>
      <c r="BV29" s="125"/>
      <c r="BW29" s="164"/>
    </row>
    <row r="30" spans="1:75" ht="7.2" customHeight="1" x14ac:dyDescent="0.3">
      <c r="A30" s="7"/>
      <c r="B30" s="2"/>
      <c r="C30" s="2"/>
      <c r="D30" s="17"/>
      <c r="E30" s="5"/>
      <c r="F30" s="5"/>
      <c r="BA30" s="12"/>
      <c r="BB30" s="12"/>
    </row>
    <row r="31" spans="1:75" x14ac:dyDescent="0.3">
      <c r="B31" s="5"/>
      <c r="C31" s="5"/>
      <c r="D31" s="17"/>
      <c r="E31" s="5"/>
      <c r="F31" s="5"/>
      <c r="BA31" s="12"/>
      <c r="BB31" s="12"/>
    </row>
    <row r="32" spans="1:75" ht="13.8" thickBot="1" x14ac:dyDescent="0.35">
      <c r="B32" s="5"/>
      <c r="C32" s="5"/>
      <c r="D32" s="17"/>
      <c r="E32" s="5"/>
      <c r="F32" s="5"/>
      <c r="BA32" s="12"/>
      <c r="BB32" s="12"/>
    </row>
    <row r="33" spans="1:75" ht="13.8" thickBot="1" x14ac:dyDescent="0.35">
      <c r="A33" s="72" t="s">
        <v>32</v>
      </c>
      <c r="B33" s="67">
        <v>0.05</v>
      </c>
      <c r="C33" s="68" t="s">
        <v>16</v>
      </c>
      <c r="D33" s="69"/>
      <c r="E33" s="70">
        <v>264</v>
      </c>
      <c r="F33" s="70">
        <v>199</v>
      </c>
      <c r="G33" s="70"/>
      <c r="H33" s="70">
        <v>13</v>
      </c>
      <c r="I33" s="70">
        <v>166</v>
      </c>
      <c r="J33" s="70">
        <v>21</v>
      </c>
      <c r="K33" s="70">
        <v>21</v>
      </c>
      <c r="L33" s="110">
        <v>30</v>
      </c>
      <c r="M33" s="70">
        <v>108</v>
      </c>
      <c r="N33" s="70">
        <v>21</v>
      </c>
      <c r="O33" s="71">
        <v>21</v>
      </c>
      <c r="P33" s="110">
        <v>243</v>
      </c>
      <c r="Q33" s="70">
        <v>49</v>
      </c>
      <c r="R33" s="70">
        <v>17</v>
      </c>
      <c r="S33" s="71">
        <v>17</v>
      </c>
      <c r="T33" s="110">
        <v>253</v>
      </c>
      <c r="U33" s="70">
        <v>166</v>
      </c>
      <c r="V33" s="70">
        <v>21</v>
      </c>
      <c r="W33" s="71">
        <v>21</v>
      </c>
      <c r="Z33" s="110">
        <f>SQRT((L33-H33)^2+(M33-I33)^2)</f>
        <v>60.440052945046304</v>
      </c>
      <c r="AA33" s="71">
        <f>Z33*B33</f>
        <v>3.0220026472523154</v>
      </c>
      <c r="AB33" s="110">
        <f>SQRT((P33-L33)^2+(Q33-M33)^2)</f>
        <v>221.02036105300343</v>
      </c>
      <c r="AC33" s="71">
        <f>AB33*B33</f>
        <v>11.051018052650171</v>
      </c>
      <c r="AD33" s="110">
        <f>SQRT((T33-P33)^2+(U33-Q33)^2)</f>
        <v>117.42657280190033</v>
      </c>
      <c r="AE33" s="71">
        <f>AD33*B33</f>
        <v>5.8713286400950171</v>
      </c>
      <c r="AF33" s="110">
        <f>SQRT((T33-H33)^2+(U33-I33)^2)</f>
        <v>240</v>
      </c>
      <c r="AG33" s="71">
        <f>AF33*B33</f>
        <v>12</v>
      </c>
      <c r="AH33" s="110">
        <f>SQRT((P33-H33)^2+(Q33-I33)^2)</f>
        <v>258.04844506410029</v>
      </c>
      <c r="AI33" s="71">
        <f>AH33*B33</f>
        <v>12.902422253205016</v>
      </c>
      <c r="AJ33" s="110">
        <f>SQRT((T33-L33)^2+(U33-M33)^2)</f>
        <v>230.41918322917473</v>
      </c>
      <c r="AK33" s="71">
        <f>AJ33*B33</f>
        <v>11.520959161458737</v>
      </c>
      <c r="AM33" s="111">
        <f>AA33-BQ33</f>
        <v>1.9584620061564806E-2</v>
      </c>
      <c r="AN33" s="5">
        <f>AC33-BR33</f>
        <v>9.3727240245300436E-4</v>
      </c>
      <c r="AO33" s="5">
        <f>ABS(AE33-BS33)</f>
        <v>2.5174852268428083E-4</v>
      </c>
      <c r="AP33" s="5">
        <f>AG33-BT33</f>
        <v>0</v>
      </c>
      <c r="AQ33" s="5">
        <f>AI33-BU33</f>
        <v>1.8592998670477812E-2</v>
      </c>
      <c r="AR33" s="5">
        <f>ABS(AK33-BV33)</f>
        <v>1.0602485170048581E-2</v>
      </c>
      <c r="AT33" s="165">
        <f>SUM(AM33:AR33)</f>
        <v>4.9969124827228484E-2</v>
      </c>
      <c r="AV33" s="166">
        <f>ABS((E33*B33)-BA33)</f>
        <v>3.4900000000000375E-2</v>
      </c>
      <c r="AW33" s="166">
        <f>ABS((F33*B33)-BB33)</f>
        <v>7.0100000000001828E-2</v>
      </c>
      <c r="AX33" s="166">
        <f>SUM(AV33:AW33)</f>
        <v>0.1050000000000022</v>
      </c>
      <c r="BA33" s="17">
        <v>13.165100000000001</v>
      </c>
      <c r="BB33" s="17">
        <v>9.8798999999999992</v>
      </c>
      <c r="BD33" s="12">
        <v>-2.5</v>
      </c>
      <c r="BE33" s="12">
        <v>1</v>
      </c>
      <c r="BF33" s="12">
        <v>1</v>
      </c>
      <c r="BG33" s="12">
        <v>-1.6651</v>
      </c>
      <c r="BH33" s="12">
        <v>3.8839999999999999</v>
      </c>
      <c r="BI33" s="12">
        <v>1</v>
      </c>
      <c r="BJ33" s="12">
        <v>8.9799000000000007</v>
      </c>
      <c r="BK33" s="12">
        <v>6.8484999999999996</v>
      </c>
      <c r="BL33" s="12">
        <v>0.8</v>
      </c>
      <c r="BM33" s="12">
        <v>9.5</v>
      </c>
      <c r="BN33" s="12">
        <v>1</v>
      </c>
      <c r="BO33" s="12">
        <v>1</v>
      </c>
      <c r="BQ33" s="112">
        <f>SQRT((BG33-BD33)^2+(BH33-BE33)^2)</f>
        <v>3.0024180271907506</v>
      </c>
      <c r="BR33" s="6">
        <f>SQRT((BJ33-BG33)^2+(BK33-BH33)^2)</f>
        <v>11.050080780247718</v>
      </c>
      <c r="BS33" s="6">
        <f>SQRT((BM33-BJ33)^2+(BN33-BK33)^2)</f>
        <v>5.8715803886177014</v>
      </c>
      <c r="BT33" s="112">
        <f>SQRT((BM33-BD33)^2+(BN33-BE33)^2)</f>
        <v>12</v>
      </c>
      <c r="BU33" s="112">
        <f>SQRT((BJ33-BD33)^2+(BK33-BE33)^2)</f>
        <v>12.883829254534538</v>
      </c>
      <c r="BV33" s="6">
        <f>SQRT((BM33-BG33)^2+(BN33-BH33)^2)</f>
        <v>11.531561646628786</v>
      </c>
      <c r="BW33" s="6">
        <f>SQRT((BM33-BJ33)^2+(BN33-BK33)^2)</f>
        <v>5.8715803886177014</v>
      </c>
    </row>
  </sheetData>
  <mergeCells count="70">
    <mergeCell ref="BQ2:BW2"/>
    <mergeCell ref="AM2:AR2"/>
    <mergeCell ref="BU5:BU16"/>
    <mergeCell ref="BU18:BU29"/>
    <mergeCell ref="BV5:BV16"/>
    <mergeCell ref="BV18:BV29"/>
    <mergeCell ref="BW5:BW16"/>
    <mergeCell ref="BW18:BW29"/>
    <mergeCell ref="BN18:BN29"/>
    <mergeCell ref="BE18:BE29"/>
    <mergeCell ref="BG18:BG29"/>
    <mergeCell ref="BH18:BH29"/>
    <mergeCell ref="BJ18:BJ29"/>
    <mergeCell ref="BF18:BF29"/>
    <mergeCell ref="BN5:BN16"/>
    <mergeCell ref="BA18:BA29"/>
    <mergeCell ref="P2:S2"/>
    <mergeCell ref="T2:W2"/>
    <mergeCell ref="E14:W16"/>
    <mergeCell ref="BM5:BM16"/>
    <mergeCell ref="BF5:BF16"/>
    <mergeCell ref="BI5:BI16"/>
    <mergeCell ref="BL5:BL16"/>
    <mergeCell ref="BA2:BB2"/>
    <mergeCell ref="Z2:AJ2"/>
    <mergeCell ref="BE5:BE16"/>
    <mergeCell ref="BG5:BG16"/>
    <mergeCell ref="BH5:BH16"/>
    <mergeCell ref="BJ5:BJ16"/>
    <mergeCell ref="BK5:BK16"/>
    <mergeCell ref="BB5:BB16"/>
    <mergeCell ref="BA1:BO1"/>
    <mergeCell ref="BM2:BO2"/>
    <mergeCell ref="BJ2:BL2"/>
    <mergeCell ref="BG2:BI2"/>
    <mergeCell ref="BD2:BF2"/>
    <mergeCell ref="B27:B29"/>
    <mergeCell ref="A5:A16"/>
    <mergeCell ref="A18:A29"/>
    <mergeCell ref="Y1:Y3"/>
    <mergeCell ref="B5:B7"/>
    <mergeCell ref="B8:B10"/>
    <mergeCell ref="B14:B16"/>
    <mergeCell ref="B18:B20"/>
    <mergeCell ref="B21:B23"/>
    <mergeCell ref="E2:F2"/>
    <mergeCell ref="E1:W1"/>
    <mergeCell ref="B11:B13"/>
    <mergeCell ref="E27:W29"/>
    <mergeCell ref="B24:B26"/>
    <mergeCell ref="H2:K2"/>
    <mergeCell ref="L2:O2"/>
    <mergeCell ref="BQ5:BQ16"/>
    <mergeCell ref="BQ18:BQ29"/>
    <mergeCell ref="BR5:BR16"/>
    <mergeCell ref="BS5:BS16"/>
    <mergeCell ref="BT5:BT16"/>
    <mergeCell ref="BR18:BR29"/>
    <mergeCell ref="BS18:BS29"/>
    <mergeCell ref="BT18:BT29"/>
    <mergeCell ref="BO5:BO16"/>
    <mergeCell ref="BI18:BI29"/>
    <mergeCell ref="BL18:BL29"/>
    <mergeCell ref="BO18:BO29"/>
    <mergeCell ref="BA5:BA16"/>
    <mergeCell ref="BB18:BB29"/>
    <mergeCell ref="BK18:BK29"/>
    <mergeCell ref="BM18:BM29"/>
    <mergeCell ref="BD18:BD29"/>
    <mergeCell ref="BD5:BD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Barbosa Sousa</dc:creator>
  <cp:keywords/>
  <dc:description/>
  <cp:lastModifiedBy>Cláudia Daniela Rocha</cp:lastModifiedBy>
  <cp:revision/>
  <dcterms:created xsi:type="dcterms:W3CDTF">2022-04-27T10:31:57Z</dcterms:created>
  <dcterms:modified xsi:type="dcterms:W3CDTF">2022-05-04T15:23:45Z</dcterms:modified>
  <cp:category/>
  <cp:contentStatus/>
</cp:coreProperties>
</file>