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sousa\Dev\slr-ltlm-mr\data\methodology\quality-assessment\"/>
    </mc:Choice>
  </mc:AlternateContent>
  <xr:revisionPtr revIDLastSave="0" documentId="13_ncr:1_{8A401E37-C434-475A-91D8-4985A65F687E}" xr6:coauthVersionLast="47" xr6:coauthVersionMax="47" xr10:uidLastSave="{00000000-0000-0000-0000-000000000000}"/>
  <bookViews>
    <workbookView xWindow="-120" yWindow="-120" windowWidth="29040" windowHeight="15720" activeTab="1" xr2:uid="{00000000-000D-0000-FFFF-FFFF00000000}"/>
  </bookViews>
  <sheets>
    <sheet name="Eligible Records" sheetId="1" r:id="rId1"/>
    <sheet name="Parsifal QE" sheetId="2" r:id="rId2"/>
    <sheet name="Analysis" sheetId="3" r:id="rId3"/>
    <sheet name="Graphs Analysis" sheetId="4" r:id="rId4"/>
  </sheets>
  <definedNames>
    <definedName name="_xlchart.v1.0" hidden="1">Analysis!$C$2:$C$22</definedName>
    <definedName name="_xlchart.v1.1" hidden="1">Analysis!$D$2:$D$22</definedName>
  </definedNames>
  <calcPr calcId="191029"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O126" i="2" l="1"/>
  <c r="O235" i="2"/>
  <c r="O151" i="2"/>
  <c r="O35" i="2"/>
  <c r="O13" i="2"/>
  <c r="O171" i="2"/>
  <c r="O312" i="2"/>
  <c r="O295" i="2"/>
  <c r="O218" i="2"/>
  <c r="O127" i="2"/>
  <c r="O172" i="2"/>
  <c r="O246" i="2"/>
  <c r="O173" i="2"/>
  <c r="O325" i="2"/>
  <c r="O174" i="2"/>
  <c r="O264" i="2"/>
  <c r="O377" i="2"/>
  <c r="O326" i="2"/>
  <c r="O247" i="2"/>
  <c r="O378" i="2"/>
  <c r="O354" i="2"/>
  <c r="O327" i="2"/>
  <c r="O128" i="2"/>
  <c r="O328" i="2"/>
  <c r="O379" i="2"/>
  <c r="O380" i="2"/>
  <c r="O296" i="2"/>
  <c r="O255" i="2"/>
  <c r="O75" i="2"/>
  <c r="O36" i="2"/>
  <c r="O37" i="2"/>
  <c r="O220" i="2"/>
  <c r="O129" i="2"/>
  <c r="O4" i="2"/>
  <c r="O201" i="2"/>
  <c r="O227" i="2"/>
  <c r="O30" i="2"/>
  <c r="O297" i="2"/>
  <c r="O298" i="2"/>
  <c r="O299" i="2"/>
  <c r="O5" i="2"/>
  <c r="O265" i="2"/>
  <c r="O381" i="2"/>
  <c r="O76" i="2"/>
  <c r="O266" i="2"/>
  <c r="O267" i="2"/>
  <c r="O38" i="2"/>
  <c r="O77" i="2"/>
  <c r="O130" i="2"/>
  <c r="O39" i="2"/>
  <c r="O202" i="2"/>
  <c r="O21" i="2"/>
  <c r="O231" i="2"/>
  <c r="O152" i="2"/>
  <c r="O131" i="2"/>
  <c r="O100" i="2"/>
  <c r="O329" i="2"/>
  <c r="O268" i="2"/>
  <c r="O382" i="2"/>
  <c r="O330" i="2"/>
  <c r="O313" i="2"/>
  <c r="O153" i="2"/>
  <c r="O280" i="2"/>
  <c r="O229" i="2"/>
  <c r="O408" i="2"/>
  <c r="O314" i="2"/>
  <c r="O78" i="2"/>
  <c r="O281" i="2"/>
  <c r="O31" i="2"/>
  <c r="O22" i="2"/>
  <c r="O79" i="2"/>
  <c r="O175" i="2"/>
  <c r="O80" i="2"/>
  <c r="O132" i="2"/>
  <c r="O133" i="2"/>
  <c r="O55" i="2"/>
  <c r="O383" i="2"/>
  <c r="O40" i="2"/>
  <c r="O215" i="2"/>
  <c r="O409" i="2"/>
  <c r="O282" i="2"/>
  <c r="O355" i="2"/>
  <c r="O283" i="2"/>
  <c r="O154" i="2"/>
  <c r="O384" i="2"/>
  <c r="O134" i="2"/>
  <c r="O315" i="2"/>
  <c r="O221" i="2"/>
  <c r="O203" i="2"/>
  <c r="O385" i="2"/>
  <c r="O269" i="2"/>
  <c r="O176" i="2"/>
  <c r="O101" i="2"/>
  <c r="O270" i="2"/>
  <c r="O331" i="2"/>
  <c r="O204" i="2"/>
  <c r="O386" i="2"/>
  <c r="O300" i="2"/>
  <c r="O32" i="2"/>
  <c r="O248" i="2"/>
  <c r="O102" i="2"/>
  <c r="O155" i="2"/>
  <c r="O62" i="2"/>
  <c r="O23" i="2"/>
  <c r="O103" i="2"/>
  <c r="O104" i="2"/>
  <c r="O105" i="2"/>
  <c r="O316" i="2"/>
  <c r="O271" i="2"/>
  <c r="O317" i="2"/>
  <c r="O63" i="2"/>
  <c r="O64" i="2"/>
  <c r="O92" i="2"/>
  <c r="O56" i="2"/>
  <c r="O81" i="2"/>
  <c r="O106" i="2"/>
  <c r="O177" i="2"/>
  <c r="O41" i="2"/>
  <c r="O6" i="2"/>
  <c r="O178" i="2"/>
  <c r="O284" i="2"/>
  <c r="O14" i="2"/>
  <c r="O236" i="2"/>
  <c r="O249" i="2"/>
  <c r="O256" i="2"/>
  <c r="O332" i="2"/>
  <c r="O93" i="2"/>
  <c r="O179" i="2"/>
  <c r="O42" i="2"/>
  <c r="O65" i="2"/>
  <c r="O57" i="2"/>
  <c r="O333" i="2"/>
  <c r="O318" i="2"/>
  <c r="O180" i="2"/>
  <c r="O238" i="2"/>
  <c r="O387" i="2"/>
  <c r="O356" i="2"/>
  <c r="O181" i="2"/>
  <c r="O410" i="2"/>
  <c r="O182" i="2"/>
  <c r="O240" i="2"/>
  <c r="O357" i="2"/>
  <c r="O43" i="2"/>
  <c r="O358" i="2"/>
  <c r="O66" i="2"/>
  <c r="O156" i="2"/>
  <c r="O183" i="2"/>
  <c r="O388" i="2"/>
  <c r="O250" i="2"/>
  <c r="O135" i="2"/>
  <c r="O285" i="2"/>
  <c r="O205" i="2"/>
  <c r="O206" i="2"/>
  <c r="O136" i="2"/>
  <c r="O257" i="2"/>
  <c r="O67" i="2"/>
  <c r="O411" i="2"/>
  <c r="O272" i="2"/>
  <c r="O184" i="2"/>
  <c r="O157" i="2"/>
  <c r="O216" i="2"/>
  <c r="O58" i="2"/>
  <c r="O334" i="2"/>
  <c r="O286" i="2"/>
  <c r="O33" i="2"/>
  <c r="O258" i="2"/>
  <c r="O389" i="2"/>
  <c r="O207" i="2"/>
  <c r="O185" i="2"/>
  <c r="O7" i="2"/>
  <c r="O158" i="2"/>
  <c r="O8" i="2"/>
  <c r="O251" i="2"/>
  <c r="O241" i="2"/>
  <c r="O359" i="2"/>
  <c r="O107" i="2"/>
  <c r="O108" i="2"/>
  <c r="O137" i="2"/>
  <c r="O159" i="2"/>
  <c r="O109" i="2"/>
  <c r="O110" i="2"/>
  <c r="O273" i="2"/>
  <c r="O138" i="2"/>
  <c r="O82" i="2"/>
  <c r="O44" i="2"/>
  <c r="O186" i="2"/>
  <c r="O9" i="2"/>
  <c r="O15" i="2"/>
  <c r="O335" i="2"/>
  <c r="O360" i="2"/>
  <c r="O160" i="2"/>
  <c r="O111" i="2"/>
  <c r="O361" i="2"/>
  <c r="O45" i="2"/>
  <c r="O362" i="2"/>
  <c r="O336" i="2"/>
  <c r="O287" i="2"/>
  <c r="O301" i="2"/>
  <c r="O59" i="2"/>
  <c r="O24" i="2"/>
  <c r="O259" i="2"/>
  <c r="O319" i="2"/>
  <c r="O337" i="2"/>
  <c r="O161" i="2"/>
  <c r="O162" i="2"/>
  <c r="O390" i="2"/>
  <c r="O187" i="2"/>
  <c r="O46" i="2"/>
  <c r="O83" i="2"/>
  <c r="O112" i="2"/>
  <c r="O163" i="2"/>
  <c r="O288" i="2"/>
  <c r="O274" i="2"/>
  <c r="O47" i="2"/>
  <c r="O60" i="2"/>
  <c r="O338" i="2"/>
  <c r="O188" i="2"/>
  <c r="O139" i="2"/>
  <c r="O363" i="2"/>
  <c r="O320" i="2"/>
  <c r="O275" i="2"/>
  <c r="O189" i="2"/>
  <c r="O113" i="2"/>
  <c r="O208" i="2"/>
  <c r="O16" i="2"/>
  <c r="O391" i="2"/>
  <c r="O17" i="2"/>
  <c r="O339" i="2"/>
  <c r="O321" i="2"/>
  <c r="O25" i="2"/>
  <c r="O164" i="2"/>
  <c r="O302" i="2"/>
  <c r="O242" i="2"/>
  <c r="O84" i="2"/>
  <c r="O260" i="2"/>
  <c r="O85" i="2"/>
  <c r="O340" i="2"/>
  <c r="O219" i="2"/>
  <c r="O303" i="2"/>
  <c r="O304" i="2"/>
  <c r="O190" i="2"/>
  <c r="O243" i="2"/>
  <c r="O364" i="2"/>
  <c r="O191" i="2"/>
  <c r="O140" i="2"/>
  <c r="O392" i="2"/>
  <c r="O261" i="2"/>
  <c r="O276" i="2"/>
  <c r="O244" i="2"/>
  <c r="O305" i="2"/>
  <c r="O393" i="2"/>
  <c r="O239" i="2"/>
  <c r="O365" i="2"/>
  <c r="O141" i="2"/>
  <c r="O86" i="2"/>
  <c r="O209" i="2"/>
  <c r="O341" i="2"/>
  <c r="O114" i="2"/>
  <c r="O142" i="2"/>
  <c r="O26" i="2"/>
  <c r="O262" i="2"/>
  <c r="O115" i="2"/>
  <c r="O87" i="2"/>
  <c r="O48" i="2"/>
  <c r="O289" i="2"/>
  <c r="O277" i="2"/>
  <c r="O68" i="2"/>
  <c r="O192" i="2"/>
  <c r="O252" i="2"/>
  <c r="O306" i="2"/>
  <c r="O217" i="2"/>
  <c r="O88" i="2"/>
  <c r="O165" i="2"/>
  <c r="O27" i="2"/>
  <c r="O307" i="2"/>
  <c r="O193" i="2"/>
  <c r="O290" i="2"/>
  <c r="O194" i="2"/>
  <c r="O116" i="2"/>
  <c r="O18" i="2"/>
  <c r="O278" i="2"/>
  <c r="O394" i="2"/>
  <c r="O166" i="2"/>
  <c r="O210" i="2"/>
  <c r="O195" i="2"/>
  <c r="O395" i="2"/>
  <c r="O34" i="2"/>
  <c r="O322" i="2"/>
  <c r="O396" i="2"/>
  <c r="O143" i="2"/>
  <c r="O117" i="2"/>
  <c r="O397" i="2"/>
  <c r="O69" i="2"/>
  <c r="O366" i="2"/>
  <c r="O308" i="2"/>
  <c r="O398" i="2"/>
  <c r="O399" i="2"/>
  <c r="O367" i="2"/>
  <c r="O309" i="2"/>
  <c r="O196" i="2"/>
  <c r="O118" i="2"/>
  <c r="O49" i="2"/>
  <c r="O50" i="2"/>
  <c r="O144" i="2"/>
  <c r="O400" i="2"/>
  <c r="O19" i="2"/>
  <c r="O89" i="2"/>
  <c r="O342" i="2"/>
  <c r="O10" i="2"/>
  <c r="O343" i="2"/>
  <c r="O119" i="2"/>
  <c r="O310" i="2"/>
  <c r="O253" i="2"/>
  <c r="O344" i="2"/>
  <c r="O222" i="2"/>
  <c r="O145" i="2"/>
  <c r="O323" i="2"/>
  <c r="O245" i="2"/>
  <c r="O146" i="2"/>
  <c r="O345" i="2"/>
  <c r="O197" i="2"/>
  <c r="O368" i="2"/>
  <c r="O254" i="2"/>
  <c r="O120" i="2"/>
  <c r="O28" i="2"/>
  <c r="O51" i="2"/>
  <c r="O198" i="2"/>
  <c r="O311" i="2"/>
  <c r="O94" i="2"/>
  <c r="O401" i="2"/>
  <c r="O70" i="2"/>
  <c r="O199" i="2"/>
  <c r="O121" i="2"/>
  <c r="O167" i="2"/>
  <c r="O230" i="2"/>
  <c r="O237" i="2"/>
  <c r="O223" i="2"/>
  <c r="O122" i="2"/>
  <c r="O3" i="2"/>
  <c r="O214" i="2"/>
  <c r="O346" i="2"/>
  <c r="O369" i="2"/>
  <c r="O225" i="2"/>
  <c r="O370" i="2"/>
  <c r="O95" i="2"/>
  <c r="O371" i="2"/>
  <c r="O324" i="2"/>
  <c r="O96" i="2"/>
  <c r="O97" i="2"/>
  <c r="O123" i="2"/>
  <c r="O372" i="2"/>
  <c r="O168" i="2"/>
  <c r="O232" i="2"/>
  <c r="O90" i="2"/>
  <c r="O71" i="2"/>
  <c r="O98" i="2"/>
  <c r="O52" i="2"/>
  <c r="O228" i="2"/>
  <c r="O291" i="2"/>
  <c r="O233" i="2"/>
  <c r="O72" i="2"/>
  <c r="O347" i="2"/>
  <c r="O348" i="2"/>
  <c r="O211" i="2"/>
  <c r="O147" i="2"/>
  <c r="O402" i="2"/>
  <c r="O412" i="2"/>
  <c r="O148" i="2"/>
  <c r="O61" i="2"/>
  <c r="O11" i="2"/>
  <c r="O292" i="2"/>
  <c r="O263" i="2"/>
  <c r="O349" i="2"/>
  <c r="O224" i="2"/>
  <c r="O293" i="2"/>
  <c r="O373" i="2"/>
  <c r="O73" i="2"/>
  <c r="O12" i="2"/>
  <c r="O53" i="2"/>
  <c r="O403" i="2"/>
  <c r="O374" i="2"/>
  <c r="O234" i="2"/>
  <c r="O294" i="2"/>
  <c r="O149" i="2"/>
  <c r="O226" i="2"/>
  <c r="O169" i="2"/>
  <c r="O404" i="2"/>
  <c r="O200" i="2"/>
  <c r="O350" i="2"/>
  <c r="O212" i="2"/>
  <c r="O351" i="2"/>
  <c r="O74" i="2"/>
  <c r="O352" i="2"/>
  <c r="O54" i="2"/>
  <c r="O124" i="2"/>
  <c r="O125" i="2"/>
  <c r="O150" i="2"/>
  <c r="O99" i="2"/>
  <c r="O20" i="2"/>
  <c r="O405" i="2"/>
  <c r="O375" i="2"/>
  <c r="O406" i="2"/>
  <c r="O29" i="2"/>
  <c r="O170" i="2"/>
  <c r="O376" i="2"/>
  <c r="O353" i="2"/>
  <c r="O213" i="2"/>
  <c r="O407" i="2"/>
  <c r="O91" i="2"/>
  <c r="O279" i="2"/>
  <c r="N126" i="2"/>
  <c r="P126" i="2" s="1"/>
  <c r="N235" i="2"/>
  <c r="P235" i="2" s="1"/>
  <c r="N151" i="2"/>
  <c r="P151" i="2" s="1"/>
  <c r="N35" i="2"/>
  <c r="P35" i="2" s="1"/>
  <c r="N13" i="2"/>
  <c r="P13" i="2" s="1"/>
  <c r="N171" i="2"/>
  <c r="P171" i="2" s="1"/>
  <c r="N312" i="2"/>
  <c r="P312" i="2" s="1"/>
  <c r="N295" i="2"/>
  <c r="P295" i="2" s="1"/>
  <c r="N218" i="2"/>
  <c r="P218" i="2" s="1"/>
  <c r="N127" i="2"/>
  <c r="P127" i="2" s="1"/>
  <c r="N172" i="2"/>
  <c r="P172" i="2" s="1"/>
  <c r="N246" i="2"/>
  <c r="P246" i="2" s="1"/>
  <c r="N173" i="2"/>
  <c r="P173" i="2" s="1"/>
  <c r="N325" i="2"/>
  <c r="P325" i="2" s="1"/>
  <c r="N174" i="2"/>
  <c r="P174" i="2" s="1"/>
  <c r="N264" i="2"/>
  <c r="P264" i="2" s="1"/>
  <c r="N377" i="2"/>
  <c r="P377" i="2" s="1"/>
  <c r="N326" i="2"/>
  <c r="P326" i="2" s="1"/>
  <c r="N247" i="2"/>
  <c r="P247" i="2" s="1"/>
  <c r="N378" i="2"/>
  <c r="P378" i="2" s="1"/>
  <c r="N354" i="2"/>
  <c r="P354" i="2" s="1"/>
  <c r="N327" i="2"/>
  <c r="P327" i="2" s="1"/>
  <c r="Q327" i="2" s="1"/>
  <c r="N128" i="2"/>
  <c r="P128" i="2" s="1"/>
  <c r="N328" i="2"/>
  <c r="P328" i="2" s="1"/>
  <c r="N379" i="2"/>
  <c r="P379" i="2" s="1"/>
  <c r="N380" i="2"/>
  <c r="P380" i="2" s="1"/>
  <c r="N296" i="2"/>
  <c r="P296" i="2" s="1"/>
  <c r="N255" i="2"/>
  <c r="P255" i="2" s="1"/>
  <c r="N75" i="2"/>
  <c r="P75" i="2" s="1"/>
  <c r="N36" i="2"/>
  <c r="P36" i="2" s="1"/>
  <c r="N37" i="2"/>
  <c r="P37" i="2" s="1"/>
  <c r="N220" i="2"/>
  <c r="P220" i="2" s="1"/>
  <c r="N129" i="2"/>
  <c r="P129" i="2" s="1"/>
  <c r="N4" i="2"/>
  <c r="P4" i="2" s="1"/>
  <c r="Q4" i="2" s="1"/>
  <c r="N201" i="2"/>
  <c r="P201" i="2" s="1"/>
  <c r="N227" i="2"/>
  <c r="P227" i="2" s="1"/>
  <c r="N30" i="2"/>
  <c r="P30" i="2" s="1"/>
  <c r="N297" i="2"/>
  <c r="P297" i="2" s="1"/>
  <c r="N298" i="2"/>
  <c r="P298" i="2" s="1"/>
  <c r="N299" i="2"/>
  <c r="P299" i="2" s="1"/>
  <c r="N5" i="2"/>
  <c r="P5" i="2" s="1"/>
  <c r="N265" i="2"/>
  <c r="P265" i="2" s="1"/>
  <c r="N381" i="2"/>
  <c r="P381" i="2" s="1"/>
  <c r="N76" i="2"/>
  <c r="P76" i="2" s="1"/>
  <c r="N266" i="2"/>
  <c r="P266" i="2" s="1"/>
  <c r="N267" i="2"/>
  <c r="P267" i="2" s="1"/>
  <c r="N38" i="2"/>
  <c r="P38" i="2" s="1"/>
  <c r="N77" i="2"/>
  <c r="P77" i="2" s="1"/>
  <c r="N130" i="2"/>
  <c r="P130" i="2" s="1"/>
  <c r="N39" i="2"/>
  <c r="P39" i="2" s="1"/>
  <c r="N202" i="2"/>
  <c r="P202" i="2" s="1"/>
  <c r="N21" i="2"/>
  <c r="P21" i="2" s="1"/>
  <c r="N231" i="2"/>
  <c r="P231" i="2" s="1"/>
  <c r="N152" i="2"/>
  <c r="P152" i="2" s="1"/>
  <c r="N131" i="2"/>
  <c r="P131" i="2" s="1"/>
  <c r="N100" i="2"/>
  <c r="P100" i="2" s="1"/>
  <c r="N329" i="2"/>
  <c r="P329" i="2" s="1"/>
  <c r="N268" i="2"/>
  <c r="P268" i="2" s="1"/>
  <c r="N382" i="2"/>
  <c r="P382" i="2" s="1"/>
  <c r="N330" i="2"/>
  <c r="P330" i="2" s="1"/>
  <c r="N313" i="2"/>
  <c r="P313" i="2" s="1"/>
  <c r="N153" i="2"/>
  <c r="P153" i="2" s="1"/>
  <c r="N280" i="2"/>
  <c r="P280" i="2" s="1"/>
  <c r="N229" i="2"/>
  <c r="P229" i="2" s="1"/>
  <c r="N408" i="2"/>
  <c r="P408" i="2" s="1"/>
  <c r="N314" i="2"/>
  <c r="P314" i="2" s="1"/>
  <c r="N78" i="2"/>
  <c r="P78" i="2" s="1"/>
  <c r="N281" i="2"/>
  <c r="P281" i="2" s="1"/>
  <c r="N31" i="2"/>
  <c r="P31" i="2" s="1"/>
  <c r="N22" i="2"/>
  <c r="P22" i="2" s="1"/>
  <c r="N79" i="2"/>
  <c r="P79" i="2" s="1"/>
  <c r="N175" i="2"/>
  <c r="P175" i="2" s="1"/>
  <c r="N80" i="2"/>
  <c r="P80" i="2" s="1"/>
  <c r="N132" i="2"/>
  <c r="P132" i="2" s="1"/>
  <c r="N133" i="2"/>
  <c r="P133" i="2" s="1"/>
  <c r="N55" i="2"/>
  <c r="P55" i="2" s="1"/>
  <c r="N383" i="2"/>
  <c r="P383" i="2" s="1"/>
  <c r="N40" i="2"/>
  <c r="P40" i="2" s="1"/>
  <c r="N215" i="2"/>
  <c r="P215" i="2" s="1"/>
  <c r="N409" i="2"/>
  <c r="P409" i="2" s="1"/>
  <c r="N282" i="2"/>
  <c r="P282" i="2" s="1"/>
  <c r="N355" i="2"/>
  <c r="P355" i="2" s="1"/>
  <c r="N283" i="2"/>
  <c r="P283" i="2" s="1"/>
  <c r="N154" i="2"/>
  <c r="P154" i="2" s="1"/>
  <c r="N384" i="2"/>
  <c r="P384" i="2" s="1"/>
  <c r="N134" i="2"/>
  <c r="P134" i="2" s="1"/>
  <c r="N315" i="2"/>
  <c r="P315" i="2" s="1"/>
  <c r="N221" i="2"/>
  <c r="P221" i="2" s="1"/>
  <c r="N203" i="2"/>
  <c r="P203" i="2" s="1"/>
  <c r="N385" i="2"/>
  <c r="P385" i="2" s="1"/>
  <c r="N269" i="2"/>
  <c r="P269" i="2" s="1"/>
  <c r="N176" i="2"/>
  <c r="P176" i="2" s="1"/>
  <c r="N101" i="2"/>
  <c r="P101" i="2" s="1"/>
  <c r="N270" i="2"/>
  <c r="P270" i="2" s="1"/>
  <c r="N331" i="2"/>
  <c r="P331" i="2" s="1"/>
  <c r="N204" i="2"/>
  <c r="P204" i="2" s="1"/>
  <c r="N386" i="2"/>
  <c r="P386" i="2" s="1"/>
  <c r="N300" i="2"/>
  <c r="P300" i="2" s="1"/>
  <c r="N32" i="2"/>
  <c r="P32" i="2" s="1"/>
  <c r="N248" i="2"/>
  <c r="P248" i="2" s="1"/>
  <c r="N102" i="2"/>
  <c r="P102" i="2" s="1"/>
  <c r="N155" i="2"/>
  <c r="P155" i="2" s="1"/>
  <c r="N62" i="2"/>
  <c r="P62" i="2" s="1"/>
  <c r="N23" i="2"/>
  <c r="P23" i="2" s="1"/>
  <c r="N103" i="2"/>
  <c r="P103" i="2" s="1"/>
  <c r="N104" i="2"/>
  <c r="P104" i="2" s="1"/>
  <c r="N105" i="2"/>
  <c r="P105" i="2" s="1"/>
  <c r="N316" i="2"/>
  <c r="P316" i="2" s="1"/>
  <c r="N271" i="2"/>
  <c r="P271" i="2" s="1"/>
  <c r="N317" i="2"/>
  <c r="P317" i="2" s="1"/>
  <c r="N63" i="2"/>
  <c r="P63" i="2" s="1"/>
  <c r="N64" i="2"/>
  <c r="P64" i="2" s="1"/>
  <c r="N92" i="2"/>
  <c r="P92" i="2" s="1"/>
  <c r="N56" i="2"/>
  <c r="P56" i="2" s="1"/>
  <c r="N81" i="2"/>
  <c r="P81" i="2" s="1"/>
  <c r="N106" i="2"/>
  <c r="P106" i="2" s="1"/>
  <c r="N177" i="2"/>
  <c r="P177" i="2" s="1"/>
  <c r="N41" i="2"/>
  <c r="P41" i="2" s="1"/>
  <c r="N6" i="2"/>
  <c r="P6" i="2" s="1"/>
  <c r="N178" i="2"/>
  <c r="P178" i="2" s="1"/>
  <c r="N284" i="2"/>
  <c r="P284" i="2" s="1"/>
  <c r="N14" i="2"/>
  <c r="P14" i="2" s="1"/>
  <c r="N236" i="2"/>
  <c r="P236" i="2" s="1"/>
  <c r="N249" i="2"/>
  <c r="P249" i="2" s="1"/>
  <c r="N256" i="2"/>
  <c r="P256" i="2" s="1"/>
  <c r="N332" i="2"/>
  <c r="P332" i="2" s="1"/>
  <c r="N93" i="2"/>
  <c r="P93" i="2" s="1"/>
  <c r="N179" i="2"/>
  <c r="P179" i="2" s="1"/>
  <c r="N42" i="2"/>
  <c r="P42" i="2" s="1"/>
  <c r="N65" i="2"/>
  <c r="P65" i="2" s="1"/>
  <c r="N57" i="2"/>
  <c r="P57" i="2" s="1"/>
  <c r="N333" i="2"/>
  <c r="P333" i="2" s="1"/>
  <c r="N318" i="2"/>
  <c r="P318" i="2" s="1"/>
  <c r="N180" i="2"/>
  <c r="P180" i="2" s="1"/>
  <c r="N238" i="2"/>
  <c r="P238" i="2" s="1"/>
  <c r="N387" i="2"/>
  <c r="P387" i="2" s="1"/>
  <c r="N356" i="2"/>
  <c r="P356" i="2" s="1"/>
  <c r="N181" i="2"/>
  <c r="P181" i="2" s="1"/>
  <c r="N410" i="2"/>
  <c r="P410" i="2" s="1"/>
  <c r="N182" i="2"/>
  <c r="P182" i="2" s="1"/>
  <c r="N240" i="2"/>
  <c r="P240" i="2" s="1"/>
  <c r="N357" i="2"/>
  <c r="P357" i="2" s="1"/>
  <c r="N43" i="2"/>
  <c r="P43" i="2" s="1"/>
  <c r="N358" i="2"/>
  <c r="P358" i="2" s="1"/>
  <c r="N66" i="2"/>
  <c r="P66" i="2" s="1"/>
  <c r="N156" i="2"/>
  <c r="P156" i="2" s="1"/>
  <c r="N183" i="2"/>
  <c r="P183" i="2" s="1"/>
  <c r="N388" i="2"/>
  <c r="P388" i="2" s="1"/>
  <c r="N250" i="2"/>
  <c r="P250" i="2" s="1"/>
  <c r="N135" i="2"/>
  <c r="P135" i="2" s="1"/>
  <c r="N285" i="2"/>
  <c r="P285" i="2" s="1"/>
  <c r="N205" i="2"/>
  <c r="P205" i="2" s="1"/>
  <c r="N206" i="2"/>
  <c r="P206" i="2" s="1"/>
  <c r="N136" i="2"/>
  <c r="P136" i="2" s="1"/>
  <c r="N257" i="2"/>
  <c r="P257" i="2" s="1"/>
  <c r="N67" i="2"/>
  <c r="P67" i="2" s="1"/>
  <c r="N411" i="2"/>
  <c r="P411" i="2" s="1"/>
  <c r="N272" i="2"/>
  <c r="P272" i="2" s="1"/>
  <c r="N184" i="2"/>
  <c r="P184" i="2" s="1"/>
  <c r="N157" i="2"/>
  <c r="P157" i="2" s="1"/>
  <c r="N216" i="2"/>
  <c r="P216" i="2" s="1"/>
  <c r="N58" i="2"/>
  <c r="P58" i="2" s="1"/>
  <c r="N334" i="2"/>
  <c r="P334" i="2" s="1"/>
  <c r="N286" i="2"/>
  <c r="P286" i="2" s="1"/>
  <c r="N33" i="2"/>
  <c r="P33" i="2" s="1"/>
  <c r="N258" i="2"/>
  <c r="P258" i="2" s="1"/>
  <c r="N389" i="2"/>
  <c r="P389" i="2" s="1"/>
  <c r="N207" i="2"/>
  <c r="P207" i="2" s="1"/>
  <c r="N185" i="2"/>
  <c r="P185" i="2" s="1"/>
  <c r="N7" i="2"/>
  <c r="P7" i="2" s="1"/>
  <c r="N158" i="2"/>
  <c r="P158" i="2" s="1"/>
  <c r="N8" i="2"/>
  <c r="P8" i="2" s="1"/>
  <c r="N251" i="2"/>
  <c r="P251" i="2" s="1"/>
  <c r="N241" i="2"/>
  <c r="P241" i="2" s="1"/>
  <c r="N359" i="2"/>
  <c r="P359" i="2" s="1"/>
  <c r="N107" i="2"/>
  <c r="P107" i="2" s="1"/>
  <c r="N108" i="2"/>
  <c r="P108" i="2" s="1"/>
  <c r="N137" i="2"/>
  <c r="P137" i="2" s="1"/>
  <c r="N159" i="2"/>
  <c r="P159" i="2" s="1"/>
  <c r="N109" i="2"/>
  <c r="P109" i="2" s="1"/>
  <c r="N110" i="2"/>
  <c r="P110" i="2" s="1"/>
  <c r="N273" i="2"/>
  <c r="P273" i="2" s="1"/>
  <c r="N138" i="2"/>
  <c r="P138" i="2" s="1"/>
  <c r="N82" i="2"/>
  <c r="P82" i="2" s="1"/>
  <c r="N44" i="2"/>
  <c r="P44" i="2" s="1"/>
  <c r="N186" i="2"/>
  <c r="P186" i="2" s="1"/>
  <c r="N9" i="2"/>
  <c r="P9" i="2" s="1"/>
  <c r="N15" i="2"/>
  <c r="P15" i="2" s="1"/>
  <c r="N335" i="2"/>
  <c r="P335" i="2" s="1"/>
  <c r="N360" i="2"/>
  <c r="P360" i="2" s="1"/>
  <c r="N160" i="2"/>
  <c r="P160" i="2" s="1"/>
  <c r="N111" i="2"/>
  <c r="P111" i="2" s="1"/>
  <c r="N361" i="2"/>
  <c r="P361" i="2" s="1"/>
  <c r="N45" i="2"/>
  <c r="P45" i="2" s="1"/>
  <c r="N362" i="2"/>
  <c r="P362" i="2" s="1"/>
  <c r="N336" i="2"/>
  <c r="P336" i="2" s="1"/>
  <c r="N287" i="2"/>
  <c r="P287" i="2" s="1"/>
  <c r="N301" i="2"/>
  <c r="P301" i="2" s="1"/>
  <c r="N59" i="2"/>
  <c r="P59" i="2" s="1"/>
  <c r="N24" i="2"/>
  <c r="P24" i="2" s="1"/>
  <c r="N259" i="2"/>
  <c r="P259" i="2" s="1"/>
  <c r="N319" i="2"/>
  <c r="P319" i="2" s="1"/>
  <c r="N337" i="2"/>
  <c r="P337" i="2" s="1"/>
  <c r="N161" i="2"/>
  <c r="P161" i="2" s="1"/>
  <c r="N162" i="2"/>
  <c r="P162" i="2" s="1"/>
  <c r="N390" i="2"/>
  <c r="P390" i="2" s="1"/>
  <c r="N187" i="2"/>
  <c r="P187" i="2" s="1"/>
  <c r="N46" i="2"/>
  <c r="P46" i="2" s="1"/>
  <c r="N83" i="2"/>
  <c r="P83" i="2" s="1"/>
  <c r="N112" i="2"/>
  <c r="P112" i="2" s="1"/>
  <c r="N163" i="2"/>
  <c r="P163" i="2" s="1"/>
  <c r="N288" i="2"/>
  <c r="P288" i="2" s="1"/>
  <c r="N274" i="2"/>
  <c r="P274" i="2" s="1"/>
  <c r="N47" i="2"/>
  <c r="P47" i="2" s="1"/>
  <c r="N60" i="2"/>
  <c r="P60" i="2" s="1"/>
  <c r="N338" i="2"/>
  <c r="P338" i="2" s="1"/>
  <c r="N188" i="2"/>
  <c r="P188" i="2" s="1"/>
  <c r="N139" i="2"/>
  <c r="P139" i="2" s="1"/>
  <c r="N363" i="2"/>
  <c r="P363" i="2" s="1"/>
  <c r="N320" i="2"/>
  <c r="P320" i="2" s="1"/>
  <c r="N275" i="2"/>
  <c r="P275" i="2" s="1"/>
  <c r="N189" i="2"/>
  <c r="P189" i="2" s="1"/>
  <c r="N113" i="2"/>
  <c r="P113" i="2" s="1"/>
  <c r="N208" i="2"/>
  <c r="P208" i="2" s="1"/>
  <c r="N16" i="2"/>
  <c r="P16" i="2" s="1"/>
  <c r="N391" i="2"/>
  <c r="P391" i="2" s="1"/>
  <c r="N17" i="2"/>
  <c r="P17" i="2" s="1"/>
  <c r="N339" i="2"/>
  <c r="P339" i="2" s="1"/>
  <c r="N321" i="2"/>
  <c r="P321" i="2" s="1"/>
  <c r="N25" i="2"/>
  <c r="P25" i="2" s="1"/>
  <c r="N164" i="2"/>
  <c r="P164" i="2" s="1"/>
  <c r="N302" i="2"/>
  <c r="P302" i="2" s="1"/>
  <c r="N242" i="2"/>
  <c r="P242" i="2" s="1"/>
  <c r="N84" i="2"/>
  <c r="P84" i="2" s="1"/>
  <c r="N260" i="2"/>
  <c r="P260" i="2" s="1"/>
  <c r="N85" i="2"/>
  <c r="P85" i="2" s="1"/>
  <c r="N340" i="2"/>
  <c r="P340" i="2" s="1"/>
  <c r="N219" i="2"/>
  <c r="P219" i="2" s="1"/>
  <c r="N303" i="2"/>
  <c r="P303" i="2" s="1"/>
  <c r="N304" i="2"/>
  <c r="P304" i="2" s="1"/>
  <c r="N190" i="2"/>
  <c r="P190" i="2" s="1"/>
  <c r="N243" i="2"/>
  <c r="P243" i="2" s="1"/>
  <c r="N364" i="2"/>
  <c r="P364" i="2" s="1"/>
  <c r="N191" i="2"/>
  <c r="P191" i="2" s="1"/>
  <c r="N140" i="2"/>
  <c r="P140" i="2" s="1"/>
  <c r="N392" i="2"/>
  <c r="P392" i="2" s="1"/>
  <c r="N261" i="2"/>
  <c r="P261" i="2" s="1"/>
  <c r="N276" i="2"/>
  <c r="P276" i="2" s="1"/>
  <c r="N244" i="2"/>
  <c r="P244" i="2" s="1"/>
  <c r="N305" i="2"/>
  <c r="P305" i="2" s="1"/>
  <c r="N393" i="2"/>
  <c r="P393" i="2" s="1"/>
  <c r="N239" i="2"/>
  <c r="P239" i="2" s="1"/>
  <c r="N365" i="2"/>
  <c r="P365" i="2" s="1"/>
  <c r="N141" i="2"/>
  <c r="P141" i="2" s="1"/>
  <c r="N86" i="2"/>
  <c r="P86" i="2" s="1"/>
  <c r="N209" i="2"/>
  <c r="P209" i="2" s="1"/>
  <c r="N341" i="2"/>
  <c r="P341" i="2" s="1"/>
  <c r="N114" i="2"/>
  <c r="P114" i="2" s="1"/>
  <c r="N142" i="2"/>
  <c r="P142" i="2" s="1"/>
  <c r="N26" i="2"/>
  <c r="P26" i="2" s="1"/>
  <c r="N262" i="2"/>
  <c r="P262" i="2" s="1"/>
  <c r="N115" i="2"/>
  <c r="P115" i="2" s="1"/>
  <c r="N87" i="2"/>
  <c r="P87" i="2" s="1"/>
  <c r="N48" i="2"/>
  <c r="P48" i="2" s="1"/>
  <c r="N289" i="2"/>
  <c r="P289" i="2" s="1"/>
  <c r="N277" i="2"/>
  <c r="P277" i="2" s="1"/>
  <c r="N68" i="2"/>
  <c r="P68" i="2" s="1"/>
  <c r="N192" i="2"/>
  <c r="P192" i="2" s="1"/>
  <c r="N252" i="2"/>
  <c r="P252" i="2" s="1"/>
  <c r="N306" i="2"/>
  <c r="P306" i="2" s="1"/>
  <c r="N217" i="2"/>
  <c r="P217" i="2" s="1"/>
  <c r="N88" i="2"/>
  <c r="P88" i="2" s="1"/>
  <c r="N165" i="2"/>
  <c r="P165" i="2" s="1"/>
  <c r="N27" i="2"/>
  <c r="P27" i="2" s="1"/>
  <c r="N307" i="2"/>
  <c r="P307" i="2" s="1"/>
  <c r="N193" i="2"/>
  <c r="P193" i="2" s="1"/>
  <c r="N290" i="2"/>
  <c r="P290" i="2" s="1"/>
  <c r="N194" i="2"/>
  <c r="P194" i="2" s="1"/>
  <c r="N116" i="2"/>
  <c r="P116" i="2" s="1"/>
  <c r="N18" i="2"/>
  <c r="P18" i="2" s="1"/>
  <c r="N278" i="2"/>
  <c r="P278" i="2" s="1"/>
  <c r="N394" i="2"/>
  <c r="P394" i="2" s="1"/>
  <c r="N166" i="2"/>
  <c r="P166" i="2" s="1"/>
  <c r="N210" i="2"/>
  <c r="P210" i="2" s="1"/>
  <c r="N195" i="2"/>
  <c r="P195" i="2" s="1"/>
  <c r="N395" i="2"/>
  <c r="P395" i="2" s="1"/>
  <c r="N34" i="2"/>
  <c r="P34" i="2" s="1"/>
  <c r="N322" i="2"/>
  <c r="P322" i="2" s="1"/>
  <c r="N396" i="2"/>
  <c r="P396" i="2" s="1"/>
  <c r="N143" i="2"/>
  <c r="P143" i="2" s="1"/>
  <c r="N117" i="2"/>
  <c r="P117" i="2" s="1"/>
  <c r="N397" i="2"/>
  <c r="P397" i="2" s="1"/>
  <c r="N69" i="2"/>
  <c r="P69" i="2" s="1"/>
  <c r="N366" i="2"/>
  <c r="P366" i="2" s="1"/>
  <c r="N308" i="2"/>
  <c r="P308" i="2" s="1"/>
  <c r="N398" i="2"/>
  <c r="P398" i="2" s="1"/>
  <c r="N399" i="2"/>
  <c r="P399" i="2" s="1"/>
  <c r="N367" i="2"/>
  <c r="P367" i="2" s="1"/>
  <c r="N309" i="2"/>
  <c r="P309" i="2" s="1"/>
  <c r="N196" i="2"/>
  <c r="P196" i="2" s="1"/>
  <c r="N118" i="2"/>
  <c r="P118" i="2" s="1"/>
  <c r="N49" i="2"/>
  <c r="P49" i="2" s="1"/>
  <c r="N50" i="2"/>
  <c r="P50" i="2" s="1"/>
  <c r="N144" i="2"/>
  <c r="P144" i="2" s="1"/>
  <c r="N400" i="2"/>
  <c r="P400" i="2" s="1"/>
  <c r="N19" i="2"/>
  <c r="P19" i="2" s="1"/>
  <c r="N89" i="2"/>
  <c r="P89" i="2" s="1"/>
  <c r="N342" i="2"/>
  <c r="P342" i="2" s="1"/>
  <c r="N10" i="2"/>
  <c r="P10" i="2" s="1"/>
  <c r="N343" i="2"/>
  <c r="P343" i="2" s="1"/>
  <c r="N119" i="2"/>
  <c r="P119" i="2" s="1"/>
  <c r="N310" i="2"/>
  <c r="P310" i="2" s="1"/>
  <c r="N253" i="2"/>
  <c r="P253" i="2" s="1"/>
  <c r="N344" i="2"/>
  <c r="P344" i="2" s="1"/>
  <c r="N222" i="2"/>
  <c r="P222" i="2" s="1"/>
  <c r="N145" i="2"/>
  <c r="P145" i="2" s="1"/>
  <c r="N323" i="2"/>
  <c r="P323" i="2" s="1"/>
  <c r="N245" i="2"/>
  <c r="P245" i="2" s="1"/>
  <c r="N146" i="2"/>
  <c r="P146" i="2" s="1"/>
  <c r="N345" i="2"/>
  <c r="P345" i="2" s="1"/>
  <c r="N197" i="2"/>
  <c r="P197" i="2" s="1"/>
  <c r="N368" i="2"/>
  <c r="P368" i="2" s="1"/>
  <c r="N254" i="2"/>
  <c r="P254" i="2" s="1"/>
  <c r="N120" i="2"/>
  <c r="P120" i="2" s="1"/>
  <c r="N28" i="2"/>
  <c r="P28" i="2" s="1"/>
  <c r="N51" i="2"/>
  <c r="P51" i="2" s="1"/>
  <c r="N198" i="2"/>
  <c r="P198" i="2" s="1"/>
  <c r="N311" i="2"/>
  <c r="P311" i="2" s="1"/>
  <c r="N94" i="2"/>
  <c r="P94" i="2" s="1"/>
  <c r="N401" i="2"/>
  <c r="P401" i="2" s="1"/>
  <c r="N70" i="2"/>
  <c r="P70" i="2" s="1"/>
  <c r="N199" i="2"/>
  <c r="P199" i="2" s="1"/>
  <c r="N121" i="2"/>
  <c r="P121" i="2" s="1"/>
  <c r="N167" i="2"/>
  <c r="P167" i="2" s="1"/>
  <c r="N230" i="2"/>
  <c r="P230" i="2" s="1"/>
  <c r="N237" i="2"/>
  <c r="P237" i="2" s="1"/>
  <c r="N223" i="2"/>
  <c r="P223" i="2" s="1"/>
  <c r="N122" i="2"/>
  <c r="P122" i="2" s="1"/>
  <c r="N3" i="2"/>
  <c r="P3" i="2" s="1"/>
  <c r="N214" i="2"/>
  <c r="P214" i="2" s="1"/>
  <c r="N346" i="2"/>
  <c r="P346" i="2" s="1"/>
  <c r="N369" i="2"/>
  <c r="P369" i="2" s="1"/>
  <c r="N225" i="2"/>
  <c r="P225" i="2" s="1"/>
  <c r="N370" i="2"/>
  <c r="P370" i="2" s="1"/>
  <c r="N95" i="2"/>
  <c r="P95" i="2" s="1"/>
  <c r="N371" i="2"/>
  <c r="P371" i="2" s="1"/>
  <c r="N324" i="2"/>
  <c r="P324" i="2" s="1"/>
  <c r="N96" i="2"/>
  <c r="P96" i="2" s="1"/>
  <c r="N97" i="2"/>
  <c r="P97" i="2" s="1"/>
  <c r="N123" i="2"/>
  <c r="P123" i="2" s="1"/>
  <c r="N372" i="2"/>
  <c r="P372" i="2" s="1"/>
  <c r="N168" i="2"/>
  <c r="P168" i="2" s="1"/>
  <c r="N232" i="2"/>
  <c r="P232" i="2" s="1"/>
  <c r="N90" i="2"/>
  <c r="P90" i="2" s="1"/>
  <c r="N71" i="2"/>
  <c r="P71" i="2" s="1"/>
  <c r="N98" i="2"/>
  <c r="P98" i="2" s="1"/>
  <c r="N52" i="2"/>
  <c r="P52" i="2" s="1"/>
  <c r="N228" i="2"/>
  <c r="P228" i="2" s="1"/>
  <c r="N291" i="2"/>
  <c r="P291" i="2" s="1"/>
  <c r="N233" i="2"/>
  <c r="P233" i="2" s="1"/>
  <c r="N72" i="2"/>
  <c r="P72" i="2" s="1"/>
  <c r="N347" i="2"/>
  <c r="P347" i="2" s="1"/>
  <c r="N348" i="2"/>
  <c r="P348" i="2" s="1"/>
  <c r="N211" i="2"/>
  <c r="P211" i="2" s="1"/>
  <c r="N147" i="2"/>
  <c r="P147" i="2" s="1"/>
  <c r="N402" i="2"/>
  <c r="P402" i="2" s="1"/>
  <c r="N412" i="2"/>
  <c r="P412" i="2" s="1"/>
  <c r="N148" i="2"/>
  <c r="P148" i="2" s="1"/>
  <c r="N61" i="2"/>
  <c r="P61" i="2" s="1"/>
  <c r="N11" i="2"/>
  <c r="P11" i="2" s="1"/>
  <c r="N292" i="2"/>
  <c r="P292" i="2" s="1"/>
  <c r="N263" i="2"/>
  <c r="P263" i="2" s="1"/>
  <c r="N349" i="2"/>
  <c r="P349" i="2" s="1"/>
  <c r="N224" i="2"/>
  <c r="P224" i="2" s="1"/>
  <c r="N293" i="2"/>
  <c r="P293" i="2" s="1"/>
  <c r="N373" i="2"/>
  <c r="P373" i="2" s="1"/>
  <c r="N73" i="2"/>
  <c r="P73" i="2" s="1"/>
  <c r="N12" i="2"/>
  <c r="P12" i="2" s="1"/>
  <c r="N53" i="2"/>
  <c r="P53" i="2" s="1"/>
  <c r="N403" i="2"/>
  <c r="P403" i="2" s="1"/>
  <c r="N374" i="2"/>
  <c r="P374" i="2" s="1"/>
  <c r="N234" i="2"/>
  <c r="P234" i="2" s="1"/>
  <c r="N294" i="2"/>
  <c r="P294" i="2" s="1"/>
  <c r="N149" i="2"/>
  <c r="P149" i="2" s="1"/>
  <c r="N226" i="2"/>
  <c r="P226" i="2" s="1"/>
  <c r="N169" i="2"/>
  <c r="P169" i="2" s="1"/>
  <c r="N404" i="2"/>
  <c r="P404" i="2" s="1"/>
  <c r="N200" i="2"/>
  <c r="P200" i="2" s="1"/>
  <c r="N350" i="2"/>
  <c r="P350" i="2" s="1"/>
  <c r="N212" i="2"/>
  <c r="P212" i="2" s="1"/>
  <c r="N351" i="2"/>
  <c r="P351" i="2" s="1"/>
  <c r="N74" i="2"/>
  <c r="P74" i="2" s="1"/>
  <c r="N352" i="2"/>
  <c r="P352" i="2" s="1"/>
  <c r="N54" i="2"/>
  <c r="P54" i="2" s="1"/>
  <c r="N124" i="2"/>
  <c r="P124" i="2" s="1"/>
  <c r="N125" i="2"/>
  <c r="P125" i="2" s="1"/>
  <c r="N150" i="2"/>
  <c r="P150" i="2" s="1"/>
  <c r="N99" i="2"/>
  <c r="P99" i="2" s="1"/>
  <c r="N20" i="2"/>
  <c r="P20" i="2" s="1"/>
  <c r="N405" i="2"/>
  <c r="P405" i="2" s="1"/>
  <c r="N375" i="2"/>
  <c r="P375" i="2" s="1"/>
  <c r="N406" i="2"/>
  <c r="P406" i="2" s="1"/>
  <c r="N29" i="2"/>
  <c r="P29" i="2" s="1"/>
  <c r="N170" i="2"/>
  <c r="P170" i="2" s="1"/>
  <c r="N376" i="2"/>
  <c r="P376" i="2" s="1"/>
  <c r="N353" i="2"/>
  <c r="P353" i="2" s="1"/>
  <c r="N213" i="2"/>
  <c r="P213" i="2" s="1"/>
  <c r="N407" i="2"/>
  <c r="P407" i="2" s="1"/>
  <c r="N91" i="2"/>
  <c r="P91" i="2" s="1"/>
  <c r="N279" i="2"/>
  <c r="P279" i="2" s="1"/>
  <c r="D2" i="3"/>
  <c r="D3" i="3"/>
  <c r="D4" i="3"/>
  <c r="D5" i="3"/>
  <c r="D6" i="3"/>
  <c r="D7" i="3"/>
  <c r="D8" i="3"/>
  <c r="D9" i="3"/>
  <c r="D10" i="3"/>
  <c r="D11" i="3"/>
  <c r="D12" i="3"/>
  <c r="D13" i="3"/>
  <c r="D14" i="3"/>
  <c r="D15" i="3"/>
  <c r="D16" i="3"/>
  <c r="D17" i="3"/>
  <c r="D18" i="3"/>
  <c r="D19" i="3"/>
  <c r="D20" i="3"/>
  <c r="D21" i="3"/>
  <c r="D22" i="3"/>
  <c r="Q127" i="2" l="1"/>
  <c r="Q228" i="2"/>
  <c r="Q395" i="2"/>
  <c r="Q47" i="2"/>
  <c r="Q357" i="2"/>
  <c r="Q22" i="2"/>
  <c r="Q331" i="2"/>
  <c r="Q382" i="2"/>
  <c r="Q38" i="2"/>
  <c r="Q128" i="2"/>
  <c r="Q172" i="2"/>
  <c r="Q20" i="2"/>
  <c r="Q404" i="2"/>
  <c r="Q293" i="2"/>
  <c r="Q348" i="2"/>
  <c r="Q372" i="2"/>
  <c r="Q3" i="2"/>
  <c r="Q198" i="2"/>
  <c r="Q222" i="2"/>
  <c r="Q50" i="2"/>
  <c r="Q117" i="2"/>
  <c r="Q116" i="2"/>
  <c r="Q68" i="2"/>
  <c r="Q86" i="2"/>
  <c r="Q364" i="2"/>
  <c r="Q164" i="2"/>
  <c r="Q363" i="2"/>
  <c r="Q187" i="2"/>
  <c r="Q362" i="2"/>
  <c r="Q138" i="2"/>
  <c r="Q158" i="2"/>
  <c r="Q184" i="2"/>
  <c r="Q183" i="2"/>
  <c r="Q238" i="2"/>
  <c r="Q236" i="2"/>
  <c r="Q63" i="2"/>
  <c r="Q32" i="2"/>
  <c r="Q315" i="2"/>
  <c r="Q133" i="2"/>
  <c r="Q280" i="2"/>
  <c r="Q202" i="2"/>
  <c r="Q298" i="2"/>
  <c r="Q296" i="2"/>
  <c r="Q174" i="2"/>
  <c r="Q151" i="2"/>
  <c r="Q213" i="2"/>
  <c r="Q124" i="2"/>
  <c r="Q294" i="2"/>
  <c r="Q292" i="2"/>
  <c r="Q291" i="2"/>
  <c r="Q324" i="2"/>
  <c r="Q230" i="2"/>
  <c r="Q254" i="2"/>
  <c r="Q119" i="2"/>
  <c r="Q309" i="2"/>
  <c r="Q34" i="2"/>
  <c r="Q307" i="2"/>
  <c r="Q87" i="2"/>
  <c r="Q393" i="2"/>
  <c r="Q303" i="2"/>
  <c r="Q17" i="2"/>
  <c r="Q60" i="2"/>
  <c r="Q337" i="2"/>
  <c r="Q160" i="2"/>
  <c r="Q159" i="2"/>
  <c r="Q389" i="2"/>
  <c r="Q257" i="2"/>
  <c r="Q43" i="2"/>
  <c r="Q57" i="2"/>
  <c r="Q6" i="2"/>
  <c r="Q105" i="2"/>
  <c r="Q283" i="2"/>
  <c r="Q79" i="2"/>
  <c r="Q201" i="2"/>
  <c r="Q353" i="2"/>
  <c r="Q54" i="2"/>
  <c r="Q234" i="2"/>
  <c r="Q11" i="2"/>
  <c r="Q371" i="2"/>
  <c r="Q167" i="2"/>
  <c r="Q368" i="2"/>
  <c r="Q343" i="2"/>
  <c r="Q367" i="2"/>
  <c r="Q27" i="2"/>
  <c r="Q115" i="2"/>
  <c r="Q305" i="2"/>
  <c r="Q219" i="2"/>
  <c r="Q391" i="2"/>
  <c r="Q319" i="2"/>
  <c r="Q360" i="2"/>
  <c r="Q137" i="2"/>
  <c r="Q258" i="2"/>
  <c r="Q136" i="2"/>
  <c r="Q65" i="2"/>
  <c r="Q41" i="2"/>
  <c r="Q104" i="2"/>
  <c r="Q270" i="2"/>
  <c r="Q355" i="2"/>
  <c r="Q268" i="2"/>
  <c r="Q267" i="2"/>
  <c r="Q405" i="2"/>
  <c r="Q200" i="2"/>
  <c r="Q373" i="2"/>
  <c r="Q211" i="2"/>
  <c r="Q168" i="2"/>
  <c r="Q214" i="2"/>
  <c r="Q311" i="2"/>
  <c r="Q145" i="2"/>
  <c r="Q144" i="2"/>
  <c r="Q397" i="2"/>
  <c r="Q18" i="2"/>
  <c r="Q192" i="2"/>
  <c r="Q209" i="2"/>
  <c r="Q191" i="2"/>
  <c r="Q302" i="2"/>
  <c r="Q320" i="2"/>
  <c r="Q46" i="2"/>
  <c r="Q336" i="2"/>
  <c r="Q82" i="2"/>
  <c r="Q8" i="2"/>
  <c r="Q157" i="2"/>
  <c r="Q388" i="2"/>
  <c r="Q387" i="2"/>
  <c r="Q249" i="2"/>
  <c r="Q64" i="2"/>
  <c r="Q248" i="2"/>
  <c r="Q221" i="2"/>
  <c r="Q55" i="2"/>
  <c r="Q229" i="2"/>
  <c r="Q21" i="2"/>
  <c r="Q299" i="2"/>
  <c r="Q255" i="2"/>
  <c r="Q264" i="2"/>
  <c r="Q35" i="2"/>
  <c r="Q279" i="2"/>
  <c r="Q99" i="2"/>
  <c r="Q169" i="2"/>
  <c r="Q224" i="2"/>
  <c r="Q347" i="2"/>
  <c r="Q123" i="2"/>
  <c r="Q122" i="2"/>
  <c r="Q51" i="2"/>
  <c r="Q344" i="2"/>
  <c r="Q49" i="2"/>
  <c r="Q143" i="2"/>
  <c r="Q194" i="2"/>
  <c r="Q277" i="2"/>
  <c r="Q141" i="2"/>
  <c r="Q243" i="2"/>
  <c r="Q25" i="2"/>
  <c r="Q139" i="2"/>
  <c r="Q390" i="2"/>
  <c r="Q45" i="2"/>
  <c r="Q273" i="2"/>
  <c r="Q7" i="2"/>
  <c r="Q272" i="2"/>
  <c r="Q156" i="2"/>
  <c r="Q180" i="2"/>
  <c r="Q14" i="2"/>
  <c r="Q317" i="2"/>
  <c r="Q300" i="2"/>
  <c r="Q134" i="2"/>
  <c r="Q132" i="2"/>
  <c r="Q153" i="2"/>
  <c r="Q39" i="2"/>
  <c r="Q297" i="2"/>
  <c r="Q380" i="2"/>
  <c r="Q325" i="2"/>
  <c r="Q235" i="2"/>
  <c r="Q91" i="2"/>
  <c r="Q150" i="2"/>
  <c r="Q226" i="2"/>
  <c r="Q349" i="2"/>
  <c r="Q72" i="2"/>
  <c r="Q97" i="2"/>
  <c r="Q223" i="2"/>
  <c r="Q28" i="2"/>
  <c r="Q253" i="2"/>
  <c r="Q118" i="2"/>
  <c r="Q396" i="2"/>
  <c r="Q290" i="2"/>
  <c r="Q289" i="2"/>
  <c r="Q365" i="2"/>
  <c r="Q190" i="2"/>
  <c r="Q321" i="2"/>
  <c r="Q188" i="2"/>
  <c r="Q162" i="2"/>
  <c r="Q361" i="2"/>
  <c r="Q110" i="2"/>
  <c r="Q185" i="2"/>
  <c r="Q411" i="2"/>
  <c r="Q66" i="2"/>
  <c r="Q318" i="2"/>
  <c r="Q284" i="2"/>
  <c r="Q271" i="2"/>
  <c r="Q386" i="2"/>
  <c r="Q384" i="2"/>
  <c r="Q80" i="2"/>
  <c r="Q313" i="2"/>
  <c r="Q130" i="2"/>
  <c r="Q30" i="2"/>
  <c r="Q379" i="2"/>
  <c r="Q173" i="2"/>
  <c r="Q126" i="2"/>
  <c r="Q407" i="2"/>
  <c r="Q125" i="2"/>
  <c r="Q149" i="2"/>
  <c r="Q263" i="2"/>
  <c r="Q233" i="2"/>
  <c r="Q96" i="2"/>
  <c r="Q237" i="2"/>
  <c r="Q120" i="2"/>
  <c r="Q310" i="2"/>
  <c r="Q196" i="2"/>
  <c r="Q322" i="2"/>
  <c r="Q193" i="2"/>
  <c r="Q48" i="2"/>
  <c r="Q239" i="2"/>
  <c r="Q304" i="2"/>
  <c r="Q339" i="2"/>
  <c r="Q338" i="2"/>
  <c r="Q161" i="2"/>
  <c r="Q111" i="2"/>
  <c r="Q109" i="2"/>
  <c r="Q207" i="2"/>
  <c r="Q67" i="2"/>
  <c r="Q358" i="2"/>
  <c r="Q333" i="2"/>
  <c r="Q178" i="2"/>
  <c r="Q316" i="2"/>
  <c r="Q204" i="2"/>
  <c r="Q154" i="2"/>
  <c r="Q175" i="2"/>
  <c r="Q330" i="2"/>
  <c r="Q77" i="2"/>
  <c r="Q227" i="2"/>
  <c r="Q328" i="2"/>
  <c r="Q246" i="2"/>
  <c r="Q376" i="2"/>
  <c r="Q352" i="2"/>
  <c r="Q374" i="2"/>
  <c r="Q61" i="2"/>
  <c r="Q52" i="2"/>
  <c r="Q95" i="2"/>
  <c r="Q121" i="2"/>
  <c r="Q197" i="2"/>
  <c r="Q10" i="2"/>
  <c r="Q399" i="2"/>
  <c r="Q195" i="2"/>
  <c r="Q165" i="2"/>
  <c r="Q262" i="2"/>
  <c r="Q244" i="2"/>
  <c r="Q340" i="2"/>
  <c r="Q16" i="2"/>
  <c r="Q274" i="2"/>
  <c r="Q259" i="2"/>
  <c r="Q335" i="2"/>
  <c r="Q108" i="2"/>
  <c r="Q33" i="2"/>
  <c r="Q206" i="2"/>
  <c r="Q240" i="2"/>
  <c r="Q42" i="2"/>
  <c r="Q177" i="2"/>
  <c r="Q103" i="2"/>
  <c r="Q101" i="2"/>
  <c r="Q282" i="2"/>
  <c r="Q31" i="2"/>
  <c r="Q329" i="2"/>
  <c r="Q266" i="2"/>
  <c r="Q129" i="2"/>
  <c r="Q354" i="2"/>
  <c r="Q218" i="2"/>
  <c r="I12" i="3"/>
  <c r="J12" i="3" s="1"/>
  <c r="Q170" i="2"/>
  <c r="Q74" i="2"/>
  <c r="Q403" i="2"/>
  <c r="Q148" i="2"/>
  <c r="Q98" i="2"/>
  <c r="Q370" i="2"/>
  <c r="Q199" i="2"/>
  <c r="Q345" i="2"/>
  <c r="Q342" i="2"/>
  <c r="Q398" i="2"/>
  <c r="Q210" i="2"/>
  <c r="Q88" i="2"/>
  <c r="Q26" i="2"/>
  <c r="Q276" i="2"/>
  <c r="Q85" i="2"/>
  <c r="Q208" i="2"/>
  <c r="Q288" i="2"/>
  <c r="Q24" i="2"/>
  <c r="Q15" i="2"/>
  <c r="Q107" i="2"/>
  <c r="Q286" i="2"/>
  <c r="Q205" i="2"/>
  <c r="Q182" i="2"/>
  <c r="Q179" i="2"/>
  <c r="Q106" i="2"/>
  <c r="Q23" i="2"/>
  <c r="Q176" i="2"/>
  <c r="Q409" i="2"/>
  <c r="Q281" i="2"/>
  <c r="Q100" i="2"/>
  <c r="Q76" i="2"/>
  <c r="Q220" i="2"/>
  <c r="Q378" i="2"/>
  <c r="Q295" i="2"/>
  <c r="Q29" i="2"/>
  <c r="Q351" i="2"/>
  <c r="Q53" i="2"/>
  <c r="Q412" i="2"/>
  <c r="Q71" i="2"/>
  <c r="Q225" i="2"/>
  <c r="Q70" i="2"/>
  <c r="Q146" i="2"/>
  <c r="Q89" i="2"/>
  <c r="Q308" i="2"/>
  <c r="Q166" i="2"/>
  <c r="Q217" i="2"/>
  <c r="Q142" i="2"/>
  <c r="Q261" i="2"/>
  <c r="Q260" i="2"/>
  <c r="Q113" i="2"/>
  <c r="Q163" i="2"/>
  <c r="Q59" i="2"/>
  <c r="Q9" i="2"/>
  <c r="Q359" i="2"/>
  <c r="Q334" i="2"/>
  <c r="Q285" i="2"/>
  <c r="Q410" i="2"/>
  <c r="Q93" i="2"/>
  <c r="Q81" i="2"/>
  <c r="Q62" i="2"/>
  <c r="Q269" i="2"/>
  <c r="Q215" i="2"/>
  <c r="Q78" i="2"/>
  <c r="Q131" i="2"/>
  <c r="Q381" i="2"/>
  <c r="Q37" i="2"/>
  <c r="Q247" i="2"/>
  <c r="Q312" i="2"/>
  <c r="Q406" i="2"/>
  <c r="Q212" i="2"/>
  <c r="Q12" i="2"/>
  <c r="Q402" i="2"/>
  <c r="Q90" i="2"/>
  <c r="Q369" i="2"/>
  <c r="Q401" i="2"/>
  <c r="Q245" i="2"/>
  <c r="Q19" i="2"/>
  <c r="Q366" i="2"/>
  <c r="Q394" i="2"/>
  <c r="Q306" i="2"/>
  <c r="Q114" i="2"/>
  <c r="Q392" i="2"/>
  <c r="Q84" i="2"/>
  <c r="Q189" i="2"/>
  <c r="Q112" i="2"/>
  <c r="Q301" i="2"/>
  <c r="Q186" i="2"/>
  <c r="Q241" i="2"/>
  <c r="Q58" i="2"/>
  <c r="Q135" i="2"/>
  <c r="Q181" i="2"/>
  <c r="Q332" i="2"/>
  <c r="Q56" i="2"/>
  <c r="Q155" i="2"/>
  <c r="Q385" i="2"/>
  <c r="Q40" i="2"/>
  <c r="Q314" i="2"/>
  <c r="Q152" i="2"/>
  <c r="Q265" i="2"/>
  <c r="Q36" i="2"/>
  <c r="Q326" i="2"/>
  <c r="Q171" i="2"/>
  <c r="Q375" i="2"/>
  <c r="Q350" i="2"/>
  <c r="Q73" i="2"/>
  <c r="Q147" i="2"/>
  <c r="Q232" i="2"/>
  <c r="Q346" i="2"/>
  <c r="Q94" i="2"/>
  <c r="Q323" i="2"/>
  <c r="Q400" i="2"/>
  <c r="Q69" i="2"/>
  <c r="Q278" i="2"/>
  <c r="Q252" i="2"/>
  <c r="Q341" i="2"/>
  <c r="Q140" i="2"/>
  <c r="Q242" i="2"/>
  <c r="Q275" i="2"/>
  <c r="Q83" i="2"/>
  <c r="Q287" i="2"/>
  <c r="Q44" i="2"/>
  <c r="Q251" i="2"/>
  <c r="Q216" i="2"/>
  <c r="Q250" i="2"/>
  <c r="Q356" i="2"/>
  <c r="Q256" i="2"/>
  <c r="Q92" i="2"/>
  <c r="Q102" i="2"/>
  <c r="Q203" i="2"/>
  <c r="Q383" i="2"/>
  <c r="Q408" i="2"/>
  <c r="Q231" i="2"/>
  <c r="Q5" i="2"/>
  <c r="Q75" i="2"/>
  <c r="Q377" i="2"/>
  <c r="Q13" i="2"/>
  <c r="I11" i="3"/>
  <c r="J11" i="3" s="1"/>
  <c r="I6" i="3"/>
  <c r="J6" i="3" s="1"/>
  <c r="D23" i="3"/>
  <c r="I5" i="3"/>
  <c r="J5" i="3" s="1"/>
  <c r="I9" i="3" l="1"/>
  <c r="J9" i="3" s="1"/>
  <c r="I10" i="3"/>
  <c r="J10" i="3" s="1"/>
</calcChain>
</file>

<file path=xl/sharedStrings.xml><?xml version="1.0" encoding="utf-8"?>
<sst xmlns="http://schemas.openxmlformats.org/spreadsheetml/2006/main" count="10340" uniqueCount="3841">
  <si>
    <t>title</t>
  </si>
  <si>
    <t>author</t>
  </si>
  <si>
    <t>journal</t>
  </si>
  <si>
    <t>year</t>
  </si>
  <si>
    <t>source</t>
  </si>
  <si>
    <t>pages</t>
  </si>
  <si>
    <t>volume</t>
  </si>
  <si>
    <t>abstract</t>
  </si>
  <si>
    <t>document_type</t>
  </si>
  <si>
    <t>doi</t>
  </si>
  <si>
    <t>url</t>
  </si>
  <si>
    <t>affiliation</t>
  </si>
  <si>
    <t>author_keywords</t>
  </si>
  <si>
    <t>keywords</t>
  </si>
  <si>
    <t>publisher</t>
  </si>
  <si>
    <t>issn</t>
  </si>
  <si>
    <t>2021</t>
  </si>
  <si>
    <t>IEEE Digital Library</t>
  </si>
  <si>
    <t>A visual bag of words method for interactive qualitative localization and mapping</t>
  </si>
  <si>
    <t>D. Filliat</t>
  </si>
  <si>
    <t>2007</t>
  </si>
  <si>
    <t>3921--3926</t>
  </si>
  <si>
    <t>10.1109/ROBOT.2007.364080</t>
  </si>
  <si>
    <t>1050-4729</t>
  </si>
  <si>
    <t>2011</t>
  </si>
  <si>
    <t>D. Austin and L. Fletcher and A. Zelinsky</t>
  </si>
  <si>
    <t>2001</t>
  </si>
  <si>
    <t>2</t>
  </si>
  <si>
    <t>10.1109/IROS.2001.976237</t>
  </si>
  <si>
    <t>2008</t>
  </si>
  <si>
    <t>IEEE Transactions on Robotics</t>
  </si>
  <si>
    <t>2016</t>
  </si>
  <si>
    <t>32</t>
  </si>
  <si>
    <t>Information-based Active SLAM via topological feature graphs</t>
  </si>
  <si>
    <t>5583--5590</t>
  </si>
  <si>
    <t>10.1109/CDC.2016.7799127</t>
  </si>
  <si>
    <t>DynaSLAM: Tracking, Mapping, and Inpainting in Dynamic Scenes</t>
  </si>
  <si>
    <t>IEEE Robotics and Automation Letters</t>
  </si>
  <si>
    <t>2018</t>
  </si>
  <si>
    <t>4076--4083</t>
  </si>
  <si>
    <t>3</t>
  </si>
  <si>
    <t>10.1109/LRA.2018.2860039</t>
  </si>
  <si>
    <t>2377-3766</t>
  </si>
  <si>
    <t>Natural landmark-based monocular localization for MAVs</t>
  </si>
  <si>
    <t>A. Wendel and A. Irschara and H. Bischof</t>
  </si>
  <si>
    <t>5792--5799</t>
  </si>
  <si>
    <t>10.1109/ICRA.2011.5980317</t>
  </si>
  <si>
    <t>Dynamic pose graph SLAM: Long-term mapping in low dynamic environments</t>
  </si>
  <si>
    <t>A. Walcott-Bryant and M. Kaess and H. Johannsson and J. J. Leonard</t>
  </si>
  <si>
    <t>2012</t>
  </si>
  <si>
    <t>1871--1878</t>
  </si>
  <si>
    <t>10.1109/IROS.2012.6385561</t>
  </si>
  <si>
    <t>Enabling persistent autonomy for underwater gliders through terrain based navigation</t>
  </si>
  <si>
    <t>A. Stuntz and D. Liebel and R. N. Smith</t>
  </si>
  <si>
    <t>2015</t>
  </si>
  <si>
    <t>1--10</t>
  </si>
  <si>
    <t>10.1109/OCEANS-Genova.2015.7271751</t>
  </si>
  <si>
    <t>A. Stoven-Dubois and A. Dziri and B. Leroy and R. Chapuis</t>
  </si>
  <si>
    <t>2020</t>
  </si>
  <si>
    <t>1--8</t>
  </si>
  <si>
    <t>10.23919/FUSION45008.2020.9190292</t>
  </si>
  <si>
    <t>Loop closure detection by compressed sensing for exploration of mobile robots in outdoor environments</t>
  </si>
  <si>
    <t>A. N. Ravari and H. D. Taghirad</t>
  </si>
  <si>
    <t>511--516</t>
  </si>
  <si>
    <t>10.1109/ICRoM.2015.7367836</t>
  </si>
  <si>
    <t>A. Schaefer and D. Büscher and J. Vertens and L. Luft and W. Burgard</t>
  </si>
  <si>
    <t>2019</t>
  </si>
  <si>
    <t>1--7</t>
  </si>
  <si>
    <t>10.1109/ECMR.2019.8870928</t>
  </si>
  <si>
    <t>SLAM using LTE Multipath Component Delays</t>
  </si>
  <si>
    <t>J. Chen and M. Zhu and F. Tufvesson</t>
  </si>
  <si>
    <t>1--5</t>
  </si>
  <si>
    <t>Cellular radio based localization can be an important complement or alternative to other localization technologies, as base stations continuously transmit signals of opportunity with beneficial positioning properties. In this paper, we use the long term evolution (LTE) cell-specific reference signal for this purpose. The multipath component delays are estimated by the ESPRIT algorithm, and the estimated multipath component delays of different snapshots are associated by global nearest neighbor with a Kalman filter. Rao-Blackwellized particle filter based simultaneous localization and mapping (SLAM) is then applied to estimate the position of user equipment and that of the base station and virtual transmitters. In a measurement campaign, data from one base station was logged, and the analysis based on the data shows that, at the end of the measurement, the SLAM performance is 11 meters better than that with only inertial measurement unit (IMU).</t>
  </si>
  <si>
    <t>10.1109/VTC2020-Spring48590.2020.9128437</t>
  </si>
  <si>
    <t>Use of classification and segmentation of sidescan sonar images for long term registration</t>
  </si>
  <si>
    <t>I. Leblond and M. Legris and B. Solaiman</t>
  </si>
  <si>
    <t>2005</t>
  </si>
  <si>
    <t>1</t>
  </si>
  <si>
    <t>10.1109/OCEANSE.2005.1511734</t>
  </si>
  <si>
    <t>Laser-only road-vehicle localization with dual 2D push-broom LIDARS and 3D priors</t>
  </si>
  <si>
    <t>I. Baldwin and P. Newman</t>
  </si>
  <si>
    <t>2490--2497</t>
  </si>
  <si>
    <t>10.1109/IROS.2012.6385677</t>
  </si>
  <si>
    <t>H.-M. Gross and H.-J. Boehme and T. Wilhelm</t>
  </si>
  <si>
    <t>10.1109/ICSMC.2001.972991</t>
  </si>
  <si>
    <t>H.-M. Gross and H.-J. Boehme</t>
  </si>
  <si>
    <t>2000</t>
  </si>
  <si>
    <t>10.1109/ICSMC.2000.884968</t>
  </si>
  <si>
    <t>3D LiDAR-Based Global Localization Using Siamese Neural Network</t>
  </si>
  <si>
    <t>H. Yin and Y. Wang and X. Ding and L. Tang and S. Huang and R. Xiong</t>
  </si>
  <si>
    <t>IEEE Transactions on Intelligent Transportation Systems</t>
  </si>
  <si>
    <t>1380--1392</t>
  </si>
  <si>
    <t>21</t>
  </si>
  <si>
    <t>10.1109/TITS.2019.2905046</t>
  </si>
  <si>
    <t>Efficient information-theoretic graph pruning for graph-based SLAM with laser range finders</t>
  </si>
  <si>
    <t>H. Kretzschmar and C. Stachniss and G. Grisetti</t>
  </si>
  <si>
    <t>865--871</t>
  </si>
  <si>
    <t>Visual topometric localization</t>
  </si>
  <si>
    <t>H. Badino and D. Huber and T. Kanade</t>
  </si>
  <si>
    <t>794--799</t>
  </si>
  <si>
    <t>10.1109/IVS.2011.5940504</t>
  </si>
  <si>
    <t>Lightweight SLAM with automatic orientation correction using 2D LiDAR scans</t>
  </si>
  <si>
    <t>1--6</t>
  </si>
  <si>
    <t>10.1109/ISMCR51255.2020.9263722</t>
  </si>
  <si>
    <t>F. Nie and W. Zhang and Z. Yao and Y. Shi and F. Li and Q. Huang</t>
  </si>
  <si>
    <t>IEEE Access</t>
  </si>
  <si>
    <t>20401--20412</t>
  </si>
  <si>
    <t>8</t>
  </si>
  <si>
    <t>10.1109/ACCESS.2020.2968353</t>
  </si>
  <si>
    <t>2169-3536</t>
  </si>
  <si>
    <t>Rotation invariant features from omnidirectional camera images using a polar higher-order local autocorrelation feature extractor</t>
  </si>
  <si>
    <t>2004</t>
  </si>
  <si>
    <t>4</t>
  </si>
  <si>
    <t>10.1109/IROS.2004.1390045</t>
  </si>
  <si>
    <t>IEEE Robotics Automation Magazine</t>
  </si>
  <si>
    <t>19</t>
  </si>
  <si>
    <t>1558-223X</t>
  </si>
  <si>
    <t>An adaptive appearance-based map for long-term topological localization of mobile robots</t>
  </si>
  <si>
    <t>F. Dayoub and T. Duckett</t>
  </si>
  <si>
    <t>3364--3369</t>
  </si>
  <si>
    <t>10.1109/IROS.2008.4650701</t>
  </si>
  <si>
    <t>Robust Place Recognition and Loop Closing in Laser-Based SLAM for UGVs in Urban Environments</t>
  </si>
  <si>
    <t>F. Cao and Y. Zhuang and H. Zhang and W. Wang</t>
  </si>
  <si>
    <t>IEEE Sensors Journal</t>
  </si>
  <si>
    <t>4242--4252</t>
  </si>
  <si>
    <t>18</t>
  </si>
  <si>
    <t>10.1109/JSEN.2018.2815956</t>
  </si>
  <si>
    <t>2014</t>
  </si>
  <si>
    <t>https://ieeexplore.ieee.org/document/6840104</t>
  </si>
  <si>
    <t>Map updating in dynamic environments</t>
  </si>
  <si>
    <t>F. Abrate and B. Bona and M. Indri and S. Rosa and F. Tibaldi</t>
  </si>
  <si>
    <t>2010</t>
  </si>
  <si>
    <t>While building maps when robot poses are known is a tractable problem requiring limited computational complexity, the simultaneous estimation of the trajectory and the map of the environment (known as SLAM) is much more complex and requires many computational resources. Moreover, SLAM is generally peformed in environments that do not vary over time (called static environments), whereas real applications commonly require navigation services in changing environments (called dynamic environments). Many real robotic applications require updated maps of the environment that vary over time, starting from a given known initial condition. In this context classical SLAM approaches are generally not directly applicable: such approaches only apply in static environments or in dynamic environments where it is possible to model the environment dynamics. We are interested here in long-term mapping operativity in presence of variations in the map, as in the case of robotic applications in logistic spaces, where rovers have to track the presence of goods in given areas. In this paper we propose a methodology that is able to detect variations in the environment, generate a local map containing only the persistent variations and finally merge the local map with the global one used for localization.</t>
  </si>
  <si>
    <t>https://ieeexplore.ieee.org/document/5756810</t>
  </si>
  <si>
    <t>Efficient Map Compression for Collaborative Visual SLAM</t>
  </si>
  <si>
    <t>992--1000</t>
  </si>
  <si>
    <t>10.1109/WACV.2018.00114</t>
  </si>
  <si>
    <t>Active airborne localisation and exploration in unknown environments using inertial SLAM</t>
  </si>
  <si>
    <t>M. Bryson and S. Sukkarieh</t>
  </si>
  <si>
    <t>2006</t>
  </si>
  <si>
    <t>10.1109/AERO.2006.1655801</t>
  </si>
  <si>
    <t>L. Wang and W. Chen and J. Wang</t>
  </si>
  <si>
    <t>10.1109/IROS45743.2020.9468884</t>
  </si>
  <si>
    <t>7</t>
  </si>
  <si>
    <t>Appearance-Based Loop Closure Detection via Locality-Driven Accurate Motion Field Learning</t>
  </si>
  <si>
    <t>K. Zhang and X. Jiang and J. Ma</t>
  </si>
  <si>
    <t>2022</t>
  </si>
  <si>
    <t>2350--2365</t>
  </si>
  <si>
    <t>23</t>
  </si>
  <si>
    <t>10.1109/TITS.2021.3086822</t>
  </si>
  <si>
    <t>Model-aided monocular visual-inertial state estimation and dense mapping</t>
  </si>
  <si>
    <t>K. Qiu and S. Shen</t>
  </si>
  <si>
    <t>2017</t>
  </si>
  <si>
    <t>1783--1789</t>
  </si>
  <si>
    <t>10.1109/IROS.2017.8205992</t>
  </si>
  <si>
    <t>Visual robot localization using compact binary landmarks</t>
  </si>
  <si>
    <t>K. Ikeda and K. Tanaka</t>
  </si>
  <si>
    <t>4397--4403</t>
  </si>
  <si>
    <t>10.1109/ROBOT.2010.5509579</t>
  </si>
  <si>
    <t>Continuous localization in changing environments</t>
  </si>
  <si>
    <t>K. Graves and W. Adams and A. Schultz</t>
  </si>
  <si>
    <t>1997</t>
  </si>
  <si>
    <t>28--33</t>
  </si>
  <si>
    <t>10.1109/CIRA.1997.613834</t>
  </si>
  <si>
    <t>BiCamSLAM: Two times mono is more than stereo</t>
  </si>
  <si>
    <t>4795--4800</t>
  </si>
  <si>
    <t>10.1109/ROBOT.2007.364218</t>
  </si>
  <si>
    <t>Long-Term Map Maintenance Pipeline for Autonomous Vehicles</t>
  </si>
  <si>
    <t>J. S. Berrio and S. Worrall and M. Shan and E. Nebot</t>
  </si>
  <si>
    <t>1--14</t>
  </si>
  <si>
    <t>10.1109/TITS.2021.3094485</t>
  </si>
  <si>
    <t>Identifying robust landmarks in feature-based maps</t>
  </si>
  <si>
    <t>J. S. Berrio and J. Ward and S. Worrall and E. Nebot</t>
  </si>
  <si>
    <t>1166--1172</t>
  </si>
  <si>
    <t>10.1109/IVS.2019.8814289</t>
  </si>
  <si>
    <t>SemanticFusion: Dense 3D semantic mapping with convolutional neural networks</t>
  </si>
  <si>
    <t>J. McCormac and A. Handa and A. Davison and S. Leutenegger</t>
  </si>
  <si>
    <t>4628--4635</t>
  </si>
  <si>
    <t>10.1109/ICRA.2017.7989538</t>
  </si>
  <si>
    <t>Underwater robot visual place recognition in the presence of dramatic appearance change</t>
  </si>
  <si>
    <t>J. Li and R. M. Eustice and M. Johnson-Roberson</t>
  </si>
  <si>
    <t>Topographic SLAM Using a Single Terrain Altimeter in GNSS-Restricted Environment</t>
  </si>
  <si>
    <t>J. Jang and J. Kim</t>
  </si>
  <si>
    <t>10806--10815</t>
  </si>
  <si>
    <t>10</t>
  </si>
  <si>
    <t>10.1109/ACCESS.2022.3145978</t>
  </si>
  <si>
    <t>Simultaneous map building and localization for an autonomous mobile robot</t>
  </si>
  <si>
    <t>J. J. Leonard and H. F. Durrant-Whyte</t>
  </si>
  <si>
    <t>1991</t>
  </si>
  <si>
    <t>10.1109/IROS.1991.174711</t>
  </si>
  <si>
    <t>Distributed real-time cooperative localization and mapping using an uncertainty-aware expectation maximization approach</t>
  </si>
  <si>
    <t>J. Dong and E. Nelson and V. Indelman and N. Michael and F. Dellaert</t>
  </si>
  <si>
    <t>5807--5814</t>
  </si>
  <si>
    <t>10.1109/ICRA.2015.7140012</t>
  </si>
  <si>
    <t>2013</t>
  </si>
  <si>
    <t>Stabilize an Unsupervised Feature Learning for LiDAR-based Place Recognition</t>
  </si>
  <si>
    <t>P. Yin and L. Xu and Z. Liu and L. Li and H. Salman and Y. He and W. Xu and H. Wang and H. Choset</t>
  </si>
  <si>
    <t>1162--1167</t>
  </si>
  <si>
    <t>10.1109/IROS.2018.8593562</t>
  </si>
  <si>
    <t>Toward long-term, automated ship hull inspection with visual SLAM, explicit surface optimization, and generic graph-sparsification</t>
  </si>
  <si>
    <t>P. Ozog and R. M. Eustice</t>
  </si>
  <si>
    <t>3832--3839</t>
  </si>
  <si>
    <t>10.1109/ICRA.2014.6907415</t>
  </si>
  <si>
    <t>P. Newman and K. Ho</t>
  </si>
  <si>
    <t>635--642</t>
  </si>
  <si>
    <t>10.1109/ROBOT.2005.1570189</t>
  </si>
  <si>
    <t>Long-term Place Recognition through Worst-case Graph Matching to Integrate Landmark Appearances and Spatial Relationships</t>
  </si>
  <si>
    <t>P. Gao and H. Zhang</t>
  </si>
  <si>
    <t>1070--1076</t>
  </si>
  <si>
    <t>10.1109/ICRA40945.2020.9196906</t>
  </si>
  <si>
    <t>121--128</t>
  </si>
  <si>
    <t>10.1109/CRV.2019.00024</t>
  </si>
  <si>
    <t>A metric approach for environments mapping</t>
  </si>
  <si>
    <t>N. Slimane and M. S. Khireddine and K. Chafaa</t>
  </si>
  <si>
    <t>647--652</t>
  </si>
  <si>
    <t>10.1109/CoDIT.2013.6689619</t>
  </si>
  <si>
    <t>Long-term simultaneous localization and mapping with generic linear constraint node removal</t>
  </si>
  <si>
    <t>N. Carlevaris-Bianco and R. M. Eustice</t>
  </si>
  <si>
    <t>1034--1041</t>
  </si>
  <si>
    <t>10.1109/IROS.2013.6696478</t>
  </si>
  <si>
    <t>Tightly-Coupled Monocular Visual-Odometric SLAM Using Wheels and a MEMS Gyroscope</t>
  </si>
  <si>
    <t>M. Quan and S. Piao and M. Tan and S.-S. Huang</t>
  </si>
  <si>
    <t>97374--97389</t>
  </si>
  <si>
    <t>10.1109/ACCESS.2019.2930201</t>
  </si>
  <si>
    <t>M. Oelsch and M. Karimi and E. Steinbach</t>
  </si>
  <si>
    <t>2068--2075</t>
  </si>
  <si>
    <t>6</t>
  </si>
  <si>
    <t>10.1109/LRA.2021.3060413</t>
  </si>
  <si>
    <t>Environment selection and hierarchical place recognition</t>
  </si>
  <si>
    <t>5487--5494</t>
  </si>
  <si>
    <t>10.1109/ICRA.2015.7139966</t>
  </si>
  <si>
    <t>Global localization using multiple hypothesis tracking: A real-world approach</t>
  </si>
  <si>
    <t>M. Lutz and S. Hochdorfer and C. Schlegel</t>
  </si>
  <si>
    <t>127--132</t>
  </si>
  <si>
    <t>10.1109/TEPRA.2011.5753494</t>
  </si>
  <si>
    <t>Online global loop closure detection for large-scale multi-session graph-based SLAM</t>
  </si>
  <si>
    <t>M. Labbé and F. Michaud</t>
  </si>
  <si>
    <t>2661--2666</t>
  </si>
  <si>
    <t>10.1109/IROS.2014.6942926</t>
  </si>
  <si>
    <t>Map Management for Efficient Long-Term Visual Localization in Outdoor Environments</t>
  </si>
  <si>
    <t>M. Bürki and M. Dymczyk and I. Gilitschenski and C. Cadena and R. Siegwart and J. Nieto</t>
  </si>
  <si>
    <t>682--688</t>
  </si>
  <si>
    <t>10.1109/IVS.2018.8500432</t>
  </si>
  <si>
    <t>Vision-based Markov localization across large perceptual changes</t>
  </si>
  <si>
    <t>T. Naseer and B. Suger and M. Ruhnke and W. Burgard</t>
  </si>
  <si>
    <t>10.1109/ECMR.2015.7324181</t>
  </si>
  <si>
    <t>T. Krajník and J. P. Fentanes and M. Hanheide and T. Duckett</t>
  </si>
  <si>
    <t>4558--4563</t>
  </si>
  <si>
    <t>10.1109/IROS.2016.7759671</t>
  </si>
  <si>
    <t>964--977</t>
  </si>
  <si>
    <t>33</t>
  </si>
  <si>
    <t>10.1109/TRO.2017.2665664</t>
  </si>
  <si>
    <t>Mining visual phrases for long-term visual SLAM</t>
  </si>
  <si>
    <t>T. Kanji and C. Yuuto and A. Masatoshi</t>
  </si>
  <si>
    <t>136--142</t>
  </si>
  <si>
    <t>10.1109/IROS.2014.6942552</t>
  </si>
  <si>
    <t>S. Williams and I. Mahon</t>
  </si>
  <si>
    <t>FLAME: Feature-Likelihood Based Mapping and Localization for Autonomous Vehicles</t>
  </si>
  <si>
    <t>S. Pang and D. Kent and D. Morris and H. Radha</t>
  </si>
  <si>
    <t>5312--5319</t>
  </si>
  <si>
    <t>10.1109/IROS40897.2019.8968082</t>
  </si>
  <si>
    <t>LLama-SLAM: Learning High-Quality Visual Landmarks for Long-Term Mapping and Localization</t>
  </si>
  <si>
    <t>S. Luthardt and V. Willert and J. Adamy</t>
  </si>
  <si>
    <t>2645--2652</t>
  </si>
  <si>
    <t>10.1109/ITSC.2018.8569323</t>
  </si>
  <si>
    <t>6 DoF SLAM using a ToF camera: The challenge of a continuously growing number of landmarks</t>
  </si>
  <si>
    <t>S. Hochdorfer and C. Schlegel</t>
  </si>
  <si>
    <t>3981--3986</t>
  </si>
  <si>
    <t>10.1109/IROS.2010.5651229</t>
  </si>
  <si>
    <t>Towards a robust visual SLAM approach: Addressing the challenge of life-long operation</t>
  </si>
  <si>
    <t>2009</t>
  </si>
  <si>
    <t>Localization and mapping are fundamental problems in service robotics. Knowledge about the own pose and representations of the environment are needed for a series of high level applications. Service robots should be designed for life-long and robust operation in dynamic environments. The contribution of this paper is twofold. First, an approach to address the ever growing number of landmarks in life-long operation is presented. Typically, SLAM approaches just accumulate features over time and do not discard them anymore. Therefore, the required resources in terms of memory and processing power are growing over time. In our approach, the absolute number of landmarks can be restricted by an upper bound since we introduce a method to specifically select and replace landmarks once the upper bound has been reached. The second contribution is related to improving the robustness of the landmark assignment problem in case of image based features as needed with natural landmarks. The approach has been successfully evaluated in a real world experiment on a Pioneer-3DX platform within a complex unmodified indoor environment.</t>
  </si>
  <si>
    <t>Uncalibrated monocular based simultaneous localization and mapping for indoor autonomous mobile robot navigation</t>
  </si>
  <si>
    <t>S. Fu and G. Yang</t>
  </si>
  <si>
    <t>663--668</t>
  </si>
  <si>
    <t>10.1109/ICNSC.2009.4919356</t>
  </si>
  <si>
    <t>S. Chen and J. Wu and Y. Wang and L. Zhou and Q. Lu and Y. Zhang</t>
  </si>
  <si>
    <t>342--347</t>
  </si>
  <si>
    <t>10.1109/ICARM.2019.8833730</t>
  </si>
  <si>
    <t>A framework for RF-Visual SLAM</t>
  </si>
  <si>
    <t>S. Anwar and Q. Zhao and N. Qadeer and S. I. Khan</t>
  </si>
  <si>
    <t>103--108</t>
  </si>
  <si>
    <t>10.1109/IBCAST.2013.6512139</t>
  </si>
  <si>
    <t>Pole-based localization for autonomous vehicles in urban scenarios</t>
  </si>
  <si>
    <t>R. Spangenberg and D. Goehring and R. Rojas</t>
  </si>
  <si>
    <t>2161--2166</t>
  </si>
  <si>
    <t>10.1109/IROS.2016.7759339</t>
  </si>
  <si>
    <t>Long-term place recognition using multi-level words of spatial densities</t>
  </si>
  <si>
    <t>R. Maffei and V. A. M. Jorge and V. F. Rey and M. Kolberg and E. Prestes</t>
  </si>
  <si>
    <t>3269--3274</t>
  </si>
  <si>
    <t>10.1109/IROS.2016.7759504</t>
  </si>
  <si>
    <t>Ground Enhanced RGB-D SLAM for Dynamic Environments</t>
  </si>
  <si>
    <t>R. Guo and X. Liu</t>
  </si>
  <si>
    <t>1171--1177</t>
  </si>
  <si>
    <t>10.1109/ROBIO54168.2021.9739362</t>
  </si>
  <si>
    <t>Deep Samplable Observation Model for Global Localization and Kidnapping</t>
  </si>
  <si>
    <t>R. Chen and H. Yin and Y. Jiao and G. Dissanayake and Y. Wang and R. Xiong</t>
  </si>
  <si>
    <t>2296--2303</t>
  </si>
  <si>
    <t>10.1109/LRA.2021.3061339</t>
  </si>
  <si>
    <t>OpenABLE: An open-source toolbox for application in life-long visual localization of autonomous vehicles</t>
  </si>
  <si>
    <t>R. Arroyo and P. F. Alcantarilla and L. M. Bergasa and E. Romera</t>
  </si>
  <si>
    <t>965--970</t>
  </si>
  <si>
    <t>10.1109/ITSC.2016.7795672</t>
  </si>
  <si>
    <t>Towards life-long visual localization using an efficient matching of binary sequences from images</t>
  </si>
  <si>
    <t>6328--6335</t>
  </si>
  <si>
    <t>10.1109/ICRA.2015.7140088</t>
  </si>
  <si>
    <t>B. Wei and W. Xu and C. Luo and G. Zoppi and D. Ma and S. Wang</t>
  </si>
  <si>
    <t>4485--4490</t>
  </si>
  <si>
    <t>10.1109/IROS45743.2020.9340962</t>
  </si>
  <si>
    <t>A Flexible and Efficient Loop Closure Detection Based on Motion Knowledge</t>
  </si>
  <si>
    <t>B. Liu and F. Tang and Y. Fu and Y. Yang and Y. Wu</t>
  </si>
  <si>
    <t>Loop closure detection (LCD) is an essential module for simultaneous localization and mapping (SLAM), which can correct accumulated errors after long-term explorations. The widely used bag-of-words (BoW) model can not satisfy well the requirements of both low time consumption and high accuracy for a mobile platform. In this paper, we propose a novel LCD algorithm based on motion knowledge. We give a flexible and efficient detection strategy and also give flexible and efficient combinations of a global binary feature extracted by convolutional neural network (CNN) and a hand-crafted local binary feature. We take a continuous motion model, grid-based motion statistics (GMS) and motion states as motion knowledge. Furthermore, we fuse the proposed LCD with a visual-inertial odometry (VIO) system to correct localization errors by a pose graph optimization. Comparative experiments with state-of-the-art LCD algorithms on typical datasets have been carried out, and the results demonstrate that our proposed method achieves quite high recall rates and quite high speed at 100% precision. Moreover, experimental results from VIO further validate the effectiveness of the proposed method.</t>
  </si>
  <si>
    <t>10.1109/ICRA48506.2021.9561126</t>
  </si>
  <si>
    <t>Multi-layer VI-GNSS Global Positioning Framework with Numerical Solution aided MAP Initialization</t>
  </si>
  <si>
    <t>B. Han and Z. Xiao and S. Huang and T. Zhang</t>
  </si>
  <si>
    <t>Motivated by the goal of achieving long-term drift-free camera pose estimation in complex scenarios, we propose a global positioning framework fusing visual, inertial and Global Navigation Satellite System (GNSS) measurements in multiple layers. Different from previous loosely- and tightly-coupled methods, the proposed multi-layer fusion allows us to delicately correct the drift of visual odometry and keep reliable positioning while GNSS degrades. In particular, local motion estimation is conducted in the inner-layer, solving the problem of scale drift and inaccurate bias estimation in visual odometry by fusing the velocity of GNSS, pre-integration of Inertial Measurement Unit (IMU) and camera measurement in a tightly-coupled way. The global localization is achieved in the outer-layer, where the local motion is further fused with GNSS position and course in a long-term period in a loosely-coupled way. Furthermore, a dedicated initialization method is proposed to guarantee fast and accurate estimation for all state variables and parameters. We give exhaustive tests of the proposed framework on indoor and outdoor public datasets. The mean localization error is reduced up to 63%, with a promotion of 69% in initialization accuracy compared with state-of-the-art works. We have applied the algorithm to Augmented Reality (AR) navigation, crowd sourcing high-precision map update and other large-scale applications.</t>
  </si>
  <si>
    <t>10.1109/IROS51168.2021.9636871</t>
  </si>
  <si>
    <t>FAB-MAP + RatSLAM: Appearance-based SLAM for multiple times of day</t>
  </si>
  <si>
    <t>A. J. Glover and W. P. Maddern and M. J. Milford and G. F. Wyeth</t>
  </si>
  <si>
    <t>3507--3512</t>
  </si>
  <si>
    <t>10.1109/ROBOT.2010.5509547</t>
  </si>
  <si>
    <t>Using UHF-RFID Signals for Robot Localization Inside Pipelines</t>
  </si>
  <si>
    <t>A. Gunatilake and M. Galea and K. Thiyagarajan and S. Kodagoda and L. Piyathilaka and P. Darji</t>
  </si>
  <si>
    <t>1109--1114</t>
  </si>
  <si>
    <t>10.1109/ICIEA51954.2021.9516284</t>
  </si>
  <si>
    <t>A real-time visual-inertial mapping and localization method by fusing unstable GPS</t>
  </si>
  <si>
    <t>Z. Zhang and H. Wang and W. Chen</t>
  </si>
  <si>
    <t>1397--1402</t>
  </si>
  <si>
    <t>10.1109/WCICA.2018.8630513</t>
  </si>
  <si>
    <t>Towards background flow based AUV localization</t>
  </si>
  <si>
    <t>Z. Song and K. Mohseni</t>
  </si>
  <si>
    <t>6945--6950</t>
  </si>
  <si>
    <t>10.1109/CDC.2014.7040480</t>
  </si>
  <si>
    <t>Bio-inspired Relocalization for Indoor Robots in Visual Ambiguous Scenarios</t>
  </si>
  <si>
    <t>Y. Long and R. Jiang and F. Ye</t>
  </si>
  <si>
    <t>685--689</t>
  </si>
  <si>
    <t>10.1109/ICCECE54139.2022.9712794</t>
  </si>
  <si>
    <t>Realizing, reversing, recovering: Incremental robust loop closing over time using the iRRR algorithm</t>
  </si>
  <si>
    <t>Y. Latif and C. Cadena and J. Neira</t>
  </si>
  <si>
    <t>4211--4217</t>
  </si>
  <si>
    <t>10.1109/IROS.2012.6385879</t>
  </si>
  <si>
    <t>X. Xu and H. Yin and Z. Chen and Y. Li and Y. Wang and R. Xiong</t>
  </si>
  <si>
    <t>2791--2798</t>
  </si>
  <si>
    <t>10.1109/LRA.2021.3060741</t>
  </si>
  <si>
    <t>Persistent Stereo Visual Localization on Cross-Modal Invariant Map</t>
  </si>
  <si>
    <t>X. Ding and Y. Wang and R. Xiong and D. Li and L. Tang and H. Yin and L. Zhao</t>
  </si>
  <si>
    <t>4646--4658</t>
  </si>
  <si>
    <t>10.1109/TITS.2019.2942760</t>
  </si>
  <si>
    <t>2003</t>
  </si>
  <si>
    <t>Mining DCNN landmarks for long-term visual SLAM</t>
  </si>
  <si>
    <t>T. Taisho and T. Kanji</t>
  </si>
  <si>
    <t>570--576</t>
  </si>
  <si>
    <t>10.1109/ROBIO.2016.7866383</t>
  </si>
  <si>
    <t>H.-P. Chiu and S. Williams and F. Dellaert and S. Samarasekera and R. Kumar</t>
  </si>
  <si>
    <t>46--53</t>
  </si>
  <si>
    <t>This paper proposes a navigation algorithm that provides a low-latency solution while estimating the full nonlinear navigation state. Our approach uses Sliding-Window Factor Graphs, which extend existing incremental smoothing methods to operate on the subset of measurements and states that exist inside a sliding time window. We split the estimation into a fast short-term smoother, a slower but fully global smoother, and a shared map of 3D landmarks. A novel three-stage visual feature model is presented that takes advantage of both smoothers to optimize the 3D landmark map, while minimizing the computation required for processing tracked features in the short-term smoother. This three-stage model is formulated based on the maturity of the estimation of the 3D location of the underlying landmark in the map. Long-range associations are used as global measurements from matured landmarks in the short-term smoother and loop closure constraints in the long-term smoother. Experimental results demonstrate our approach provides highly-accurate solutions on large-scale real data sets using multiple sensors in GPS-denied settings.</t>
  </si>
  <si>
    <t>10.1109/ICRA.2013.6630555</t>
  </si>
  <si>
    <t>Self-Supervised Learning of Lidar Segmentation for Autonomous Indoor Navigation</t>
  </si>
  <si>
    <t>H. Thomas and B. Agro and M. Gridseth and J. Zhang and T. D. Barfoot</t>
  </si>
  <si>
    <t>14047--14053</t>
  </si>
  <si>
    <t>10.1109/ICRA48506.2021.9561701</t>
  </si>
  <si>
    <t>Domain-Invariant Similarity Activation Map Contrastive Learning for Retrieval-Based Long-Term Visual Localization</t>
  </si>
  <si>
    <t>H. Hu and H. Wang and Z. Liu and W. Chen</t>
  </si>
  <si>
    <t>IEEE/CAA Journal of Automatica Sinica</t>
  </si>
  <si>
    <t>313--328</t>
  </si>
  <si>
    <t>9</t>
  </si>
  <si>
    <t>10.1109/JAS.2021.1003907</t>
  </si>
  <si>
    <t>IEEE Transactions on Pattern Analysis and Machine Intelligence</t>
  </si>
  <si>
    <t>940--954</t>
  </si>
  <si>
    <t>44</t>
  </si>
  <si>
    <t>1-Day Learning, 1-Year Localization: Long-Term LiDAR Localization Using Scan Context Image</t>
  </si>
  <si>
    <t>G. Kim and B. Park and A. Kim</t>
  </si>
  <si>
    <t>1948--1955</t>
  </si>
  <si>
    <t>10.1109/LRA.2019.2897340</t>
  </si>
  <si>
    <t>F. Han and S. E. Beleidy and H. Wang and C. Ye and H. Zhang</t>
  </si>
  <si>
    <t>3669--3676</t>
  </si>
  <si>
    <t>10.1109/LRA.2018.2856274</t>
  </si>
  <si>
    <t>Using Image Sequences for Long-Term Visual Localization</t>
  </si>
  <si>
    <t>E. Stenborg and T. Sattler and L. Hammarstrand</t>
  </si>
  <si>
    <t>Estimating the pose of a camera in a known scene, i.e., visual localization, is a core task for applications such as self-driving cars. In many scenarios, image sequences are available and existing work on combining single-image localization with odometry offers to unlock their potential for improving localization performance. Still, the largest part of the literature focuses on single-image localization and ignores the availability of sequence data. The goal of this paper is to demonstrate the potential of image sequences in challenging scenarios, e.g., under day-night or seasonal changes. Combining ideas from the literature, we describe a sequence-based localization pipeline that combines odometry with both a coarse and a fine localization module. Experiments on long-term localization datasets show that combining single-image global localization against a prebuilt map with a visual odometry/SLAM pipeline improves performance to a level where the extended CMU Seasons dataset can be considered solved. We show that SIFT features can perform on par with modern state-of-the-art features in our framework, despite being much weaker and a magnitude faster to compute. Our code is publicly available at github.com/rulllars.</t>
  </si>
  <si>
    <t>10.1109/3DV50981.2020.00104</t>
  </si>
  <si>
    <t>Generic 2D/3D SLAM with NDT maps for lifelong application</t>
  </si>
  <si>
    <t>E. Einhorn and H.-M. Gross</t>
  </si>
  <si>
    <t>240--247</t>
  </si>
  <si>
    <t>10.1109/ECMR.2013.6698849</t>
  </si>
  <si>
    <t>Approximating Marginalization with Sparse Global Priors for Sliding Window SLAM-Graphs</t>
  </si>
  <si>
    <t>D. Wilbers and L. Rumberg and C. Stachniss</t>
  </si>
  <si>
    <t>25--31</t>
  </si>
  <si>
    <t>10.1109/IRC.2019.00013</t>
  </si>
  <si>
    <t>Optical flow localisation and appearance mapping (OFLAAM) for long-term navigation</t>
  </si>
  <si>
    <t>D. Pastor-Moreno and H.-S. Shin and A. Waldock</t>
  </si>
  <si>
    <t>980--988</t>
  </si>
  <si>
    <t>10.1109/ICUAS.2015.7152387</t>
  </si>
  <si>
    <t>Towards lifelong feature-based mapping in semi-static environments</t>
  </si>
  <si>
    <t>D. M. Rosen and J. Mason and J. J. Leonard</t>
  </si>
  <si>
    <t>1063--1070</t>
  </si>
  <si>
    <t>10.1109/ICRA.2016.7487237</t>
  </si>
  <si>
    <t>Part-based SLAM for partially changing environments</t>
  </si>
  <si>
    <t>C. Yuuto and T. Kanji and A. Masatoshi</t>
  </si>
  <si>
    <t>1629--1634</t>
  </si>
  <si>
    <t>10.1109/ROBIO.2013.6739700</t>
  </si>
  <si>
    <t>Long-Term 3D Localization and Pose from Semantic Labellings</t>
  </si>
  <si>
    <t>C. Toft and C. Olsson and F. Kahl</t>
  </si>
  <si>
    <t>One of the major challenges in camera pose estimation and 3D localization is identifying features that are approximately invariant across seasons and in different weather and lighting conditions. In this paper, we present a method for performing accurate and robust six degrees-of-freedom camera pose estimation based only on the pixelwise semantic labelling of a single query image. Localization is performed using a sparse 3D model consisting of semantically labelled points and curves, and an error function based on how well these project onto corresponding curves in the query image is developed. The method is evaluated on the recently released Oxford Robotcar dataset, showing that by minimizing this error function, the pose can be recovered with decimeter accuracy in many cases.</t>
  </si>
  <si>
    <t>10.1109/ICCVW.2017.83</t>
  </si>
  <si>
    <t>C. Park and S. Kim and P. Moghadam and J. Guo and S. Sridharan and C. Fookes</t>
  </si>
  <si>
    <t>1768--1775</t>
  </si>
  <si>
    <t>10.1109/LRA.2019.2895262</t>
  </si>
  <si>
    <t>View management for lifelong visual maps</t>
  </si>
  <si>
    <t>N. Banerjee and R. C. Connolly and D. Lisin and J. Briggs and M. E. Munich</t>
  </si>
  <si>
    <t>7871--7878</t>
  </si>
  <si>
    <t>10.1109/IROS40897.2019.8968245</t>
  </si>
  <si>
    <t>N. Banerjee and D. Lisin and V. Albanese and Z. Zhu and S. R. Lenser and J. Shriver and T. Ramaswamy and J. Briggs and P. Fong</t>
  </si>
  <si>
    <t>10.1109/ECMR50962.2021.9568826</t>
  </si>
  <si>
    <t>Lifelong Mapping using Adaptive Local Maps</t>
  </si>
  <si>
    <t>N. Banerjee and D. Lisin and J. Briggs and M. Llofriu and M. E. Munich</t>
  </si>
  <si>
    <t>10.1109/ECMR.2019.8870347</t>
  </si>
  <si>
    <t>A continuously learning feature-based map using a bernoulli filtering approach</t>
  </si>
  <si>
    <t>10.1109/SDF.2017.8126353</t>
  </si>
  <si>
    <t>734--745</t>
  </si>
  <si>
    <t>29</t>
  </si>
  <si>
    <t>10.1109/TRO.2013.2242375</t>
  </si>
  <si>
    <t>Erasing bad memories: Agent-side summarization for long-term mapping</t>
  </si>
  <si>
    <t>M. Dymczyk and T. Schneider and I. Gilitschenski and R. Siegwart and E. Stumm</t>
  </si>
  <si>
    <t>4572--4579</t>
  </si>
  <si>
    <t>10.1109/IROS.2016.7759673</t>
  </si>
  <si>
    <t>M. Dymczyk and E. Stumm and J. Nieto and R. Siegwart and I. Gilitschenski</t>
  </si>
  <si>
    <t>572--581</t>
  </si>
  <si>
    <t>10.1109/3DV.2016.66</t>
  </si>
  <si>
    <t>Appearance-based landmark selection for efficient long-term visual localization</t>
  </si>
  <si>
    <t>M. Bürki and I. Gilitschenski and E. Stumm and R. Siegwart and J. Nieto</t>
  </si>
  <si>
    <t>4137--4143</t>
  </si>
  <si>
    <t>10.1109/IROS.2016.7759609</t>
  </si>
  <si>
    <t>Deep Supervised Hashing with Similar Hierarchy for Place Recognition</t>
  </si>
  <si>
    <t>L. Wu and Y. Wu</t>
  </si>
  <si>
    <t>3781--3786</t>
  </si>
  <si>
    <t>10.1109/IROS40897.2019.8968599</t>
  </si>
  <si>
    <t>Tightly-Coupled Multi-Sensor Fusion for Localization with LiDAR Feature Maps</t>
  </si>
  <si>
    <t>L. Pan and K. Ji and J. Zhao</t>
  </si>
  <si>
    <t>Robust and accurate pose estimation in long-term localization is crucial to autonomous driving. In this paper, we dealt with absolute localization with a LiDAR feature map and multi-sensor measurements. We proposed a tightly-coupled fusion method with fixed-lag smoothing. A sliding window of recently maintained states is estimated by minimizing a joint cost function. This cost function includes residuals of global LiDAR registration and relative kinematic constraints from an IMU and wheel encoders. In addition, we enhance the robustness of our method by improving LiDAR registration. To achieve this goal, LiDAR feature maps with a hybrid of geometric and normal distribution features are constructed and exploited. The effectiveness of the proposed method is verified in several challenging test sequences over 200km. The experimental results demonstrate that the proposed method achieves accurate localization and high robustness in challenging scenarios even when the LiDAR observation is degraded.</t>
  </si>
  <si>
    <t>10.1109/ICRA48506.2021.9561547</t>
  </si>
  <si>
    <t>Sequence-based mapping for probabilistic visual loop-closure detection</t>
  </si>
  <si>
    <t>K. A. Tsintotas and L. Bampis and S. An and G. F. Fragulis and S. G. Mouroutsos and A. Gasteratos</t>
  </si>
  <si>
    <t>10.1109/IST50367.2021.9651458</t>
  </si>
  <si>
    <t>J.-H. Pauls and K. Petek and F. Poggenhans and C. Stiller</t>
  </si>
  <si>
    <t>4595--4601</t>
  </si>
  <si>
    <t>10.1109/IROS45743.2020.9341003</t>
  </si>
  <si>
    <t>Integration of Monte Carlo Localization and place recognition for reliable long-term robot localization</t>
  </si>
  <si>
    <t>J. Pérez and F. Caballero and L. Merino</t>
  </si>
  <si>
    <t>85--91</t>
  </si>
  <si>
    <t>10.1109/ICARSC.2014.6849767</t>
  </si>
  <si>
    <t>Weighted Grid Partitioning for Panel-Based Bathymetric SLAM</t>
  </si>
  <si>
    <t>10.1109/OCEANSE.2019.8867531</t>
  </si>
  <si>
    <t>Tightly-Coupled Magneto-Visual-Inertial Fusion for Long Term Localization in Indoor Environment</t>
  </si>
  <si>
    <t>J. Coulin and R. Guillemard and V. Gay-Bellile and C. Joly and A. D. L. Fortelle</t>
  </si>
  <si>
    <t>952--959</t>
  </si>
  <si>
    <t>10.1109/LRA.2021.3136241</t>
  </si>
  <si>
    <t>Bathymetric factor graph SLAM with sparse point cloud alignment</t>
  </si>
  <si>
    <t>V. Bichucher and J. M. Walls and P. Ozog and K. A. Skinner and R. M. Eustice</t>
  </si>
  <si>
    <t>S. Zhang and W. Wang and S. Tang and S. Jin and T. Jiang</t>
  </si>
  <si>
    <t>10.1109/GLOBECOM38437.2019.9013768</t>
  </si>
  <si>
    <t>How to Match Tracks of Visual Features for Automotive Long-Term SLAM</t>
  </si>
  <si>
    <t>S. Luthardt and C. Ziegler and V. Willert and J. Adamy</t>
  </si>
  <si>
    <t>934--941</t>
  </si>
  <si>
    <t>10.1109/ITSC.2019.8916895</t>
  </si>
  <si>
    <t>Lifelong localization of a mobile service-robot in everyday indoor environments using omnidirectional vision</t>
  </si>
  <si>
    <t>S. Hochdorfer and M. Lutz and C. Schlegel</t>
  </si>
  <si>
    <t>161--166</t>
  </si>
  <si>
    <t>10.1109/TEPRA.2009.5339626</t>
  </si>
  <si>
    <t>Monitoring of Benthic Reference Sites: Using an Autonomous Underwater Vehicle</t>
  </si>
  <si>
    <t>S. B. Williams and O. R. Pizarro and M. V. Jakuba and C. R. Johnson and N. S. Barrett and R. C. Babcock and G. A. Kendrick and P. D. Steinberg and A. J. Heyward and P. J. Doherty and I. Mahon and M. Johnson-Roberson and D. Steinberg and A. Friedman</t>
  </si>
  <si>
    <t>73--84</t>
  </si>
  <si>
    <t>We have established an Australia-wide observation program that exhibits recent developments in autonomous underwater vehicle (AUV) systems to deliver precisely navigated time series benthic imagery at selected reference stations on Australia's continental shelf. These observations are designed to help characterize changes in benthic assemblage composition and cover derived from precisely registered maps collected at regular intervals. This information will provide researchers with the baseline ecological data necessary to make quantitative inferences about the long-term effects of climate change and human activities on the benthos. Incorporating a suite of observations that capitalize on the unique capabilities of AUVs into Australia's integrated marine observation system (IMOS) [1] is providing a critical link between oceanographic and benthic processes. IMOS is a nationally coordinated program designed to establish and maintain the research infrastructure required to support Australia's marine science research. It has, and will maintain, a strategic focus on the impact of major boundary currents on continental shelf environments, ecosystems, and biodiversity. The IMOS AUV facility observation program is designed to generate physical and biological observations of benthic variables that cannot be cost effectively obtained by other means.</t>
  </si>
  <si>
    <t>10.1109/MRA.2011.2181772</t>
  </si>
  <si>
    <t>http://doi.org/10.1109/MRA.2011.2181772</t>
  </si>
  <si>
    <t>Ecosystems;Navigation;Australia;Simultaneous localization and mapping;Oceans;Biodiversity;Underwater vehicles;Meteorology;Human factors</t>
  </si>
  <si>
    <t>R. Paul and P. Newman</t>
  </si>
  <si>
    <t>This paper is a demonstration of how a robot can, through introspection and then targeted data retrieval, improve its own performance. It is a step in the direction of lifelong learning and adaptation and is motivated by the desire to build robots that have plastic competencies which are not baked in. They should react to and benefit from use. We consider a particular instantiation of this problem in the context of place recognition. Based on a topic based probabilistic model of images, we use a measure of perplexity to evaluate how well a working set of background images explain the robot's online view of the world. Offline, the robot then searches an external resource to seek out additional background images that bolster its ability to localise in its environment when used next. In this way the robot adapts and improves performance through use.</t>
  </si>
  <si>
    <t>10.1109/ICRA.2011.5980404</t>
  </si>
  <si>
    <t>ORB-SLAM: A Versatile and Accurate Monocular SLAM System</t>
  </si>
  <si>
    <t>1147--1163</t>
  </si>
  <si>
    <t>31</t>
  </si>
  <si>
    <t>10.1109/TRO.2015.2463671</t>
  </si>
  <si>
    <t>MRS-VPR: a multi-resolution sampling based global visual place recognition method</t>
  </si>
  <si>
    <t>Place recognition and loop closure detection are challenging for long-term visual navigation tasks. SeqSLAM is considered to be one of the most successful approaches to achieve long-term localization under varying environmental conditions and changing viewpoints. SeqSLAM uses a brute-force sequential matching method, which is computationally intensive. In this work, we introduce a multi-resolution sampling-based global visual place recognition method (MRS-VPR), which can significantly improve the matching efficiency and accuracy in sequential matching. The novelty of this method lies in the coarse-to-fine searching pipeline and a particle filter-based global sampling scheme, that can balance the matching efficiency and accuracy in the long-term navigation task. Moreover, our model works much better than SeqSLAM when the testing sequence is over a much smaller time scale than the reference sequence. Our experiments demonstrate that MRSVPR is efficient in locating short temporary trajectories within long-term reference ones without compromising on the accuracy compared to SeqSLAM.</t>
  </si>
  <si>
    <t>10.1109/ICRA.2019.8793853</t>
  </si>
  <si>
    <t>Appearance change prediction for long-term navigation across seasons</t>
  </si>
  <si>
    <t>198--203</t>
  </si>
  <si>
    <t>Changing environments pose a serious problem to current robotic systems aiming at long term operation. While place recognition systems perform reasonably well in static or low-dynamic environments, severe appearance changes that occur between day and night, between different seasons or different local weather conditions remain a challenge. In this paper we propose to learn to predict the changes in an environment. Our key insight is that the occurring appearance changes are in part systematic, repeatable and therefore predictable. The goal of our work is to support existing approaches to place recognition by learning how the visual appearance of an environment changes over time and by using this learned knowledge to predict its appearance under different environmental conditions. We describe the general idea of appearance change prediction (ACP) and a novel implementation based on vocabularies of superpixels (SP-ACP). Despite its simplicity, we can further show that the proposed approach can improve the performance of SeqSLAM and BRIEF-Gist for place recognition on a large-scale dataset that traverses an environment under extremely different conditions in winter and summer.</t>
  </si>
  <si>
    <t>10.1109/ECMR.2013.6698842</t>
  </si>
  <si>
    <t>A Linear-Complexity EKF for Visual-Inertial Navigation with Loop Closures</t>
  </si>
  <si>
    <t>P. Geneva and K. Eckenhoff and G. Huang</t>
  </si>
  <si>
    <t>Enabling real-time visual-inertial navigation in unknown environments while achieving bounded-error performance holds great potentials in robotic applications. To this end, in this paper, we propose a novel linear-complexity EKF for visual-inertial localization, which can efficiently utilize loop closure constraints, thus allowing for long-term persistent navigation. The key idea is to adapt the Schmidt-Kalman formulation within the multi-state constraint Kalman filter (MSCKF) framework, in which we selectively include keyframes as nuisance parameters in the state vector for loop closures but do not update their estimates and covariance in order to save computations while still tracking their cross-correlations with the current navigation states. As a result, the proposed Schmidt-MSCKF has only O(n) computational complexity while still incorporating loop closures into the system. The proposed approach is validated extensively on large-scale real-world experiments, showing significant performance improvements when compared to the standard MSCKF, while only incurring marginal computational overhead.</t>
  </si>
  <si>
    <t>10.1109/ICRA.2019.8793836</t>
  </si>
  <si>
    <t>Air-SSLAM: A Visual Stereo Indoor SLAM for Aerial Quadrotors</t>
  </si>
  <si>
    <t>IEEE Geoscience and Remote Sensing Letters</t>
  </si>
  <si>
    <t>1643--1647</t>
  </si>
  <si>
    <t>14</t>
  </si>
  <si>
    <t>10.1109/LGRS.2017.2730883</t>
  </si>
  <si>
    <t>HybVIO: Pushing the Limits of Real-time Visual-inertial Odometry</t>
  </si>
  <si>
    <t>O. Seiskari and P. Rantalankila and J. Kannala and J. Ylilammi and E. Rahtu and A. Solin</t>
  </si>
  <si>
    <t>287--296</t>
  </si>
  <si>
    <t>10.1109/WACV51458.2022.00036</t>
  </si>
  <si>
    <t>N. Patel and F. Khorrami and P. Krishnamurthy and A. Tzes</t>
  </si>
  <si>
    <t>523--528</t>
  </si>
  <si>
    <t>10.1109/ICAR46387.2019.8981658</t>
  </si>
  <si>
    <t>3097--3104</t>
  </si>
  <si>
    <t>10.1109/LRA.2018.2849603</t>
  </si>
  <si>
    <t>Learning Matchable Image Transformations for Long-Term Metric Visual Localization</t>
  </si>
  <si>
    <t>L. Clement and M. Gridseth and J. Tomasi and J. Kelly</t>
  </si>
  <si>
    <t>1492--1499</t>
  </si>
  <si>
    <t>5</t>
  </si>
  <si>
    <t>10.1109/LRA.2020.2967659</t>
  </si>
  <si>
    <t>Updating the visibility of a feature-based map for long-term maintenance</t>
  </si>
  <si>
    <t>1173--1179</t>
  </si>
  <si>
    <t>10.1109/IVS.2019.8814189</t>
  </si>
  <si>
    <t>Episodic non-Markov localization: Reasoning about short-term and long-term features</t>
  </si>
  <si>
    <t>J. Biswas and M. Veloso</t>
  </si>
  <si>
    <t>3969--3974</t>
  </si>
  <si>
    <t>10.1109/ICRA.2014.6907435</t>
  </si>
  <si>
    <t>H. Yin and Y. Wang and L. Tang and R. Xiong</t>
  </si>
  <si>
    <t>10.1109/RCAR49640.2020.9303291</t>
  </si>
  <si>
    <t>Incorporating environmental measurements in navigation</t>
  </si>
  <si>
    <t>H. J. S. Feder and J. J. Leonard and C. M. Smith</t>
  </si>
  <si>
    <t>1998</t>
  </si>
  <si>
    <t>115--122</t>
  </si>
  <si>
    <t>10.1109/AUV.1998.744447</t>
  </si>
  <si>
    <t>Towards life-long mapping of dynamic environments using temporal persistence modeling</t>
  </si>
  <si>
    <t>G. Tsamis and I. Kostavelis and D. Giakoumis and D. Tzovaras</t>
  </si>
  <si>
    <t>10480--10485</t>
  </si>
  <si>
    <t>10.1109/ICPR48806.2021.9413161</t>
  </si>
  <si>
    <t>Long-term 3D map maintenance in dynamic environments</t>
  </si>
  <si>
    <t>F. Pomerleau and P. Krüsi and F. Colas and P. Furgale and R. Siegwart</t>
  </si>
  <si>
    <t>3712--3719</t>
  </si>
  <si>
    <t>10.1109/ICRA.2014.6907397</t>
  </si>
  <si>
    <t>SRAL: Shared Representative Appearance Learning for Long-Term Visual Place Recognition</t>
  </si>
  <si>
    <t>F. Han and X. Yang and Y. Deng and M. Rentschler and D. Yang and H. Zhang</t>
  </si>
  <si>
    <t>1172--1179</t>
  </si>
  <si>
    <t>10.1109/LRA.2017.2662061</t>
  </si>
  <si>
    <t>Long-Term Visual Inertial SLAM based on Time Series Map Prediction</t>
  </si>
  <si>
    <t>B. Song and W. Chen and J. Wang and H. Wang</t>
  </si>
  <si>
    <t>5364--5369</t>
  </si>
  <si>
    <t>10.1109/IROS40897.2019.8968017</t>
  </si>
  <si>
    <t>Z. Xin and X. Cui and J. Zhang and Y. Yang and Y. Wang</t>
  </si>
  <si>
    <t>Visual place recognition is one of the most challenging problems in computer vision, due to the large diversities that real-world places can represent. Recently, visual place recognition has become a key part of loop closure detection and topological localization in long-term mobile robot autonomy. In this work, we build up a novel visual place recognition pipeline composed of a first filtering stage followed by a partial reranking process. In the filtering stage, image-wise features are utilized to find a small set of potential places. Afterwards, stable region-wise landmarks are extracted for more accurate matching in the partial reranking process. All global and partial image representations are derived from pre-trained Convolutional Neural Networks (CNNs), and the landmarks are extracted by object proposal techniques. Moreover, a new similarity measurement is provided by considering both spatial and scale distribution of landmarks. Compared with current methods only considering scale distribution, the presented similarity measurement can benefit recognition precision and robustness effectively. Experiments with varied viewpoints and environmental conditions demonstrate that the proposed method achieves superior performance against state-of-the-art methods.</t>
  </si>
  <si>
    <t>10.1109/IPTA.2017.8310121</t>
  </si>
  <si>
    <t>Real-Time, Environmentally-Robust 3D LiDAR Localization</t>
  </si>
  <si>
    <t>Y. Zhu and B. Xue and L. Zheng and H. Huang and M. Liu and R. Fan</t>
  </si>
  <si>
    <t>10.1109/IST48021.2019.9010305</t>
  </si>
  <si>
    <t>Day and Night Collaborative Dynamic Mapping in Unstructured Environment Based on Multimodal Sensors</t>
  </si>
  <si>
    <t>Y. Yue and C. Yang and J. Zhang and M. Wen and Z. Wu and H. Zhang and D. Wang</t>
  </si>
  <si>
    <t>Enabling long-term operation during day and night for collaborative robots requires a comprehensive understanding of the unstructured environment. Besides, in the dynamic environment, robots must be able to recognize dynamic objects and collaboratively build a global map. This paper proposes a novel approach for dynamic collaborative mapping based on multimodal environmental perception. For each mission, robots first apply heterogeneous sensor fusion model to detect humans and separate them to acquire static observations. Then, the collaborative mapping is performed to estimate the relative position between robots and local 3D maps are integrated into a globally consistent 3D map. The experiment is conducted in the day and night rainforest with moving people. The results show the accuracy, robustness, and versatility in 3D map fusion missions.</t>
  </si>
  <si>
    <t>10.1109/ICRA40945.2020.9197072</t>
  </si>
  <si>
    <t>Vision-Aided Multi-UAV Autonomous Flocking in GPS-Denied Environment</t>
  </si>
  <si>
    <t>Y. Tang and Y. Hu and J. Cui and F. Liao and M. Lao and F. Lin and R. S. H. Teo</t>
  </si>
  <si>
    <t>IEEE Transactions on Industrial Electronics</t>
  </si>
  <si>
    <t>616--626</t>
  </si>
  <si>
    <t>66</t>
  </si>
  <si>
    <t>10.1109/TIE.2018.2824766</t>
  </si>
  <si>
    <t>Structure-SLAM: Low-Drift Monocular SLAM in Indoor Environments</t>
  </si>
  <si>
    <t>Y. Li and N. Brasch and Y. Wang and N. Navab and F. Tombari</t>
  </si>
  <si>
    <t>6583--6590</t>
  </si>
  <si>
    <t>10.1109/LRA.2020.3015456</t>
  </si>
  <si>
    <t>Keyframes retrieval for robust long-term visual localization in changing conditions</t>
  </si>
  <si>
    <t>Y. Bouaziz and E. Royer and G. Bresson and M. Dhome</t>
  </si>
  <si>
    <t>10.1109/SAMI50585.2021.9378614</t>
  </si>
  <si>
    <t>Development of an Autonomous Robotic System Using the Graph-based SPLAM Algorithm</t>
  </si>
  <si>
    <t>D. Kozlov and V. Myasnikov</t>
  </si>
  <si>
    <t>10.1109/ITNT52450.2021.9649028</t>
  </si>
  <si>
    <t>Work smart, not hard: Recalling relevant experiences for vast-scale but time-constrained localisation</t>
  </si>
  <si>
    <t>C. Linegar and W. Churchill and P. Newman</t>
  </si>
  <si>
    <t>90--97</t>
  </si>
  <si>
    <t>10.1109/ICRA.2015.7138985</t>
  </si>
  <si>
    <t>Long-term topological localisation for service robots in dynamic environments using spectral maps</t>
  </si>
  <si>
    <t>4537--4542</t>
  </si>
  <si>
    <t>10.1109/IROS.2014.6943205</t>
  </si>
  <si>
    <t>Landmark rating and selection according to localization coverage: Addressing the challenge of lifelong operation of SLAM in service robots</t>
  </si>
  <si>
    <t>382--387</t>
  </si>
  <si>
    <t>10.1109/IROS.2009.5354433</t>
  </si>
  <si>
    <t>Z. Li and H. Yu and T. Shen and Z. Li</t>
  </si>
  <si>
    <t>147--151</t>
  </si>
  <si>
    <t>10.1109/ICUS50048.2020.9274964</t>
  </si>
  <si>
    <t>Migratory birds-inspired navigation system for unmanned aerial vehicles</t>
  </si>
  <si>
    <t>Y. Zhang and A. Chao and B. Zhao and H. Liu and X. Zhao</t>
  </si>
  <si>
    <t>276--281</t>
  </si>
  <si>
    <t>10.1109/ICInfA.2016.7831835</t>
  </si>
  <si>
    <t>580--587</t>
  </si>
  <si>
    <t>10.1109/LRA.2020.2964157</t>
  </si>
  <si>
    <t>M. Zhang and Y. Chen and M. Li</t>
  </si>
  <si>
    <t>1997--2004</t>
  </si>
  <si>
    <t>M. L. Pitschl and M. W. Pryor</t>
  </si>
  <si>
    <t>1023--1028</t>
  </si>
  <si>
    <t>10.1109/COASE.2019.8843095</t>
  </si>
  <si>
    <t>Long-Term Visual Localization Using Semantically Segmented Images</t>
  </si>
  <si>
    <t>E. Stenborg and C. Toft and L. Hammarstrand</t>
  </si>
  <si>
    <t>6484--6490</t>
  </si>
  <si>
    <t>10.1109/ICRA.2018.8463150</t>
  </si>
  <si>
    <t>Lifelong Localization in Semi-Dynamic Environment</t>
  </si>
  <si>
    <t>S. Zhu and X. Zhang and S. Guo and J. Li and H. Liu</t>
  </si>
  <si>
    <t>14389--14395</t>
  </si>
  <si>
    <t>10.1109/ICRA48506.2021.9561584</t>
  </si>
  <si>
    <t>Robot-Assisted Backscatter Localization for IoT Applications</t>
  </si>
  <si>
    <t>IEEE Transactions on Wireless Communications</t>
  </si>
  <si>
    <t>5807--5818</t>
  </si>
  <si>
    <t>10.1109/TWC.2020.2997393</t>
  </si>
  <si>
    <t>S. Siva and H. Zhang</t>
  </si>
  <si>
    <t>5175--5181</t>
  </si>
  <si>
    <t>10.1109/ICRA.2018.8461042</t>
  </si>
  <si>
    <t>Research of large-scale offline map management in visual SLAM</t>
  </si>
  <si>
    <t>Q. Shen and H. Sun and P. Ye</t>
  </si>
  <si>
    <t>215--219</t>
  </si>
  <si>
    <t>10.1109/ICSAI.2017.8248292</t>
  </si>
  <si>
    <t>PoseMap: Lifelong, Multi-Environment 3D LiDAR Localization</t>
  </si>
  <si>
    <t>3430--3437</t>
  </si>
  <si>
    <t>10.1109/IROS.2018.8593854</t>
  </si>
  <si>
    <t>IEEE/ASME Transactions on Mechatronics</t>
  </si>
  <si>
    <t>A. Rotsidis and C. Lutteroth and P. Hall and C. Richardt</t>
  </si>
  <si>
    <t>2866--2875</t>
  </si>
  <si>
    <t>10.1109/WACV48630.2021.00291</t>
  </si>
  <si>
    <t>N. Carlevaris-Bianco and M. Kaess and R. M. Eustice</t>
  </si>
  <si>
    <t>1371--1385</t>
  </si>
  <si>
    <t>30</t>
  </si>
  <si>
    <t>10.1109/TRO.2014.2347571</t>
  </si>
  <si>
    <t>Pole-like Objects Mapping and Long-Term Robot Localization in Dynamic Urban Scenarios</t>
  </si>
  <si>
    <t>Z. Wang and S. Li and M. Cao and H. Chen and Y. Liu</t>
  </si>
  <si>
    <t>998--1003</t>
  </si>
  <si>
    <t>10.1109/ROBIO54168.2021.9739599</t>
  </si>
  <si>
    <t>Communication constrained cloud-based long-term visual localization in real time</t>
  </si>
  <si>
    <t>2159--2166</t>
  </si>
  <si>
    <t>10.1109/IROS40897.2019.8968550</t>
  </si>
  <si>
    <t>A Life-Long SLAM Approach Using Adaptable Local Maps Based on Rasterized LIDAR Images</t>
  </si>
  <si>
    <t>W. Ali and P. Liu and R. Ying and Z. Gong</t>
  </si>
  <si>
    <t>21740--21749</t>
  </si>
  <si>
    <t>10.1109/JSEN.2021.3100882</t>
  </si>
  <si>
    <t>Geometry-based Graph Pruning for Lifelong SLAM</t>
  </si>
  <si>
    <t>G. Kurz and M. Holoch and P. Biber</t>
  </si>
  <si>
    <t>3313--3320</t>
  </si>
  <si>
    <t>10.1109/IROS51168.2021.9636530</t>
  </si>
  <si>
    <t>An Optimization Technique for Positioning Multiple Maps for Self-Driving Car's Autonomous Navigation</t>
  </si>
  <si>
    <t>S. Dominguez and B. Khomutenko and G. Garcia and P. Martinet</t>
  </si>
  <si>
    <t>2694--2699</t>
  </si>
  <si>
    <t>10.1109/ITSC.2015.433</t>
  </si>
  <si>
    <t>A B-Spline Mapping Framework for Long-Term Autonomous Operations</t>
  </si>
  <si>
    <t>R. T. Rodrigues and A. P. Aguiar and A. Pascoal</t>
  </si>
  <si>
    <t>3204--3209</t>
  </si>
  <si>
    <t>10.1109/IROS.2018.8594456</t>
  </si>
  <si>
    <t>Efficient Long-term Mapping in Dynamic Environments</t>
  </si>
  <si>
    <t>M. T. Lázaro and R. Capobianco and G. Grisetti</t>
  </si>
  <si>
    <t>153--160</t>
  </si>
  <si>
    <t>10.1109/IROS.2018.8594310</t>
  </si>
  <si>
    <t>Long-term Localization of Mobile Robots in Dynamic Changing Environments</t>
  </si>
  <si>
    <t>X. Hu and J. Wang and W. Chen</t>
  </si>
  <si>
    <t>384--389</t>
  </si>
  <si>
    <t>10.1109/CAC.2018.8623046</t>
  </si>
  <si>
    <t>Dimensions</t>
  </si>
  <si>
    <t>Y. Guihua and L. Zhiyi and T. Weiwei</t>
  </si>
  <si>
    <t>122--126</t>
  </si>
  <si>
    <t>10.1145/3378065.3378089</t>
  </si>
  <si>
    <t>Association for Computing Machinery</t>
  </si>
  <si>
    <t>147--160</t>
  </si>
  <si>
    <t>10.1007/978-3-642-32723-0_11</t>
  </si>
  <si>
    <t>D. V. Opdenbosch and T. Aykut and M. Oelsch and N. Alt and E. Steinbach</t>
  </si>
  <si>
    <t>D. J. Spero and R. A. Jarvis</t>
  </si>
  <si>
    <t>822--827</t>
  </si>
  <si>
    <t>613--618</t>
  </si>
  <si>
    <t>IEEE Aerospace and Electronic Systems Magazine</t>
  </si>
  <si>
    <t>36</t>
  </si>
  <si>
    <t>Enabling Robust Localization for Automated Guided Carts in Dynamic Environments</t>
  </si>
  <si>
    <t>C. Hansen and K. Fuerstenberg</t>
  </si>
  <si>
    <t>47--57</t>
  </si>
  <si>
    <t>10.1007/978-3-319-66972-4_5</t>
  </si>
  <si>
    <t>J. Courbon and H. Korrapati and Y. Mezouar</t>
  </si>
  <si>
    <t>J. Biswas</t>
  </si>
  <si>
    <t>6388--6392</t>
  </si>
  <si>
    <t>10.24963/ijcai.2019/893</t>
  </si>
  <si>
    <t>I. M. Murwantara and B. Hardjono and A. S. Putra and H. Tjahyadi</t>
  </si>
  <si>
    <t>62--66</t>
  </si>
  <si>
    <t>10.1145/3365245.3365264</t>
  </si>
  <si>
    <t>H. Kretzschmar and G. Grisetti and C. Stachniss</t>
  </si>
  <si>
    <t>199--206</t>
  </si>
  <si>
    <t>24</t>
  </si>
  <si>
    <t>10.1007/s13218-010-0034-2</t>
  </si>
  <si>
    <t>Information-theoretic compression of pose graphs for laser-based SLAM</t>
  </si>
  <si>
    <t>H. Kretzschmar and C. Stachniss</t>
  </si>
  <si>
    <t>1219--1230</t>
  </si>
  <si>
    <t>10.1177/0278364912455072</t>
  </si>
  <si>
    <t>38</t>
  </si>
  <si>
    <t>Long-term experiments with an adaptive spherical view representation for navigation in changing environments</t>
  </si>
  <si>
    <t>F. Dayoub and G. Cielniak and T. Duckett</t>
  </si>
  <si>
    <t>Robotics and Autonomous Systems</t>
  </si>
  <si>
    <t>285--295</t>
  </si>
  <si>
    <t>59</t>
  </si>
  <si>
    <t>10.1016/j.robot.2011.02.013</t>
  </si>
  <si>
    <t>K. Liu and H. Wang and F. Han and H. Zhang</t>
  </si>
  <si>
    <t>8034--8041</t>
  </si>
  <si>
    <t>10.1609/aaai.v33i01.33018034</t>
  </si>
  <si>
    <t>Robust mobile robot localization in highly non-static environments</t>
  </si>
  <si>
    <t>J.-S. Lee and W. K. Chung</t>
  </si>
  <si>
    <t>Autonomous Robots</t>
  </si>
  <si>
    <t>1--16</t>
  </si>
  <si>
    <t>10.1007/s10514-010-9184-1</t>
  </si>
  <si>
    <t>Enhanced Monte Carlo Localization with Visual Place Recognition for Robust Robot Localization</t>
  </si>
  <si>
    <t>641--656</t>
  </si>
  <si>
    <t>80</t>
  </si>
  <si>
    <t>10.1007/s10846-015-0198-y</t>
  </si>
  <si>
    <t>J. Oliveira and F. Mutz and A. Forechi and P. Azevedo and T. Oliveira-Santos and A. F. D. Souza and C. Badue</t>
  </si>
  <si>
    <t>146--161</t>
  </si>
  <si>
    <t>10.1007/978-3-030-91699-2_11</t>
  </si>
  <si>
    <t>Ocean Engineering</t>
  </si>
  <si>
    <t>Mapping and Localization using Semantic Road Marking with Centimeter-level Accuracy in Indoor Parking Lots</t>
  </si>
  <si>
    <t>J. Hu and M. Yang and H. Xu and Y. He and C. Wang</t>
  </si>
  <si>
    <t>4068--4073</t>
  </si>
  <si>
    <t>5093--5100</t>
  </si>
  <si>
    <t>Localizing Ground Penetrating RADAR: A Step Toward Robust Autonomous Ground Vehicle Localization</t>
  </si>
  <si>
    <t>M. Cornick and J. Koechling and B. Stanley and B. Zhang</t>
  </si>
  <si>
    <t>Journal of Field Robotics</t>
  </si>
  <si>
    <t>82--102</t>
  </si>
  <si>
    <t>10.1002/rob.21605</t>
  </si>
  <si>
    <t>Keypoint design and evaluation for place recognition in 2D lidar maps</t>
  </si>
  <si>
    <t>M. Bosse and R. Zlot</t>
  </si>
  <si>
    <t>1211--1224</t>
  </si>
  <si>
    <t>57</t>
  </si>
  <si>
    <t>10.1016/j.robot.2009.07.009</t>
  </si>
  <si>
    <t>Topological local-metric framework for mobile robots navigation: a long term perspective</t>
  </si>
  <si>
    <t>L. Tang and Y. Wang and X. Ding and H. Yin and R. Xiong and S. Huang</t>
  </si>
  <si>
    <t>197--211</t>
  </si>
  <si>
    <t>43</t>
  </si>
  <si>
    <t>10.1007/s10514-018-9724-7</t>
  </si>
  <si>
    <t>Explicit feature disentanglement for visual place recognition across appearance changes</t>
  </si>
  <si>
    <t>L. Tang and Y. Wang and Q. Tan and R. Xiong</t>
  </si>
  <si>
    <t>International Journal of Advanced Robotic Systems</t>
  </si>
  <si>
    <t>10.1177/17298814211037497</t>
  </si>
  <si>
    <t>IFAC-PapersOnLine</t>
  </si>
  <si>
    <t>212--217</t>
  </si>
  <si>
    <t>10.1016/j.ifacol.2015.06.035</t>
  </si>
  <si>
    <t>http://doi.org/10.1016/j.ifacol.2015.06.035</t>
  </si>
  <si>
    <t>K. Wang and Y. Lin and L. Wang and L. Han and M. Hua and X. Wang and S. Lian and B. Huang</t>
  </si>
  <si>
    <t>5224--5230</t>
  </si>
  <si>
    <t>K. Tanaka</t>
  </si>
  <si>
    <t>Journal of Advanced Computational Intelligence and Intelligent Informatics</t>
  </si>
  <si>
    <t>915--923</t>
  </si>
  <si>
    <t>22</t>
  </si>
  <si>
    <t>10.20965/jaciii.2018.p0915</t>
  </si>
  <si>
    <t>K. MacTavish and M. Paton and T. D. Barfoot</t>
  </si>
  <si>
    <t>1265--1292</t>
  </si>
  <si>
    <t>35</t>
  </si>
  <si>
    <t>10.1002/rob.21838</t>
  </si>
  <si>
    <t>P. Schmuck and M. Chli</t>
  </si>
  <si>
    <t>594--603</t>
  </si>
  <si>
    <t>Summary Maps for Lifelong Visual Localization</t>
  </si>
  <si>
    <t>561--590</t>
  </si>
  <si>
    <t>10.1002/rob.21595</t>
  </si>
  <si>
    <t>Dynamic Map Update of Non-static Facility Logistics Environment with a Multi-robot System</t>
  </si>
  <si>
    <t>249--261</t>
  </si>
  <si>
    <t>10.1007/978-3-319-67190-1_19</t>
  </si>
  <si>
    <t>Improving Image Description with Auxiliary Modality for Visual Localization in Challenging Conditions</t>
  </si>
  <si>
    <t>International Journal of Computer Vision</t>
  </si>
  <si>
    <t>185--202</t>
  </si>
  <si>
    <t>129</t>
  </si>
  <si>
    <t>10.1007/s11263-020-01363-6</t>
  </si>
  <si>
    <t>10.23919/acc.2019.8814347</t>
  </si>
  <si>
    <t>High-definition map update framework for intelligent autonomous transfer vehicles</t>
  </si>
  <si>
    <t>M. O. Tas and H. S. Yavuz and A. Yazici</t>
  </si>
  <si>
    <t>1--19</t>
  </si>
  <si>
    <t>416--446</t>
  </si>
  <si>
    <t>10.1002/rob.21831</t>
  </si>
  <si>
    <t>M. J. Schuster and K. Schmid and C. Brand and M. Beetz</t>
  </si>
  <si>
    <t>305--332</t>
  </si>
  <si>
    <t>10.1002/rob.21812</t>
  </si>
  <si>
    <t>S. Kanai and R. Hatakeyama and H. Date</t>
  </si>
  <si>
    <t>61--66</t>
  </si>
  <si>
    <t>S. Hong and A. Bangunharcana and J.-M. Park and M. Choi and H.-S. Shin</t>
  </si>
  <si>
    <t>7715</t>
  </si>
  <si>
    <t>10.3390/s21227715</t>
  </si>
  <si>
    <t>S. B. Williams and I. Mahon</t>
  </si>
  <si>
    <t>175--180</t>
  </si>
  <si>
    <t>37</t>
  </si>
  <si>
    <t>Sensors</t>
  </si>
  <si>
    <t>Self-help: Seeking out perplexing images for ever improving topological mapping</t>
  </si>
  <si>
    <t>1742--1766</t>
  </si>
  <si>
    <t>10.1177/0278364913509859</t>
  </si>
  <si>
    <t>Q. Meng and H. Guo and X. Zhao and D. Cao and H. Chen</t>
  </si>
  <si>
    <t>1307--1317</t>
  </si>
  <si>
    <t>26</t>
  </si>
  <si>
    <t>Real-Time Robot Localization Based on 2D Lidar Scan-to-Submap Matching</t>
  </si>
  <si>
    <t>Q. Li and J. Huai and D. Chen and Y. Zhuang</t>
  </si>
  <si>
    <t>414--423</t>
  </si>
  <si>
    <t>10.1007/978-981-16-3142-9_39</t>
  </si>
  <si>
    <t>15</t>
  </si>
  <si>
    <t>A brain-inspired compact cognitive mapping system</t>
  </si>
  <si>
    <t>T. Zeng and B. Si</t>
  </si>
  <si>
    <t>Cognitive Neurodynamics</t>
  </si>
  <si>
    <t>91--101</t>
  </si>
  <si>
    <t>10.1007/s11571-020-09621-6</t>
  </si>
  <si>
    <t>Scalable Change Detection from 3D Point Cloud Maps: Invariant Map Coordinate for Joint Viewpoint-Change Localization</t>
  </si>
  <si>
    <t>T. Yoshiki and T. Kanji and Y. Naiming</t>
  </si>
  <si>
    <t>1115--1121</t>
  </si>
  <si>
    <t>T. Qin and T. Chen and Y. Chen and Q. Su</t>
  </si>
  <si>
    <t>Visual Localization Using Sparse Semantic 3D Map</t>
  </si>
  <si>
    <t>T. Shi and S. Shen and X. Gao and L. Zhu</t>
  </si>
  <si>
    <t>315--319</t>
  </si>
  <si>
    <t>AUV robust bathymetric simultaneous localization and mapping</t>
  </si>
  <si>
    <t>T. Ma and Y. Li and R. Wang and Z. Cong and Y. Gong</t>
  </si>
  <si>
    <t>336--349</t>
  </si>
  <si>
    <t>166</t>
  </si>
  <si>
    <t>10.1016/j.oceaneng.2018.08.029</t>
  </si>
  <si>
    <t>136</t>
  </si>
  <si>
    <t>Visual Semantic Mapping and Localization Using Parameterized Road Lanes</t>
  </si>
  <si>
    <t>S. Yang and Y. Chen and M. Li</t>
  </si>
  <si>
    <t>369--379</t>
  </si>
  <si>
    <t>10.1007/978-3-030-71151-1_33</t>
  </si>
  <si>
    <t>111--120</t>
  </si>
  <si>
    <t>10.1007/11552246_11</t>
  </si>
  <si>
    <t>1771--1776</t>
  </si>
  <si>
    <t>10.1109/robot.2004.1308080</t>
  </si>
  <si>
    <t>A Terrain-Aided Tracking Algorithm for Marine Systems</t>
  </si>
  <si>
    <t>Field and Service Robotics. Springer Tracts in Advanced Robotics</t>
  </si>
  <si>
    <t>93--102</t>
  </si>
  <si>
    <t>This paper presents a novel method for incorporating unstructured, natural terrain information into the process of tracking of underwater vehicles. Terrain-aided navigation promises to revolutionise the ability of marine systems to track underwater bodies in deepwater applications. This work represents a crucial step in the development of underwater technologies capable of long-term, reliable deployment. A particle based estimator is used to incorporate observations of altitude into the estimation process using a priori map information. Results of the application of this technique to the tracking of a towed body and a ship operating in Sydney Harbour are shown.</t>
  </si>
  <si>
    <t>10.1007/10991459_10</t>
  </si>
  <si>
    <t>https://www.doi.org/10.1007/10991459_10</t>
  </si>
  <si>
    <t>S. Nuske and J. Roberts and G. Wyeth</t>
  </si>
  <si>
    <t>728--756</t>
  </si>
  <si>
    <t>10.1002/rob.20306</t>
  </si>
  <si>
    <t>Opportunistic sampling-based active visual SLAM for underwater inspection</t>
  </si>
  <si>
    <t>S. M. Chaves and A. Kim and E. Galceran and R. M. Eustice</t>
  </si>
  <si>
    <t>1245--1265</t>
  </si>
  <si>
    <t>40</t>
  </si>
  <si>
    <t>10.1007/s10514-016-9597-6</t>
  </si>
  <si>
    <t>Z. Hong and Y. Petillot and A. Wallace and S. Wang</t>
  </si>
  <si>
    <t>10.1177/02783649221080483</t>
  </si>
  <si>
    <t>Z. Hashemifar and K. W. Lee and N. Napp and K. Dantu</t>
  </si>
  <si>
    <t>19--24</t>
  </si>
  <si>
    <t>10.1145/3215525.3215531</t>
  </si>
  <si>
    <t>A New Landmark Detection Approach for Slam Algorithm Applied in Mobile Robot</t>
  </si>
  <si>
    <t>X.-H. Nguyen and V.-H. Nguyen and T.-T. Ngo</t>
  </si>
  <si>
    <t>Journal of Science and Technology - Technical Universities</t>
  </si>
  <si>
    <t>31--36</t>
  </si>
  <si>
    <t>30.7</t>
  </si>
  <si>
    <t>Simultaneous Localization and Mapping is a key technique for mobile robot applications and has received much research effort over the last three decades. A precondition for a robust and life-long landmark-based SLAM algorithm is the stable and reliable landmark detector. However, traditional methods are based on laserbased data which are believed very unstable, especially in dynamic-changing environments. In this work, we introduce a new landmark detection approach using vision-based data. Based on this approach, we exploit a deep neural network for processing images from a stereo camera system installed on mobile robots. Two deep neural network models named YOLOv3 and PSMNet were re-trained and used to perform the landmark detection and landmark localization, respectively. The landmarkâ€™s information is associated with the landmark data through tracking and filtering algorithm. The obtained results show that our method can detect and localize landmarks with high stability and accuracy, which are validated by laser-based measurement data. This approach has opened a new research direction toward a robust and life-long SLAM algorithm.</t>
  </si>
  <si>
    <t>10.51316/30.7.6</t>
  </si>
  <si>
    <t>http://doi.org/10.51316/30.7.6</t>
  </si>
  <si>
    <t>X. Lin and F. Wang and B. Yang and W. Zhang</t>
  </si>
  <si>
    <t>Remote Sensing</t>
  </si>
  <si>
    <t>13</t>
  </si>
  <si>
    <t>10.3390/rs13030506</t>
  </si>
  <si>
    <t>Novel robust simultaneous localization and mapping for long-term autonomous robots</t>
  </si>
  <si>
    <t>W. Wei and X. Zhu and Y. Wang</t>
  </si>
  <si>
    <t>234--245</t>
  </si>
  <si>
    <t>Capping Computation Time and Storage Requirements for Appearance-based Localization with CAT-SLAM</t>
  </si>
  <si>
    <t>W. Maddern and M. Milford and G. Wyeth</t>
  </si>
  <si>
    <t>A. Kawewong and N. Tongprasit and S. Tangruamsub and O. Hasegawa</t>
  </si>
  <si>
    <t>International Journal of Robotics Research</t>
  </si>
  <si>
    <t>El Compendex</t>
  </si>
  <si>
    <t>33--55</t>
  </si>
  <si>
    <t>10.1177/0278364910371855</t>
  </si>
  <si>
    <t>0278-3649</t>
  </si>
  <si>
    <t>PIRF-Nav 2.0: Fast and online incremental appearance-based loop-closure detection in an indoor environment</t>
  </si>
  <si>
    <t>A. Kawewong and N. Tongprasit and O. Hasegawa</t>
  </si>
  <si>
    <t>10.1016/j.robot.2011.05.007</t>
  </si>
  <si>
    <t>0921-8890</t>
  </si>
  <si>
    <t>A. Jaenal and D. Zuniga-Noel and R. Gomez-Ojeda and J. Gonzalez-Jimenez</t>
  </si>
  <si>
    <t>10.1109/IROS45743.2020.9341451</t>
  </si>
  <si>
    <t>Z. Xing and X. Zhu and D. Dong</t>
  </si>
  <si>
    <t>10.1002/rob.22062</t>
  </si>
  <si>
    <t>PLSAV: Parallel loop searching and verifying for loop closure detection</t>
  </si>
  <si>
    <t>Z. Yang and Y. Pan and L. Deng and Y. Xie and R. Huan</t>
  </si>
  <si>
    <t>IET Intelligent Transport Systems</t>
  </si>
  <si>
    <t>683--698</t>
  </si>
  <si>
    <t>10.1049/itr2.12054</t>
  </si>
  <si>
    <t>Augmenting visual SLAM with Wi-Fi sensing for indoor applications</t>
  </si>
  <si>
    <t>Z. S. Hashemifar and C. Adhivarahan and A. Balakrishnan and K. Dantu</t>
  </si>
  <si>
    <t>2245--2260</t>
  </si>
  <si>
    <t>10.1007/s10514-019-09874-z</t>
  </si>
  <si>
    <t>Z. Pan and H. Chen and S. Li and Y. Liu</t>
  </si>
  <si>
    <t>4252</t>
  </si>
  <si>
    <t>10.3390/s19194252</t>
  </si>
  <si>
    <t>Map-less long-term localization in complex industrial environments</t>
  </si>
  <si>
    <t>Z. Liu and Z. Qiao and C. Suo and Y. Liu and K. Jin</t>
  </si>
  <si>
    <t>Assembly Automation</t>
  </si>
  <si>
    <t>714--724</t>
  </si>
  <si>
    <t>41</t>
  </si>
  <si>
    <t>C. Brunner and T. Peynot and T. Vidal-Calleja and J. Underwood</t>
  </si>
  <si>
    <t>10.1002/rob.21464</t>
  </si>
  <si>
    <t>1556-4959</t>
  </si>
  <si>
    <t>B. Xing and Q. Zhu and F. Pan and X. Feng</t>
  </si>
  <si>
    <t>10.3390/s18061706</t>
  </si>
  <si>
    <t>2021 IEEE/RSJ International Conference on Intelligent Robots and Systems (IROS)</t>
  </si>
  <si>
    <t>5448--55</t>
  </si>
  <si>
    <t>http://dx.doi.org/10.1109/IROS51168.2021.9636871</t>
  </si>
  <si>
    <t>augmented reality;cameras;distance measurement;Global Positioning System;image fusion;inertial navigation;Kalman filters;mobile robots;motion estimation;pose estimation;robot vision;satellite navigation;sensor fusion;SLAM (robots);</t>
  </si>
  <si>
    <t>2021 IEEE International Conference on Robotics and Automation (ICRA)</t>
  </si>
  <si>
    <t>11241--7</t>
  </si>
  <si>
    <t>http://dx.doi.org/10.1109/ICRA48506.2021.9561126</t>
  </si>
  <si>
    <t>distance measurement;feature extraction;graph theory;mobile robots;neural nets;object detection;pose estimation;robot vision;SLAM (robots);</t>
  </si>
  <si>
    <t>B. Bescos and J. M. Facil and J. Civera and J. Neira</t>
  </si>
  <si>
    <t>Long-term mapping and localization using feature stability histograms</t>
  </si>
  <si>
    <t>B. Bacca and J. Salvi and X. Cufi</t>
  </si>
  <si>
    <t>1539--58</t>
  </si>
  <si>
    <t>61</t>
  </si>
  <si>
    <t>This work proposes a system for long-term mapping and localization based on the Feature Stability Histogram (FSH) model which is an innovative feature management approach able to cope with changing environments. FSH is built using a voting schema, where re-observed features are promoted; otherwise the feature progressively decreases its corresponding FSH value. FSH is inspired by the human memory model. This model introduces concepts of Short-Term Memory (STM), which retains information long enough to use it, and Long-Term Memory (LTM), which retains information for longer periods of time. If the entries in STM are continuously rehearsed, they become part of LTM. However, this work proposes a change in the pipeline of this model, allowing any feature to be part of STM or LTM depending on the feature strength. FSH stores the stability values of local features, stable features are only used for localization and mapping. Experimental validation of the FSH model was conducted using the FastSLAM framework and a long-term dataset collected during a period of one year at different environmental conditions. The experiments carried out include qualitative and quantitative results such as: filtering out dynamic objects, increasing map accuracy, scalability, and reducing the data association effort in long-term runs. [All rights reserved Elsevier].</t>
  </si>
  <si>
    <t>10.1016/j.robot.2013.07.003</t>
  </si>
  <si>
    <t>http://dx.doi.org/10.1016/j.robot.2013.07.003</t>
  </si>
  <si>
    <t>mobile robots;SLAM (robots);</t>
  </si>
  <si>
    <t>Appearance-based mapping and localization for mobile robots using a feature stability histogram</t>
  </si>
  <si>
    <t>10.1016/j.robot.2011.06.008</t>
  </si>
  <si>
    <t>Advanced Robotics</t>
  </si>
  <si>
    <t>0929-5593</t>
  </si>
  <si>
    <t>A. Schaefer and D. Buscher and J. Vertens and L. Luft and W. Burgard</t>
  </si>
  <si>
    <t>SIFT based monocular SLAM with multi-clouds features for indoor navigation</t>
  </si>
  <si>
    <t>A. M. Ali and M. J. Nordin</t>
  </si>
  <si>
    <t>2010 IEEE Region 10 Conference (TENCON 2010)</t>
  </si>
  <si>
    <t>2326--31</t>
  </si>
  <si>
    <t>This work introduces a monocular SLAM method, which uses the Scale Invariant Features Transform (SIFT) representation for the scene. The scene represented as clouds of SIFT features within the map. This hierarchical representation of space, serving to estimate the current direction in the environment within the current session. The system exploits the tracking of the same features of successive frames to calculate scalar weights for these features, to build a map of the environment indicating the camera movement, helping the blind persons to navigate more confidently through auditory pathway of their surroundings. EKF is used to estimate the features tracked within the successive frames. The system is tested for using the proposed method with a hand-held camera walking in indoor environment. The results show a good estimation on the spatial locations of the camera within a few milliseconds. The paper shows an electronic cane for navigating in indoor environment using these clouds of features for long-term appearance-based localization of a cane with web camera vision as the external sensor.</t>
  </si>
  <si>
    <t>10.1109/TENCON.2010.5685972</t>
  </si>
  <si>
    <t>http://dx.doi.org/10.1109/TENCON.2010.5685972</t>
  </si>
  <si>
    <t>SLAM (robots);</t>
  </si>
  <si>
    <t>Sequence-based sparse optimization methods for long-term loop closure detection in visual SLAM</t>
  </si>
  <si>
    <t>F. Han and H. Wang and G. Huang and H. Zhang</t>
  </si>
  <si>
    <t>42</t>
  </si>
  <si>
    <t>10.1007/s10514-018-9736-3</t>
  </si>
  <si>
    <t>Season-Invariant and Viewpoint-Tolerant LiDAR Place Recognition in GPS-Denied Environments</t>
  </si>
  <si>
    <t>F. Cao and F. Yan and S. Wang and Y. Zhuang and W. Wang</t>
  </si>
  <si>
    <t>563--74</t>
  </si>
  <si>
    <t>68</t>
  </si>
  <si>
    <t>Place recognition remains a challenging problem under various perceptual conditions, e.g., all weather, times of day, seasons, and viewpoint shifts. Different from most of the existing place recognition methods using pure vision, this article studies light detection and ranging (LiDAR) based approaches. Point clouds have some benefits for place recognition since they do not suffer from illumination changes. On the other hand, they are dramatically affected by structural changes from different viewpoints or across seasons. In this article, a novel LiDAR-based place recognition system is proposed to achieve long-term robust localization, even under severe seasonal changes and viewpoint shifts. To improve the efficiency, a compact cylindrical image model is designed to convert three-dimensional point clouds to two-dimensional images representing the prominent geometric relationships of scenes. The contexts (buildings, trees, road structures, etc.) of scenes are utilized for efficient place recognition. A sequence-based temporal consistency check is also introduced for postverification. Extensive real experiments on three datasets (Oxford RobotCar [1], NCLT [2], and DUT-AS) show that the proposed system outperforms both state-of-the-art visual and LiDAR-based methods, verifying its robust performance in challenging scenarios.</t>
  </si>
  <si>
    <t>10.1109/TIE.2019.2962416</t>
  </si>
  <si>
    <t>http://dx.doi.org/10.1109/TIE.2019.2962416</t>
  </si>
  <si>
    <t>feature extraction;image classification;image sensors;mobile robots;object recognition;optical radar;robot vision;SLAM (robots);visual databases;</t>
  </si>
  <si>
    <t>0278-0046</t>
  </si>
  <si>
    <t>Fast place recognition with plane-based maps</t>
  </si>
  <si>
    <t>E. Fernandez-Moral and W. Mayol-Cuevas and V. Arevalo and J. Gonzalez-Jimenez</t>
  </si>
  <si>
    <t>2013 IEEE International Conference on Robotics and Automation (ICRA)</t>
  </si>
  <si>
    <t>2719--24</t>
  </si>
  <si>
    <t>This paper presents a new method for recognizing places in indoor environments based on the extraction of planar regions from range data provided by a hand-held RGB-D sensor. We propose to build a plane-based map (PbMap) consisting of a set of 3D planar patches described by simple geometric features (normal vector, centroid, area, etc.). This world representation is organized as a graph where the nodes represent the planar patches and the edges connect planes that are close by. This map structure permits to efficiently select subgraphs representing the local neighborhood of observed planes, that will be compared with other subgraphs corresponding to local neighborhoods of planes acquired previously. To find a candidate match between two subgraphs we employ an interpretation tree that permits working with partially observed and missing planes. The candidates from the interpretation tree are further checked out by a rigid registration test, which also gives us the relative pose between the matched places. The experimental results indicate that the proposed approach is an efficient way to solve this problem, working satisfactorily even when there are substantial changes in the scene (lifelong maps).</t>
  </si>
  <si>
    <t>10.1109/ICRA.2013.6630951</t>
  </si>
  <si>
    <t>http://dx.doi.org/10.1109/ICRA.2013.6630951</t>
  </si>
  <si>
    <t>graph theory;mobile robots;path planning;SLAM (robots);trees (mathematics);</t>
  </si>
  <si>
    <t>Generic NDT mapping in dynamic environments and its application for lifelong SLAM</t>
  </si>
  <si>
    <t>28--39</t>
  </si>
  <si>
    <t>69</t>
  </si>
  <si>
    <t>10.1016/j.robot.2014.08.008</t>
  </si>
  <si>
    <t>Hierarchical loop detection for mobile outdoor robots</t>
  </si>
  <si>
    <t>8301</t>
  </si>
  <si>
    <t>10.1117/12.908277</t>
  </si>
  <si>
    <t>52</t>
  </si>
  <si>
    <t>D. D. Martini and M. Gadd and P. Newman</t>
  </si>
  <si>
    <t>20</t>
  </si>
  <si>
    <t>10.3390/s20216002</t>
  </si>
  <si>
    <t>D. Ball and S. Heath and J. Wiles and G. Wyeth and P. Corke and M. Milford</t>
  </si>
  <si>
    <t>34</t>
  </si>
  <si>
    <t>10.1007/s10514-012-9317-9</t>
  </si>
  <si>
    <t>2017 IEEE International Conference on Computer Vision Workshops (ICCVW)</t>
  </si>
  <si>
    <t>650--9</t>
  </si>
  <si>
    <t>http://dx.doi.org/10.1109/ICCVW.2017.83</t>
  </si>
  <si>
    <t>cameras;feature extraction;image classification;image reconstruction;image retrieval;mobile robots;object recognition;pose estimation;robot vision;SLAM (robots);visual databases;</t>
  </si>
  <si>
    <t>Learning place-dependant features for long-term vision-based localisation</t>
  </si>
  <si>
    <t>C. McManus and B. Upcroft and P. Newman</t>
  </si>
  <si>
    <t>39</t>
  </si>
  <si>
    <t>10.1007/s10514-015-9463-y</t>
  </si>
  <si>
    <t>2015 IEEE International Conference on Robotics and Automation (ICRA). Proceedings</t>
  </si>
  <si>
    <t>2019 International Conference on Robotics and Automation (ICRA)</t>
  </si>
  <si>
    <t>Temporally scalable visual SLAM using a reduced pose graph</t>
  </si>
  <si>
    <t>H. Johannsson and M. Kaess and M. Fallon and J. J. Leonard</t>
  </si>
  <si>
    <t>54--61</t>
  </si>
  <si>
    <t>10.1109/ICRA.2013.6630556</t>
  </si>
  <si>
    <t>G. Peter and B. Kiss</t>
  </si>
  <si>
    <t>6pp.--</t>
  </si>
  <si>
    <t>Relaxing the planar assumption: 3D state estimation for an autonomous surface vessel</t>
  </si>
  <si>
    <t>G. Hitz and F. Pomerleau and F. Colas and R. Siegwart</t>
  </si>
  <si>
    <t>10.1177/0278364915583680</t>
  </si>
  <si>
    <t>5pp.--</t>
  </si>
  <si>
    <t>Selective memory: Recalling relevant experience for long-term visual localization</t>
  </si>
  <si>
    <t>Visual Place Recognition in Long-term and Large-scale Environment based on CNN Feature</t>
  </si>
  <si>
    <t>J. Zhu and Y. Ai and B. Tian and D. Cao and S. Scherer</t>
  </si>
  <si>
    <t>2018 IEEE Intelligent Vehicles Symposium (IV)</t>
  </si>
  <si>
    <t>1679--85</t>
  </si>
  <si>
    <t>With the universal application of camera in intelligent vehicles, visual place recognition has become a major problem in intelligent vehicle localization. The traditional solution is to make visual description of place images using hand-crafted feature for matching places, but this description method is not very good for extreme variability, especially for seasonal transformation. In this paper, we propose a new method based on convolutional neural network (CNN), by putting images into the pre-trained network model to get automatically learned image descriptors, and through some operations of pooling, fusion and binarization to optimize them, then the similarity result of place recognition is presented with the Hamming distance of the place sequence. In the experimental part, we compare our method with some state-of-the-art algorithms, FABMAP, ABLE-M and SeqSLAM, to illustrate its advantages. The experimental results show that our method based on CNN achieves better performance than other methods on the representative public datasets.</t>
  </si>
  <si>
    <t>10.1109/IVS.2018.8500686</t>
  </si>
  <si>
    <t>http://doi.org/10.1109/IVS.2018.8500686</t>
  </si>
  <si>
    <t>convolution;feedforward neural nets;image matching;image recognition;intelligent transportation systems;learning (artificial intelligence);SLAM (robots);</t>
  </si>
  <si>
    <t>2002</t>
  </si>
  <si>
    <t>2017 IEEE International Conference on Robotics and Automation (ICRA)</t>
  </si>
  <si>
    <t>Subjective local maps for hybrid metric-topological SLAM</t>
  </si>
  <si>
    <t>64--74</t>
  </si>
  <si>
    <t>10.1016/j.robot.2008.02.002</t>
  </si>
  <si>
    <t>2019 IEEE Intelligent Transportation Systems Conference (ITSC)</t>
  </si>
  <si>
    <t>10.1109/ITSC.2019.8917529</t>
  </si>
  <si>
    <t>Localization and navigation of the CoBots over long-term deployments</t>
  </si>
  <si>
    <t>J. Biswas and M. M. Veloso</t>
  </si>
  <si>
    <t>10.1177/0278364913503892</t>
  </si>
  <si>
    <t>Robust Vision-Aided Navigation Using Sliding-Window Factor Graphs</t>
  </si>
  <si>
    <t>http://dx.doi.org/10.1109/ICRA.2013.6630555</t>
  </si>
  <si>
    <t>feature extraction;graph theory;nonlinear estimation;optimisation;robot vision;sensor fusion;SLAM (robots);smoothing methods;state estimation;</t>
  </si>
  <si>
    <t>vol.1</t>
  </si>
  <si>
    <t>Efficient Multi-Drive Map Optimization towards Life-long Localization using Surround View</t>
  </si>
  <si>
    <t>M. Sons and C. Stiller</t>
  </si>
  <si>
    <t>10.1109/ITSC.2018.8570011</t>
  </si>
  <si>
    <t>49</t>
  </si>
  <si>
    <t>M. Saleiro and J. M. F. Rodrigues and J. M. H. D. Buf</t>
  </si>
  <si>
    <t>http://hdl.handle.net/10400.1/2090</t>
  </si>
  <si>
    <t>M. Labbe and F. Michaud</t>
  </si>
  <si>
    <t>Memory management for real-time appearance-based loop closure detection</t>
  </si>
  <si>
    <t>10.1109/IROS.2011.6048225</t>
  </si>
  <si>
    <t>Multi-robot 6D graph SLAM connecting decoupled local reference filters</t>
  </si>
  <si>
    <t>M. J. Schuster and C. Brand and H. Hirschmuller and M. Suppa and M. Beetz</t>
  </si>
  <si>
    <t>10.1109/IROS.2015.7354094</t>
  </si>
  <si>
    <t>Robust Outdoor Self-localization In Changing Environments</t>
  </si>
  <si>
    <t>M. Haris and M. Franzius and U. Bauer-Wersing</t>
  </si>
  <si>
    <t>2019 IEEE/RSJ International Conference on Intelligent Robots and Systems (IROS)</t>
  </si>
  <si>
    <t>714--19</t>
  </si>
  <si>
    <t>In outdoor scenarios changing conditions (e.g., seasonal, weather and lighting effects) have a substantial impact on the appearance of a scene, which often prevents successful visual localization. The application of an unsupervised Slow Feature Analysis (SFA) on the images captured by an autonomous robot enables self-localization from a single image. However, changes occurring during the training phase or over a more extended period can affect the learned representations. To address the problem, we propose to join long-term recordings from an outdoor environment based on their position correspondences. The established hierarchical model trained on raw images performs well, but as an extension, we extract Fourier components of the views and use that for learning of spatial representations, which reduces the computation time and makes it adequate to run on an ARM embedded system. We present the experimental results from a simulated environment and real-world outdoor recordings collected over a full year, which has effects like different day time, weather, seasons and dynamic objects. Results show an increasing invariance w.r.t. changing conditions over time, thus an outdoor robot can improve its localization performance during operation.</t>
  </si>
  <si>
    <t>10.1109/IROS40897.2019.8967549</t>
  </si>
  <si>
    <t>http://dx.doi.org/10.1109/IROS40897.2019.8967549</t>
  </si>
  <si>
    <t>control engineering computing;embedded systems;Fourier analysis;mobile robots;robot vision;SLAM (robots);unsupervised learning;</t>
  </si>
  <si>
    <t>5215--21</t>
  </si>
  <si>
    <t>http://dx.doi.org/10.1109/ICRA48506.2021.9561547</t>
  </si>
  <si>
    <t>distance measurement;feature extraction;image registration;mobile robots;optical radar;pose estimation;remote sensing by laser beam;sensor fusion;</t>
  </si>
  <si>
    <t>Incremental unsupervised topological place discovery</t>
  </si>
  <si>
    <t>L. Murphy and G. Sibley</t>
  </si>
  <si>
    <t>10.1109/ICRA.2014.6907022</t>
  </si>
  <si>
    <t>Navigation Engine Design for Automated Driving Using INS/GNSS/3D LiDAR-SLAM and Integrity Assessment</t>
  </si>
  <si>
    <t>K.-W. Chiang and G.-J. Tsai and Y.-H. Li and Y. Li and N. El-Sheimy</t>
  </si>
  <si>
    <t>1564(24pp.)--</t>
  </si>
  <si>
    <t>12</t>
  </si>
  <si>
    <t>Automated driving has made considerable progress recently. The multisensor fusion system is a game changer in making self-driving cars possible. In the near future, multisensor fusion will be necessary to meet the high accuracy needs of automated driving systems. This paper proposes a multisensor fusion design, including an inertial navigation system (INS), a global navigation satellite system (GNSS), and light detection and ranging (LiDAR), to implement 3D simultaneous localization and mapping (INS/GNSS/3D LiDAR-SLAM). The proposed fusion structure enhances the conventional INS/GNSS/odometer by compensating for individual drawbacks such as INS-drift and error-contaminated GNSS. First, a highly integrated INS-aiding LiDAR-SLAM is presented to improve the performance and increase the robustness to adjust to varied environments using the reliable initial values from the INS. Second, the proposed fault detection exclusion (FDE) contributes SLAM to eliminate the failure solutions such as local solution or the divergence of algorithm. Third, the SLAM position velocity acceleration (PVA) model is used to deal with the high dynamic movement. Finally, an integrity assessment benefits the central fusion filter to avoid failure measurements into the update process based on the information from INS-aiding SLAM, which increases the reliability and accuracy. Consequently, our proposed multisensor design can deal with various situations such as long-term GNSS outage, deep urban areas, and highways. The results show that the proposed method can achieve an accuracy of under 1 meter in challenging scenarios, which has the potential to contribute the autonomous system.</t>
  </si>
  <si>
    <t>10.3390/rs12101564</t>
  </si>
  <si>
    <t>http://dx.doi.org/10.3390/rs12101564</t>
  </si>
  <si>
    <t>fault diagnosis;inertial navigation;intelligent transportation systems;Kalman filters;mobile robots;optical radar;position control;robot vision;satellite navigation;sensor fusion;SLAM (robots);</t>
  </si>
  <si>
    <t>2072-4292</t>
  </si>
  <si>
    <t>Seamless navigation and mapping using an INS/GNSS/grid-based SLAM semi-tightly coupled integration scheme</t>
  </si>
  <si>
    <t>K. W. Chiang and G. J. Tsai and H. W. Chang and C. Joly and N. EI-Sheimy</t>
  </si>
  <si>
    <t>Information Fusion</t>
  </si>
  <si>
    <t>50</t>
  </si>
  <si>
    <t>10.1016/j.inffus.2019.01.004</t>
  </si>
  <si>
    <t>Mobile robot localization based on low-cost LTE and odometry in GPS-denied outdoor environment</t>
  </si>
  <si>
    <t>K. Ismail and R. Liu and J. Zheng and C. Yuen and Y. L. Guan and U.-X. Tan</t>
  </si>
  <si>
    <t>2019 IEEE International Conference on Robotics and Biomimetics (ROBIO)</t>
  </si>
  <si>
    <t>2338--43</t>
  </si>
  <si>
    <t>GPS localization has always been the go-to method for localizing mobile robots in outdoor environments. However, in GPS denied environments such as urban canyons, LTE becomes a better alternative. LTE localization exploits existing infrastructures and transmitted signals to provide an estimated position of the robot. As a low-cost solution, it benefits robots under the constraint of cost, size and weight. This paper proposes a particle filter based localization method by using only LTE and wheel odometry for GPS-denied outdoor environments. We used the fingerprinting method by obtaining LTE Cell ID, mean RSS and GPS location and associating these data to the grids in an initialized map. We resolved the position of the robot using recursive Bayesian estimation and particle filter for its implementation. In our experiment, we used a mobile robot and five smartphones to obtain the wheel odometry and LTE data respectively while travelling along a particular route in an outdoor environment. The method was able to obtain accurate localization results with RMSE of 13.07m. We further evaluated the parameters of the method effects on the localization accuracy achieved.</t>
  </si>
  <si>
    <t>10.1109/ROBIO49542.2019.8961750</t>
  </si>
  <si>
    <t>http://dx.doi.org/10.1109/ROBIO49542.2019.8961750</t>
  </si>
  <si>
    <t>Bayes methods;distance measurement;indoor radio;Long Term Evolution;mobile robots;particle filtering (numerical methods);recursive estimation;RSSI;</t>
  </si>
  <si>
    <t>S. Casas and A. Sadat and R. Urtasun</t>
  </si>
  <si>
    <t>14398--14407</t>
  </si>
  <si>
    <t>10.1109/CVPR46437.2021.01417</t>
  </si>
  <si>
    <t>Self Help: Seeking Out Perplexing Images for Ever Improving Navigation</t>
  </si>
  <si>
    <t>IEEE International Conference on Robotics and Automation</t>
  </si>
  <si>
    <t>445--51</t>
  </si>
  <si>
    <t>http://doi.org/10.1109/ICRA.2011.5980404</t>
  </si>
  <si>
    <t>image retrieval;mobile robots;path planning;probability;robot vision;SLAM (robots);</t>
  </si>
  <si>
    <t>Structured feature enhanced deep visual relocalization</t>
  </si>
  <si>
    <t>Q. Peng and Z. Xiang and T. Wang</t>
  </si>
  <si>
    <t>2020 3rd International Conference on Unmanned Systems (ICUS)</t>
  </si>
  <si>
    <t>632--7</t>
  </si>
  <si>
    <t>Relocalization is a mandatary task for robots or unmanned vehicles which need to work under changing environments over the long term. Recently, deep learning has been successfully applied to visual relocalization, where the absolute camera pose can be regressed from monocular RGB images. However, the resulting accuracy is still sub-optimal. In this paper, we propose a deep relocalization network which regresses the global poses of the images in the scenario. Our model takes in tuples of images and enforces constraints between pose predictions for pairs as an additional loss term in training. The features coded from convolutional layers are further enhanced by two bidirectional LSTM in a structured way to boost the features' inner correlation, which is the main contribution of the work. Then the we use unlabeled data to further fine-tune the network and during inference we perform pose graph optimization (PGO) to get smoother and globally consistent pose predictions. Experiments on public indoor and outdoor dataset demonstrate that our model achieved better relocalization performance than the baseline and is more robust to illumination changes, texture-less areas and repetitive structures in the scenario.</t>
  </si>
  <si>
    <t>10.1109/ICUS50048.2020.9274860</t>
  </si>
  <si>
    <t>http://dx.doi.org/10.1109/ICUS50048.2020.9274860</t>
  </si>
  <si>
    <t>cameras;feature extraction;graph theory;image colour analysis;image matching;image segmentation;learning (artificial intelligence);mobile robots;optimisation;pose estimation;recurrent neural nets;robot vision;SLAM (robots);</t>
  </si>
  <si>
    <t>P. Yin and R. A. Srivatsan and Y. Chen and X. Li and H. Zhang and L. Xu and L. Li and Z. Ji and J. Ji and Y. He</t>
  </si>
  <si>
    <t>7137--42</t>
  </si>
  <si>
    <t>http://dx.doi.org/10.1109/ICRA.2019.8793853</t>
  </si>
  <si>
    <t>image filtering;image matching;image recognition;image resolution;image sampling;image sequences;mobile robots;navigation;object recognition;particle filtering (numerical methods);path planning;robot vision;SLAM (robots);</t>
  </si>
  <si>
    <t>P. Ozog and N. Carlevaris-Bianco and A. Kim and R. M. Eustice</t>
  </si>
  <si>
    <t>10.1002/rob.21582</t>
  </si>
  <si>
    <t>Performance evaluation of graph-reduction in SLAM through pose rejection</t>
  </si>
  <si>
    <t>P. Cervantes and M. Inoue</t>
  </si>
  <si>
    <t>2017 56th Annual Conference of the Society of Instrument and Control Engineers of Japan (SICE). Proceedings</t>
  </si>
  <si>
    <t>644--7</t>
  </si>
  <si>
    <t>During long-term operation graph-based SLAM methods suffer from unbounded growth of the pose graph and computational cost. To limit the graph size, various methods to reduce the graph have been studied in the past. In this paper we propose a criterion to reject poses, based on the difference between expected and real scan of the candidate. The performance of this reduction method is then evaluated in terms of error and computation time.</t>
  </si>
  <si>
    <t>10.23919/SICE.2017.8105681</t>
  </si>
  <si>
    <t>http://dx.doi.org/10.23919/SICE.2017.8105681</t>
  </si>
  <si>
    <t>graph theory;mobile robots;SLAM (robots);</t>
  </si>
  <si>
    <t>P. Egger and P. V. K. Borges and G. Catt and A. Pfrunder and R. Siegwart and R. Dube</t>
  </si>
  <si>
    <t>Efficient and effective matching of image sequences under substantial appearance changes exploiting GPS priors</t>
  </si>
  <si>
    <t>O. Vysotska and T. Naseer and L. Spinello and W. Burgard and C. Stachniss</t>
  </si>
  <si>
    <t>2774--9</t>
  </si>
  <si>
    <t>The ability to localize a robot is an important capability and matching of observations under substantial changes is a prerequisite for robust long-term operation. This paper investigates the problem of efficiently coping with seasonal changes in image data. We present an extension of a recent approach [15] to visual image matching using sequence information. Our extension allows for exploiting GPS priors in the matching process to overcome the main computational bottleneck of the previous method and to handle loops within the image sequences. We present an experimental evaluation using real world data containing substantial seasonal changes and show that our approach outperforms the previous method in case a noisy GPS pose prior is available.</t>
  </si>
  <si>
    <t>10.1109/ICRA.2015.7139576</t>
  </si>
  <si>
    <t>http://dx.doi.org/10.1109/ICRA.2015.7139576</t>
  </si>
  <si>
    <t>Global Positioning System;image matching;image sequences;SLAM (robots);</t>
  </si>
  <si>
    <t>Experimental analysis of sample-based maps for long-term SLAM</t>
  </si>
  <si>
    <t>P. Biber and T. Duckett</t>
  </si>
  <si>
    <t>20--33</t>
  </si>
  <si>
    <t>28</t>
  </si>
  <si>
    <t>10.1177/0278364908096286</t>
  </si>
  <si>
    <t>Learning Scene Geometry for Visual Localization in Challenging Conditions</t>
  </si>
  <si>
    <t>N. Piasco and D. Sidibe and V. Gouet-Brunet and C. Demonceaux</t>
  </si>
  <si>
    <t>9094--100</t>
  </si>
  <si>
    <t>We propose a new approach for outdoor large scale image based localization that can deal with challenging scenarios like cross-season, cross-weather, day/night and long-term localization. The key component of our method is a new learned global image descriptor, that can effectively benefit from scene geometry information during training. At test time, our system is capable of inferring the depth map related to the query image and use it to increase localization accuracy. We are able to increase recall@1 performances by 2.15% on cross-weather and long-term localization scenario and by 4.24% points on a challenging winter/summer localization sequence versus state-of-the-art methods. Our method can also use weakly annotated data to localize night images across a reference dataset of daytime images.</t>
  </si>
  <si>
    <t>10.1109/ICRA.2019.8794221</t>
  </si>
  <si>
    <t>http://dx.doi.org/10.1109/ICRA.2019.8794221</t>
  </si>
  <si>
    <t>feature extraction;image colour analysis;image retrieval;learning (artificial intelligence);object detection;robot vision;</t>
  </si>
  <si>
    <t>Robust relocalization based on active loop closure for real-time monocular SLAM</t>
  </si>
  <si>
    <t>X. Chen and H. Lu and J. Xiao and H. Zhang and P. Wang</t>
  </si>
  <si>
    <t>10.1007/978-3-319-68345-4_12</t>
  </si>
  <si>
    <t>V. Reijgwart and A. Millane and H. Oleynikova and R. Siegwart and C. Cadena and J. Nieto</t>
  </si>
  <si>
    <t>10.1109/ITSC.2018.8569294</t>
  </si>
  <si>
    <t>Multiple map hypotheses for planning and navigating in non-stationary environments</t>
  </si>
  <si>
    <t>T. Morris and F. Dayoub and P. Corke and G. Wyeth and B. Upcroft</t>
  </si>
  <si>
    <t>10.1109/ICRA.2014.6907255</t>
  </si>
  <si>
    <t>T. H. Nguyen and T.-M. Nguyen and L. Xie</t>
  </si>
  <si>
    <t>10.1109/LRA.2021.3057838</t>
  </si>
  <si>
    <t>S. Yang and G. Fan and L. Bai and C. Zhao and D. Li</t>
  </si>
  <si>
    <t>10.3390/s20082432</t>
  </si>
  <si>
    <t>S. Siva and Z. Nahman and H. Zhang</t>
  </si>
  <si>
    <t>10.1109/IROS45743.2020.9340992</t>
  </si>
  <si>
    <t>Scale-preserving long-term visual odometry for indoor navigation</t>
  </si>
  <si>
    <t>S. Hilsenbeck and A. Moller and R. Huitl and G. Schroth and M. Kranz and E. Steinbach</t>
  </si>
  <si>
    <t>2012 International Conference on Indoor Positioning and Indoor Navigation (IPIN 2012)</t>
  </si>
  <si>
    <t>10pp.--</t>
  </si>
  <si>
    <t>We present a visual odometry system for indoor navigation with a focus on long-term robustness and consistency. As our work is targeting mobile phones, we employ monocular SLAM to jointly estimate a local map and the device's trajectory. We specifically address the problem of estimating the scale factor of both, the map and the trajectory. State-of-the-art solutions approach this problem with an Extended Kalman Filter (EKF), which estimates the scale by fusing inertial and visual data, but strongly relies on good initialization and takes time to converge. Each visual tracking failure introduces a new arbitrary scale factor, forcing the filter to re-converge. We propose a fast and robust method for scale initialization that exploits basic geometric properties of the learned local map. Using random projections, we efficiently compute geometric properties from the feature point cloud produced by the visual SLAM system. From these properties (e.g., corridor width or height) we estimate scale changes caused by tracking failures and update the EKF accordingly. As a result, previously achieved convergence is preserved despite re-initializations of the map. To minimize the time required to continue tracking after failure, we perform recovery and re-initialization in parallel. This increases the time available for recovery and hence the likelihood for success, thus allowing almost seamless tracking. Moreover, fewer re-initializations are necessary. We evaluate our approach using extensive and diverse indoor datasets. Results demonstrate that errors and convergence times for scale estimation are considerably reduced, thus ensuring consistent and accurate scale estimation. This enables long-term odometry despite of tracking failures which are inevitable in realistic scenarios.</t>
  </si>
  <si>
    <t>10.1109/IPIN.2012.6418934</t>
  </si>
  <si>
    <t>http://dx.doi.org/10.1109/IPIN.2012.6418934</t>
  </si>
  <si>
    <t>distance measurement;indoor radio;Kalman filters;mobile radio;navigation;nonlinear filters;SLAM (robots);</t>
  </si>
  <si>
    <t>S. Griffith and C. Pradalier</t>
  </si>
  <si>
    <t>188--208</t>
  </si>
  <si>
    <t>10.1002/rob.21664</t>
  </si>
  <si>
    <t>JOURNAL OF FIELD ROBOTICS</t>
  </si>
  <si>
    <t>ISI Web of Science</t>
  </si>
  <si>
    <t>641--666</t>
  </si>
  <si>
    <t>Article</t>
  </si>
  <si>
    <t>WILEY</t>
  </si>
  <si>
    <t>SENSORS</t>
  </si>
  <si>
    <t>1706</t>
  </si>
  <si>
    <t>MDPI</t>
  </si>
  <si>
    <t>Proceedings Paper</t>
  </si>
  <si>
    <t>IEEE</t>
  </si>
  <si>
    <t>AUTONOMOUS ROBOTS</t>
  </si>
  <si>
    <t>SPRINGER</t>
  </si>
  <si>
    <t>103709</t>
  </si>
  <si>
    <t>10.1016/j.robot.2020.103709</t>
  </si>
  <si>
    <t>Building an Enhanced Vocabulary of the Robot Environment with a CeilingPointing Camera</t>
  </si>
  <si>
    <t>A. Rituerto and H. Andreasson and A. A. C. A. L. Murillo and J. J. Guerrero</t>
  </si>
  <si>
    <t>493</t>
  </si>
  <si>
    <t>16</t>
  </si>
  <si>
    <t>Mobile robots are of great help for automatic monitoring tasks in_x000D_
different environments. One of the first tasks that needs to be_x000D_
addressed when creating these kinds of robotic systems is modeling the_x000D_
robot environment. This work proposes a pipeline to build an enhanced_x000D_
visual model of a robot environment indoors. Vision based recognition_x000D_
approaches frequently use quantized feature spaces, commonly known as_x000D_
Bag of Words (BoW) or vocabulary representations. A drawback using_x000D_
standard BoW approaches is that semantic information is not considered_x000D_
as a criteria to create the visual words. To solve this challenging_x000D_
task, this paper studies how to leverage the standard vocabulary_x000D_
construction process to obtain a more meaningful visual vocabulary of_x000D_
the robot work environment using image sequences. We take advantage of_x000D_
spatio-temporal constraints and prior knowledge about the position of_x000D_
the camera. The key contribution of our work is the definition of a new_x000D_
pipeline to create a model of the environment. This pipeline_x000D_
incorporates (1) tracking information to the process of vocabulary_x000D_
construction and (2) geometric cues to the appearance descriptors._x000D_
Motivated by long term robotic applications, such as the aforementioned_x000D_
monitoring tasks, we focus on a configuration where the robot camera_x000D_
points to the ceiling, which captures more stable regions of the_x000D_
environment. The experimental validation shows how our vocabulary models_x000D_
the environment in more detail than standard vocabulary approaches,_x000D_
without loss of recognition performance. We show different robotic tasks_x000D_
that could benefit of the use of our visual vocabulary approach, such as_x000D_
place recognition or object discovery. For this validation, we use our_x000D_
publicly available data-set.</t>
  </si>
  <si>
    <t>10.3390/s16040493</t>
  </si>
  <si>
    <t>http://doi.org/10.3390/s16040493</t>
  </si>
  <si>
    <t>Rituerto, A (Corresponding Author), Univ Zaragoza, Dept Informat \&amp; Ingn Sistemas, Inst Invest Ingn Aragon, Zaragoza 50018, Spain.Rituerto, Alejandro; Murillo, Ana C.; Jesus Guerrero, Jose, Univ Zaragoza, Dept Informat \&amp; Ingn Sistemas, Inst Invest Ingn Aragon, Zaragoza 50018, Spain.Andreasson, Henrik; Lilienthal, Achim, Univ Orebro, Deptartment Technol, Ctr Appl Autonomous Sensor Syst, SE-70182 Orebro, Sweden.</t>
  </si>
  <si>
    <t>visual vocabulary; computer vision; bag of words; robotics; placerecognition; environment description</t>
  </si>
  <si>
    <t>A. Kawewong and S. Tangruamsub and O. Hasegawa</t>
  </si>
  <si>
    <t>2587--2601</t>
  </si>
  <si>
    <t>10.1587/transinf.E93.D.2587</t>
  </si>
  <si>
    <t>INTERNATIONAL JOURNAL OF ROBOTICS RESEARCH</t>
  </si>
  <si>
    <t>SAGE PUBLICATIONS LTD</t>
  </si>
  <si>
    <t>727--739</t>
  </si>
  <si>
    <t>Simultaneous localization and map-building using active vision</t>
  </si>
  <si>
    <t>865--880</t>
  </si>
  <si>
    <t>10.1109/TPAMI.2002.1017615</t>
  </si>
  <si>
    <t>IEEE COMPUTER SOC</t>
  </si>
  <si>
    <t>Reference Pose Generation for Long-term Visual Localization via Learned Features and View Synthesis</t>
  </si>
  <si>
    <t>Z. Zhang and T. Sattler and D. Scaramuzza</t>
  </si>
  <si>
    <t>821--44</t>
  </si>
  <si>
    <t>Visual Localization is one of the key enabling technologies for autonomous driving and augmented reality. High quality datasets with accurate 6 Degree-of-Freedom (DoF) reference poses are the foundation for benchmarking and improving existing methods. Traditionally, reference poses have been obtained via Structure-from-Motion (SfM). However, SfM itself relies on local features which are prone to fail when images were taken under different conditions, e.g., day/night changes. At the same time, manually annotating feature correspondences is not scalable and potentially inaccurate. In this work, we propose a semi-automated approach to generate reference poses based on feature matching between renderings of a 3D model and real images via learned features. Given an initial pose estimate, our approach iteratively refines the pose based on feature matches against a rendering of the model from the current pose estimate. We significantly improve the nighttime reference poses of the popular Aachen Day-Night dataset, showing that state-of-the-art visual localization methods perform better (up to 47%) than predicted by the original reference poses. We extend the dataset with new nighttime test images, provide uncertainty estimates for our new reference poses, and introduce a new evaluation criterion. We will make our reference poses and our framework publicly available upon publication.</t>
  </si>
  <si>
    <t>10.1007/s11263-020-01399-8</t>
  </si>
  <si>
    <t>http://dx.doi.org/10.1007/s11263-020-01399-8</t>
  </si>
  <si>
    <t>augmented reality;computer vision;distance measurement;feature extraction;image matching;image sequences;iterative methods;learning (artificial intelligence);pose estimation;robot vision;SLAM (robots);</t>
  </si>
  <si>
    <t>0920-5691</t>
  </si>
  <si>
    <t>Visual place recognition with CNNs: from global to partial</t>
  </si>
  <si>
    <t>2017 Seventh International Conference on Image Processing Theory, Tools and Applications (IPTA)</t>
  </si>
  <si>
    <t>http://dx.doi.org/10.1109/IPTA.2017.8310121</t>
  </si>
  <si>
    <t>computer vision;feature extraction;feedforward neural nets;image matching;image recognition;image representation;learning (artificial intelligence);mobile robots;object detection;object recognition;robot vision;SLAM (robots);</t>
  </si>
  <si>
    <t>Invariant Extended Kalman Filtering for Underwater Navigation</t>
  </si>
  <si>
    <t>E. Potokar and K. Norman and J. Mangelson</t>
  </si>
  <si>
    <t>IEEE ROBOTICS AND AUTOMATION LETTERS</t>
  </si>
  <si>
    <t>Recent advances in the utilization of Lie Groups for robotic_x000D_
localization have led to dramatic increases in the accuracy of_x000D_
estimation and uncertainty characterization. One of the novel methods,_x000D_
the Invariant Extended Kalman Filter (InEKF) extends the Extended Kalman_x000D_
Filter (EKF) by leveraging the fact that some error dynamics defined on_x000D_
matrix Lie Groups satisfy a log-linear differential equation._x000D_
Utilization of these observations result in linearization with minimal_x000D_
approximation error, no dependence on current state estimates, and_x000D_
excellent convergence and accuracy properties. In this letter we show_x000D_
that the primary sensors used for underwater localization, inertial_x000D_
measurement units (IMUs) and doppler velocity logs (DVLs) meet the_x000D_
requirements of the InEKF. Furthermore, we show that singleton_x000D_
measurements, such as depth, can also be used in the InEKF update with_x000D_
minor modifications, thus expanding the set of measurements usable in an_x000D_
InEKF. We compare convergence, accuracy and timing results of the InEKF_x000D_
to a quaternion-based EKF using a Monte Carlo simulation and show_x000D_
notable improvements in long-term localization and much faster_x000D_
convergence with negligible difference in computation time.</t>
  </si>
  <si>
    <t>10.1109/LRA.2021.3085167</t>
  </si>
  <si>
    <t>http://doi.org/10.1109/LRA.2021.3085167</t>
  </si>
  <si>
    <t>Potokar, E (Corresponding Author), Brigham Young Univ BYU, Dept Elect \&amp; Comp Engn, Coll Phys \&amp; Math Sci, Provo, UT 84606 USA.Potokar, Easton; Norman, Kalin; Mangelson, Joshua, Brigham Young Univ BYU, Dept Elect \&amp; Comp Engn, Coll Phys \&amp; Math Sci, Provo, UT 84606 USA.</t>
  </si>
  <si>
    <t>Unmanned underwater vehicles; filtering algorithms; state estimation;computational geometry</t>
  </si>
  <si>
    <t>IEEE-INST ELECTRICAL ELECTRONICS ENGINEERS INC</t>
  </si>
  <si>
    <t>83010P</t>
  </si>
  <si>
    <t>149--176</t>
  </si>
  <si>
    <t>Mobile robotics in the long term - Exploring the fourth dimension</t>
  </si>
  <si>
    <t>C. Sung and S. Jeon and H. Lim and H. Myung</t>
  </si>
  <si>
    <t>Article; Early Access</t>
  </si>
  <si>
    <t>10.1007/s11370-021-00395-2</t>
  </si>
  <si>
    <t>363--387</t>
  </si>
  <si>
    <t>Article; Proceedings Paper</t>
  </si>
  <si>
    <t>IEEE TRANSACTIONS ON ROBOTICS</t>
  </si>
  <si>
    <t>1552-3098</t>
  </si>
  <si>
    <t>Towards Semi-autonomous Robotic Inspection and Mapping in ConfinedSpaces with the EspeleoRobo</t>
  </si>
  <si>
    <t>H. Azpurua and A. Rezende and G. Potje and G. P. D. C. Junior and R. Fernandes and V. Miranda and L. W. D. R. Filho and J. Domingues and F. L. F. A. M. D. S. Rocha and E. R. L. G. A. N. D. D. Barros and D. G. Macharet and G. M. G. A. F. Pessin</t>
  </si>
  <si>
    <t>JOURNAL OF INTELLIGENT \&amp; ROBOTIC SYSTEMS</t>
  </si>
  <si>
    <t>101</t>
  </si>
  <si>
    <t>Autonomous mobile devices operating in confined environments, such as_x000D_
pipes, underground tunnel systems, and cave networks, face multiple open_x000D_
challenges from the robotics perspective. Those challenges, such as_x000D_
mobility, localization, and mapping in GPS denied scenarios, are_x000D_
receiving particular attention from the academy and industry. One_x000D_
example is the Brazilian mining company Vale S.A., which is employing a_x000D_
robot - EspeleoRobo (SpeleoRobot) - to access restricted and dangerous_x000D_
areas for human workers. The EspeleoRobo is a robot initially designed_x000D_
for natural cave inspection during teleoperated missions. It is now_x000D_
being used to monitor other types of confined environments, such as dam_x000D_
galleries and other restrained or dangerous areas. This paper describes_x000D_
the platform in its current version and the pipeline used for_x000D_
semi-autonomous inspection in confined environments. The pipeline_x000D_
includes photorealistic mapping techniques, Simultaneous Localization_x000D_
and Mapping (SLAM) with LiDAR, path planning based on mobility_x000D_
optimization, and navigation control using vector fields to reduce_x000D_
operator dependency of the robot operation. The proposed concept was_x000D_
validated in simulations with a realistic underground tunnel system and_x000D_
in representative real-world scenarios. The results endorse the_x000D_
viability of using the proposed concept for real deployments.</t>
  </si>
  <si>
    <t>10.1007/s10846-021-01321-5</t>
  </si>
  <si>
    <t>http://doi.org/10.1007/s10846-021-01321-5</t>
  </si>
  <si>
    <t>Azpurua, H (Corresponding Author), Univ Fed Minas Gerais, Comp Sci Dept, BR-31270901 Belo Horizonte, MG, Brazil.Azpurua, H (Corresponding Author), Inst Tecnol Vale ITV, BR-35400000 Ouro Preto, Brazil.Azpurua, Hector; Potje, Guilherme; Nascinnento, Erickson R.; Macharet, Douglas G., Univ Fed Minas Gerais, Comp Sci Dept, BR-31270901 Belo Horizonte, MG, Brazil.Azpurua, Hector; de Resende Filho, Levi Welington; Domingues, Jaco; Rocha, Filipe; Martins de Sousa, Frederico Luiz; Dias de Barros, Luiz</t>
  </si>
  <si>
    <t>Subterranean exploration with mobile robots; 3D reconstruction andmapping; GPS-denied localization; path planning in rugged terrains;Vector field control</t>
  </si>
  <si>
    <t>0921-0296</t>
  </si>
  <si>
    <t>Bio-Inspired Robotics: A Spatial Cognition Model integrating PlaceCells, Grid Cells and Head Direction Cells</t>
  </si>
  <si>
    <t>G. Tejera and M. Llofriu and A. A. A. W. Barrera</t>
  </si>
  <si>
    <t>85--99</t>
  </si>
  <si>
    <t>91</t>
  </si>
  <si>
    <t>The paper presents a bio-inspired robotics model for spatial cognition_x000D_
derived from neurophysiological and experimental studies in rats. The_x000D_
model integrates Hippocampus place cells providing long-term spatial_x000D_
localization with Enthorinal Cortex grid cells providing short-term_x000D_
spatial localization in the form of ``neural odometry{''}. Head_x000D_
direction cells provide for orientation in the rat brain. The spatial_x000D_
cognition model is evaluated in simulation and experimentation showing a_x000D_
reduced number of localization errors during robot navigation when_x000D_
contrasted to previous versions of our model.</t>
  </si>
  <si>
    <t>10.1007/s10846-018-0852-2</t>
  </si>
  <si>
    <t>http://doi.org/10.1007/s10846-018-0852-2</t>
  </si>
  <si>
    <t>Weitzenfeld, A (Corresponding Author), Univ S Florida, Comp Sci \&amp; Engn, Tampa, FL 33620 USA.Tejera, Gonzalo, Univ Republica, Fac Ingn, Montevideo, Uruguay.Llofriu, Martin; Weitzenfeld, Alfredo, Univ S Florida, Comp Sci \&amp; Engn, Tampa, FL 33620 USA.Barrera, Alejandra, Inst Tecnol Autonomo Mexico, Dept Comp, Mexico City, DF, Mexico.</t>
  </si>
  <si>
    <t>Spatial cognition; Robot navigation; Place cells; Grid cells; Headdirection cells</t>
  </si>
  <si>
    <t>1604--1621</t>
  </si>
  <si>
    <t>Multi-sensor three-dimensional Monte Carlo localization for long-termaerial robot navigation</t>
  </si>
  <si>
    <t>F. J. Perez-Grau and F. Caballero and A. A. A. O. Viguria</t>
  </si>
  <si>
    <t>INTERNATIONAL JOURNAL OF ADVANCED ROBOTIC SYSTEMS</t>
  </si>
  <si>
    <t>This article presents an enhanced version of the Monte Carlo_x000D_
localization algorithm, commonly used for robot navigation in indoor_x000D_
environments, which is suitable for aerial robots moving in a_x000D_
three-dimentional environment and makes use of a combination of_x000D_
measurements from an Red,Green,Blue-Depth (RGB-D) sensor, distances to_x000D_
several radio-tags placed in the environment, and an inertial_x000D_
measurement unit. The approach is demonstrated with an unmanned aerial_x000D_
vehicle flying for 10 min indoors and validated with a very precise_x000D_
motion tracking system. The approach has been implemented using the_x000D_
robot operating system framework and works smoothly on a regular i7_x000D_
computer, leaving plenty of computational capacity for other navigation_x000D_
tasks such as motion planning or control.</t>
  </si>
  <si>
    <t>10.1177/1729881417732757</t>
  </si>
  <si>
    <t>Perez-Grau, FJ (Corresponding Author), Ctr Adv Aerosp Technol CATEC, Aerosp Technol Pk Andalusia, Seville 41309, Spain.Perez-Grau, Francisco J.; Viguria, Antidio, Ctr Adv Aerosp Technol CATEC, Aerosp Technol Pk Andalusia, Seville 41309, Spain.Caballero, Fernando; Ollero, Anibal, Univ Seville, Dept Syst Engn \&amp; Automat, Seville, Spain.</t>
  </si>
  <si>
    <t>Aerial robotics; localization; autonomous vehicle navigation</t>
  </si>
  <si>
    <t>SAGE PUBLICATIONS INC</t>
  </si>
  <si>
    <t>1729-8814</t>
  </si>
  <si>
    <t>Panoramic Visual-Inertial SLAM Tightly Coupled with a Wheel Encoder</t>
  </si>
  <si>
    <t>F. Jiang and J. Chen and S. Ji</t>
  </si>
  <si>
    <t>96--111</t>
  </si>
  <si>
    <t>182</t>
  </si>
  <si>
    <t>10.1016/j.isprsjprs.2021.10.006</t>
  </si>
  <si>
    <t>84--97</t>
  </si>
  <si>
    <t>112</t>
  </si>
  <si>
    <t>10.1016/j.robot.2018.11.003</t>
  </si>
  <si>
    <t>SPRINGER-VERLAG BERLIN</t>
  </si>
  <si>
    <t>10.1007/978-3-642-33926-4_12</t>
  </si>
  <si>
    <t>1-Point RANSAC for Extended Kalman Filtering: Application to Real-TimeStructure from Motion and Visual Odometry</t>
  </si>
  <si>
    <t xml:space="preserve">J. Civera and O. G. Grasa and A. J. Davison and M. J. M. M. </t>
  </si>
  <si>
    <t>609--631</t>
  </si>
  <si>
    <t>27</t>
  </si>
  <si>
    <t>Random sample consensus (RANSAC) has become one of the most successful_x000D_
techniques for robust estimation from a data set that may contain_x000D_
outliers. It works by constructing model hypotheses from random minimal_x000D_
data subsets and evaluating their validity from the support of the whole_x000D_
data. In this paper we present a novel combination of RANSAC plus_x000D_
extended Kalman filter (EKF) that uses the available prior probabilistic_x000D_
information from the EKF in the RANSAC model hypothesize stage. This_x000D_
allows the minimal sample size to be reduced to one, resulting in large_x000D_
computational savings without the loss of discriminative power. 1-Point_x000D_
RANSAC is shown to outperform both in accuracy and computational cost_x000D_
the joint compatibility branch and bound (JCBB) algorithm, a_x000D_
gold-standard technique for spurious rejection within the EKF framework._x000D_
Two visual estimation scenarios are used in the experiments: first,_x000D_
six-degree-of-freedom (DOF) motion estimation from a monocular sequence_x000D_
(structure from motion). Here, a new method for benchmarking six-DOF_x000D_
visual estimation algorithms based on the use of high-resolution images_x000D_
is presented, validated, and used to show the superiority of 1-point_x000D_
RANSAC. Second, we demonstrate long-term robot trajectory estimation_x000D_
combining monocular vision and wheel odometry (visual odometry). Here, a_x000D_
comparison against global positioning system shows an accuracy_x000D_
comparable to state-of-the-art visual odometry methods. (C) 2010 Wiley_x000D_
Periodicals, Inc.</t>
  </si>
  <si>
    <t>10.1002/rob.20345</t>
  </si>
  <si>
    <t>http://doi.org/10.1002/rob.20345</t>
  </si>
  <si>
    <t>Civera, J (Corresponding Author), Univ Zaragoza, Robot Percept \&amp; Real Time Grp, Zaragoza 50018, Spain.Civera, Javier; Grasa, Oscar G.; Montiel, J. M. M., Univ Zaragoza, Robot Percept \&amp; Real Time Grp, Zaragoza 50018, Spain.Davison, Andrew J., Univ London Imperial Coll Sci Technol \&amp; Med, Dept Comp, London SW7 2AZ, England.</t>
  </si>
  <si>
    <t>351--369</t>
  </si>
  <si>
    <t>84</t>
  </si>
  <si>
    <t>10.1007/s10846-016-0358-8</t>
  </si>
  <si>
    <t>Episodic non-Markov localization</t>
  </si>
  <si>
    <t>162--176</t>
  </si>
  <si>
    <t>87</t>
  </si>
  <si>
    <t>10.1016/j.robot.2016.09.005</t>
  </si>
  <si>
    <t>1679--1694</t>
  </si>
  <si>
    <t>322--327</t>
  </si>
  <si>
    <t>10.1109/ICSMC.2008.4811835</t>
  </si>
  <si>
    <t>H. Zhang and X. Chen and H. Lu and J. Xiao</t>
  </si>
  <si>
    <t>10.1177/1729881418780178</t>
  </si>
  <si>
    <t>H. Zhang and F. Han and H. Wang</t>
  </si>
  <si>
    <t>Radar-to-Lidar: Heterogeneous Place Recognition via Joint Learning</t>
  </si>
  <si>
    <t>H. Yin and X. Xu and Y. Wang and R. Xiong</t>
  </si>
  <si>
    <t>661199</t>
  </si>
  <si>
    <t>10.3389/frobt.2021.661199</t>
  </si>
  <si>
    <t>Merging of appearance-based place knowledge among multiple robots</t>
  </si>
  <si>
    <t>H. Karaoguz and H. I. Bozma</t>
  </si>
  <si>
    <t>1009--1027</t>
  </si>
  <si>
    <t>If robots can merge the appearance-based place knowledge of other robots_x000D_
with their own, they can relate to these places even if they have not_x000D_
previously visited them. We have investigated this problem using robots_x000D_
with compatible visual sensing capabilities and with each robot having_x000D_
its individual long-term place memory. Here, each place refers to a_x000D_
spatial region as defined by a collection of appearances and in the_x000D_
place memory, the knowledge is organized in a tree hierarchy. In the_x000D_
proposed merging approach, the hierarchical organization plays a key_x000D_
role-as it corresponds to a nested sequence of hyperspheres in the_x000D_
appearance space. The merging proceeds by considering the extent of_x000D_
overlap of the respective nested hyperspheres-starting with the largest_x000D_
covering hypersphere. Thus, differing from related work, knowledge is_x000D_
merged in as large chunks as possible while the hierarchical structure_x000D_
is preserved accordingly. As such, the merging scales better as the_x000D_
extent of knowledge to be merged increases. This is demonstrated in an_x000D_
extensive set of multirobot experiments where robots share their_x000D_
knowledge and then use their merged knowledge when visiting these_x000D_
places.</t>
  </si>
  <si>
    <t>10.1007/s10514-020-09911-2</t>
  </si>
  <si>
    <t>Karaoguz, H (Corresponding Author), Kungliga Tekn Hgsk Stockholm, Stockholm, Sweden.Karaoguz, Hakan, Kungliga Tekn Hgsk Stockholm, Stockholm, Sweden.Bozma, H. Isil, Bogazici Univ, Fac Elect \&amp; Elect Engn, Istanbul, Turkey.</t>
  </si>
  <si>
    <t>Place recognition; Multi-robot; Unsupervised learning</t>
  </si>
  <si>
    <t>K. A. Tsintotas and L. Bampis and A. Gasteratos</t>
  </si>
  <si>
    <t>103782</t>
  </si>
  <si>
    <t>141</t>
  </si>
  <si>
    <t>10.1016/j.robot.2021.103782</t>
  </si>
  <si>
    <t>J. Oh and G. Eoh</t>
  </si>
  <si>
    <t>8976</t>
  </si>
  <si>
    <t>11</t>
  </si>
  <si>
    <t>10.3390/app11198976</t>
  </si>
  <si>
    <t>Lifelong Information- Driven Exploration to Complete and Refine 4-DSpatio-Temporal Maps</t>
  </si>
  <si>
    <t>J. M. Santos and T. Krajnik and T. J. P. A. D. Fentanes</t>
  </si>
  <si>
    <t>684--691</t>
  </si>
  <si>
    <t>This letter presents an exploration method that allows mobile robots to_x000D_
build and maintain spatio-temporal models of changing environments. The_x000D_
assumption of a perpetually changing world adds a temporal dimension to_x000D_
the exploration problem, making spatio-temporal exploration a_x000D_
never-ending, lifelong learning process. We address the problem by_x000D_
application of information-theoretic exploration methods to_x000D_
spatio-temporal models that represent the uncertainty of environment_x000D_
states as probabilistic functions of time. This allows to predict the_x000D_
potential information gain to be obtained by observing a particular area_x000D_
at a given time, and consequently, to decide which locations to visit_x000D_
and the best times to go there. To validate the approach, a mobile robot_x000D_
was deployed continuously over 5 consecutive business days in a busy_x000D_
office environment. The results indicate that the robot's ability to_x000D_
spot environmental changes improved as it refined its knowledge of the_x000D_
world dynamics.</t>
  </si>
  <si>
    <t>10.1109/LRA.2016.2516594</t>
  </si>
  <si>
    <t>http://doi.org/10.1109/LRA.2016.2516594</t>
  </si>
  <si>
    <t>Santos, JM (Corresponding Author), Univ Lincoln, Lincoln Ctr Autonomous Syst, Lincoln LN6 7TS, England.Santos, Joao Machado; Krajnik, Tomas; Fentanes, Jaime Pulido; Duckett, Tom, Univ Lincoln, Lincoln Ctr Autonomous Syst, Lincoln LN6 7TS, England.</t>
  </si>
  <si>
    <t>Mapping; service robots</t>
  </si>
  <si>
    <t>High-Level Visual Features for Underwater Place Recognition</t>
  </si>
  <si>
    <t>2015 IEEE International Conference on Robotics and Automation (ICRA)</t>
  </si>
  <si>
    <t>3652--3659</t>
  </si>
  <si>
    <t>This paper reports on a method to perform robust visual relocalization_x000D_
between temporally separated sets of underwater images gathered by a_x000D_
robot. The place recognition and relocalization problem is more_x000D_
challenging in the underwater environment mainly due to three factors:_x000D_
1) changes in illumination; 2) long-term changes in the visual_x000D_
appearance of features because of phenomena like biofouling on man-made_x000D_
structures and growth or movement in natural features; and 3) low_x000D_
density of visually salient features for image matching. To address_x000D_
these challenges, a patch-based feature matching approach is proposed,_x000D_
which uses image segmentation and local intensity contrast to locate_x000D_
salient patches and HOG description to make correspondences between_x000D_
patches. Compared to traditional point-based features that are sensitive_x000D_
to dramatic appearance changes underwater, patch-based features are able_x000D_
to encode higher level information such as shape or structure which_x000D_
tends to persist across years in underwater environments. The algorithm_x000D_
is evaluated on real data, from multiple years, collected by a Hovering_x000D_
Autonomous Underwater Vehicle for ship hull inspection. Results in_x000D_
relocalization performance across missions from different years are_x000D_
compared to other traditional methods.</t>
  </si>
  <si>
    <t>10.1109/ICRA.2015.7139706</t>
  </si>
  <si>
    <t>http://doi.org/10.1109/ICRA.2015.7139706</t>
  </si>
  <si>
    <t>Li, J (Corresponding Author), Univ Michigan, Dept Elect Engn \&amp; Comp Sci, Ann Arbor, MI 48109 USA.Li, Jie, Univ Michigan, Dept Elect Engn \&amp; Comp Sci, Ann Arbor, MI 48109 USA.Eustice, Ryan M.; Johnson-Roberson, Matthew, Univ Michigan, Dept Naval Architecture \&amp; Marine Engn, Ann Arbor, MI 48109 USA.</t>
  </si>
  <si>
    <t>Appearance-based landmark selection for visual localization</t>
  </si>
  <si>
    <t>1041--1073</t>
  </si>
  <si>
    <t>10.1002/rob.21870</t>
  </si>
  <si>
    <t>8587--8593</t>
  </si>
  <si>
    <t>3749--3756</t>
  </si>
  <si>
    <t>10.1109/LRA.2018.2856268</t>
  </si>
  <si>
    <t>1312--1318</t>
  </si>
  <si>
    <t>7831--7838</t>
  </si>
  <si>
    <t>10.1109/LRA.2021.3100938</t>
  </si>
  <si>
    <t>K. Tanaka and Y. Chokushi and M. Ando</t>
  </si>
  <si>
    <t>57--65</t>
  </si>
  <si>
    <t>10.20965/jaciii.2016.p0057</t>
  </si>
  <si>
    <t>614--623</t>
  </si>
  <si>
    <t>Semi-Markov Process Based Localization using Radar in Dynamic Environments</t>
  </si>
  <si>
    <t>M. Rapp and M. Hahn and M. Thom and K. J. A. D. Dickmann</t>
  </si>
  <si>
    <t>2015 IEEE 18th International Conference on Intelligent Transportation Systems</t>
  </si>
  <si>
    <t>423--429</t>
  </si>
  <si>
    <t>Automotive localization in urban environment faces natural long-term_x000D_
changes of the surroundings. In this work, a robust Monte-Carlo based_x000D_
localization is presented. Robustness is achieved through a stochastic_x000D_
analysis of previous observations of the area of interest. The model_x000D_
uses a grid-based Markov chain to instantly model changes. An extension_x000D_
of this model by a Levy process allows statements about reliability and_x000D_
prediction for each cell of the grid. Experiments with a vehicle_x000D_
equipped with four short range radars show the localization accuracy_x000D_
performance improvement in a dynamic environment.</t>
  </si>
  <si>
    <t>10.1109/ITSC.2015.77</t>
  </si>
  <si>
    <t>http://doi.org/10.1109/ITSC.2015.77</t>
  </si>
  <si>
    <t>Rapp, M (Corresponding Author), Univ Ulm, Inst Measurement Control \&amp; Microtechnol, D-89069 Ulm, Germany.Rapp, Matthias; Thom, Markus; Dietmayer, Klaus, Univ Ulm, Inst Measurement Control \&amp; Microtechnol, D-89069 Ulm, Germany.Hahn, Markus; Dickmann, Juergen, Daimler AG, Ulm, Germany.</t>
  </si>
  <si>
    <t>2153-0009</t>
  </si>
  <si>
    <t>1918--1925</t>
  </si>
  <si>
    <t>10.1109/IROS.2016.7759303</t>
  </si>
  <si>
    <t>Long-term online multi-session graph-based SPLAM with memory management</t>
  </si>
  <si>
    <t>1133--1150</t>
  </si>
  <si>
    <t>10.1007/s10514-017-9682-5</t>
  </si>
  <si>
    <t>2767--2773</t>
  </si>
  <si>
    <t>10.1109/ICRA.2015.7139575</t>
  </si>
  <si>
    <t>Are you ABLE to perform a life-long visual topological localization?</t>
  </si>
  <si>
    <t>10.1007/s10514-017-9664-7</t>
  </si>
  <si>
    <t>10.1109/TMECH.2021.3062647</t>
  </si>
  <si>
    <t>1870</t>
  </si>
  <si>
    <t>10.3390/rs12111870</t>
  </si>
  <si>
    <t>Hybrid Metric-Topological 3D Occupancy Grid Maps for Large-scale Mapping</t>
  </si>
  <si>
    <t>P. Schmuck and S. A. Scherer and A. Zell</t>
  </si>
  <si>
    <t>230--235</t>
  </si>
  <si>
    <t>10.1016/j.ifacol.2016.07.738</t>
  </si>
  <si>
    <t>2405-8963</t>
  </si>
  <si>
    <t>10.1109/3DV.2019.00071</t>
  </si>
  <si>
    <t>15--27</t>
  </si>
  <si>
    <t>10.1016/j.robot.2014.08.005</t>
  </si>
  <si>
    <t>0302-9743</t>
  </si>
  <si>
    <t>Geographical Map Registration and Fusion of Lidar-Aerial Orthoimagery inGIS</t>
  </si>
  <si>
    <t>S. Yi and S. Worrall and E. Nebot</t>
  </si>
  <si>
    <t>128--134</t>
  </si>
  <si>
    <t>Centimeter level globally accurate and consistent maps for autonomous_x000D_
vehicles navigation has long been achieved by on board real-time_x000D_
kinematic(RTK)-GPS in open areas. However when dealing with urban_x000D_
environments, GPS frequently experiences multipath and blockage in urban_x000D_
canyon, under bridges, inside tunnels and in underground environments._x000D_
In this paper we present strategies to efficiently register local maps_x000D_
in geographical coordinate systems through the tactical integration of_x000D_
GPS and information extracted from precisely geo-referenced high_x000D_
resolution aerial orthogonal imagery. Dense lidar point clouds obtained_x000D_
from moving vehicles are projected down to horizontal plane, accurately_x000D_
registered and overlaid on aerial orthoimagery. Sparse, robust and_x000D_
long-term pole-like landmarks are used as anchor points to link lidar_x000D_
and aerial image sensing, and constrain the spatial uncertainties of_x000D_
remaining lidar points that cannot be directly measured and identified._x000D_
We achieved 15-75cm absolute average global accuracy using precisely_x000D_
geo-referenced aerial imagery as ground truth. This is valuable in_x000D_
enabling the fusion of ground vehicle on-board sensor features with_x000D_
features extracted from aerial images such as traffic and lane markings._x000D_
It is also useful for cooperative sensing to have an unbiased and_x000D_
accurate global reference. Experimental results are presented_x000D_
demonstrating the accuracy and consistency of the maps when operating in_x000D_
large urban areas.</t>
  </si>
  <si>
    <t>10.1109/ITSC.2019.8917305</t>
  </si>
  <si>
    <t>http://doi.org/10.1109/ITSC.2019.8917305</t>
  </si>
  <si>
    <t>Yi, SQ (Corresponding Author), Univ Sydney, Australian Ctr Field Robot, Sydney, NSW, Australia.Yi, Siqi; Worrall, Stewart; Nebot, Eduardo, Univ Sydney, Australian Ctr Field Robot, Sydney, NSW, Australia.</t>
  </si>
  <si>
    <t>2432</t>
  </si>
  <si>
    <t>Terrain aided localisation and mapping for marine environments</t>
  </si>
  <si>
    <t>17</t>
  </si>
  <si>
    <t>R. Havangi and M. A. Nekoui and M. Teshnehlab and H. D. Taghirad</t>
  </si>
  <si>
    <t>1913--1926</t>
  </si>
  <si>
    <t>45</t>
  </si>
  <si>
    <t>10.1080/00207721.2012.759299</t>
  </si>
  <si>
    <t>131--143</t>
  </si>
  <si>
    <t>Experience-based navigation for long-term localisation</t>
  </si>
  <si>
    <t>W. Churchill and P. Newman</t>
  </si>
  <si>
    <t>1645--1661</t>
  </si>
  <si>
    <t>10.1177/0278364913499193</t>
  </si>
  <si>
    <t>V. Ila and L. Polok and M. Solony and P. Svoboda</t>
  </si>
  <si>
    <t>210--230</t>
  </si>
  <si>
    <t>10.1177/0278364917691110</t>
  </si>
  <si>
    <t>227--234</t>
  </si>
  <si>
    <t>10.1109/LRA.2019.2953859</t>
  </si>
  <si>
    <t>VIRAL-Fusion: A Visual-Inertial-Ranging-Lidar Sensor Fusion Approach</t>
  </si>
  <si>
    <t>T.-M. Nguyen and M. Cao and S. Yuan and T. H. Y. A. N. Lyu and L. Xie</t>
  </si>
  <si>
    <t>958--977</t>
  </si>
  <si>
    <t>In recent years, onboard self-localization (OSL) methods based on_x000D_
cameras or lidar have achieved many significant progresses. However,_x000D_
some issues such as estimation drift and robustness in low-texture_x000D_
environment still remain inherent challenges for OSL methods. On the_x000D_
other hand, infrastructure-based methods can generally overcome these_x000D_
issues, but at the expense of some installation cost. This poses an_x000D_
interesting problem of how to effectively combine these methods, so as_x000D_
to achieve localization with long-term consistency as well as_x000D_
flexibility compared to any single method. To this end, we propose a_x000D_
comprehensive optimization-based estimator for the 15-D state of an_x000D_
unmanned aerial vehicle (UAV), fusing data from an extensive set of_x000D_
sensors: inertial measurement unit (IMU), ultrawideband (UWB) ranging_x000D_
sensors, and multiple onboard visual-inertial and lidar odometry_x000D_
subsystems. In essence, a sliding window is used to formulate a sequence_x000D_
of robot poses, where relative rotational and translational constraints_x000D_
between these poses are observed in the IMU preintegration and OSL_x000D_
observations, while orientation and position are coupled in the_x000D_
body-offset UWB range observations. An optimization-based approach is_x000D_
developed to estimate the trajectory of the robot in this sliding_x000D_
window. We evaluate the performance of the proposed scheme in multiple_x000D_
scenarios, including experiments on public datasets, high-fidelity_x000D_
graphical-physical simulation, and field-collected data from UAV flight_x000D_
tests. The result demonstrates that our integrated localization method_x000D_
can effectively resolve the drift issue, while incurring minimal_x000D_
installation requirements.</t>
  </si>
  <si>
    <t>10.1109/TRO.2021.3094157</t>
  </si>
  <si>
    <t>http://doi.org/10.1109/TRO.2021.3094157</t>
  </si>
  <si>
    <t>Nguyen, TM (Corresponding Author), Nanyang Technol Univ, Sch Elect \&amp; Elect Engn, Singapore 639798, Singapore.Nguyen, Thien-Minh; Cao, Muqing; Yuan, Shenghai; Lyu, Yang; Nguyen, Thien Hoang; Xie, Lihua, Nanyang Technol Univ, Sch Elect \&amp; Elect Engn, Singapore 639798, Singapore.</t>
  </si>
  <si>
    <t>Quaternions; Location awareness; Matrix converters; Visualization;Simultaneous localization and mapping; Laser radar; Distancemeasurement; Aerial robots; localization; optimization</t>
  </si>
  <si>
    <t>10.1109/ICIP.2019.8802957</t>
  </si>
  <si>
    <t>2765--2770</t>
  </si>
  <si>
    <t>Long-Term Inertial Navigation Aided by Dynamics of Flow Field Features</t>
  </si>
  <si>
    <t>IEEE JOURNAL OF OCEANIC ENGINEERING</t>
  </si>
  <si>
    <t>A current-aided inertial navigation framework is proposed for small_x000D_
autonomous underwater vehicles in long-duration operations (&gt;1 h), where_x000D_
neither frequent surfacing nor consistent bottom tracking is available._x000D_
We instantiate this concept through mid-depth underwater navigation._x000D_
This strategy mitigates dead-reckoning uncertainty of a traditional_x000D_
inertial navigation system by comparing the estimate of local ambient_x000D_
flow velocity with preloaded ocean current maps. The proposed navigation_x000D_
system is implemented through a marginalized particle filter where the_x000D_
vehicle's states are sequentially tracked along with sensor bias and_x000D_
local turbulence that is not resolved by general flow prediction. The_x000D_
performance of the proposed approach is first analyzed through Monte_x000D_
Carlo simulations in two artificial background flow fields, resembling_x000D_
real-world ocean circulation patterns, superposed with smaller scale_x000D_
turbulent components with Kolmogorov energy spectrum. The current-aided_x000D_
navigation scheme significantly improves the dead-reckoning performance_x000D_
of the vehicle even when unresolved small-scale flow perturbations are_x000D_
present. For a 6-h navigation with an automotive-grade inertial_x000D_
navigation system, the current-aided navigation scheme results in_x000D_
positioning estimates with under 3\% uncertainty per distance traveled_x000D_
(UDT) in a turbulent double-gyre flow field, and under 7.3\% UDT in a_x000D_
turbulent meandering jet flow field. Further evaluation with field test_x000D_
data and actual ocean simulation analysis demonstrates consistent_x000D_
performance for a 6-h mission, positioning result with under 25\% UDT_x000D_
for a 24-h navigation when provided direct heading measurements, and_x000D_
terminal positioning estimate with 16\% UDT at the cost of increased_x000D_
uncertainty at an early stage of the navigation.</t>
  </si>
  <si>
    <t>10.1109/JOE.2017.2766900</t>
  </si>
  <si>
    <t>Mohseni, K (Corresponding Author), Univ Florida, Dept Mech \&amp; Aerosp Engn, Dept Elect \&amp; Comp Engn, Gainesville, FL 32611 USA.Song, Zhuoyuan, Univ Florida, Dept Mech \&amp; Aerosp Engn, Gainesville, FL 32611 USA.Mohseni, Kamran, Univ Florida, Dept Mech \&amp; Aerosp Engn, Dept Elect \&amp; Comp Engn, Gainesville, FL 32611 USA.Mohseni, Kamran, Univ Florida, Inst Networked Autonomous Syst, Gainesville, FL 32611 USA.</t>
  </si>
  <si>
    <t>Autonomous vehicles; navigation; ocean current; state estimation</t>
  </si>
  <si>
    <t>0364-9059</t>
  </si>
  <si>
    <t>DE-SLAM: SLAM for highly dynamic environment</t>
  </si>
  <si>
    <t>Contrastive Learning for Image Registration in Visual Teach and RepeatNavigation</t>
  </si>
  <si>
    <t>Z. Rozsypalek and G. Broughton and P. Linder and R. Tomas and J. Blaha and L. Mentzl and T. K. A. K. Kusumam</t>
  </si>
  <si>
    <t>2975</t>
  </si>
  <si>
    <t>Visual teach and repeat navigation (VT\&amp;R) is popular in robotics thanks_x000D_
to its simplicity and versatility. It enables mobile robots equipped_x000D_
with a camera to traverse learned paths without the need to create_x000D_
globally consistent metric maps. Although teach and repeat frameworks_x000D_
have been reported to be relatively robust to changing environments,_x000D_
they still struggle with day-to-night and seasonal changes. This paper_x000D_
aims to find the horizontal displacement between prerecorded and_x000D_
currently perceived images required to steer a robot towards the_x000D_
previously traversed path. We employ a fully convolutional neural_x000D_
network to obtain dense representations of the images that are robust to_x000D_
changes in the environment and variations in illumination. The proposed_x000D_
model achieves state-of-the-art performance on multiple datasets with_x000D_
seasonal and day/night variations. In addition, our experiments show_x000D_
that it is possible to use the model to generate additional training_x000D_
examples that can be used to further improve the original model's_x000D_
robustness. We also conducted a real-world experiment on a mobile robot_x000D_
to demonstrate the suitability of our method for VT\&amp;R.</t>
  </si>
  <si>
    <t>10.3390/s22082975</t>
  </si>
  <si>
    <t>http://doi.org/10.3390/s22082975</t>
  </si>
  <si>
    <t>Rozsypalek, Z (Corresponding Author), Czech Tech Univ, Fac Elect Engn, Artificial Intelligence Ctr, Prague 16627 6, Czech Republic.Rozsypalek, Zdenek; Broughton, George; Linder, Pavel; Roucek, Tomas; Blaha, Jan; Mentzl, Leonard; Krajnik, Tomas, Czech Tech Univ, Fac Elect Engn, Artificial Intelligence Ctr, Prague 16627 6, Czech Republic.Kusumam, Keerthy, Univ Nottingham, Dept Comp Sci, Jubilee Campus,7301 Wollaton Rd, Nottingham NG8 1BB, England.</t>
  </si>
  <si>
    <t>visual teach and repeat navigation; long-term autonomy; machinelearning; contrastive learning; image representations</t>
  </si>
  <si>
    <t>10.1108/AA-06-2021-0088</t>
  </si>
  <si>
    <t>RadarSLAM: A robust simultaneous localization and mapping system for allweather conditions</t>
  </si>
  <si>
    <t>A Simultaneous Localization and Mapping (SLAM) system must be robust to_x000D_
support long-term mobile vehicle and robot applications. However, camera_x000D_
and LiDAR based SLAM systems can be fragile when facing challenging_x000D_
illumination or weather conditions which degrade the utility of imagery_x000D_
and point cloud data. Radar, whose operating electromagnetic spectrum is_x000D_
less affected by environmental changes, is promising although its_x000D_
distinct sensor model and noise characteristics bring open challenges_x000D_
when being exploited for SLAM. This paper studies the use of a Frequency_x000D_
Modulated Continuous Wave radar for SLAM in large-scale outdoor_x000D_
environments. We propose a full radar SLAM system, including a novel_x000D_
radar motion estimation algorithm that leverages radar geometry for_x000D_
reliable feature tracking. It also optimally compensates motion_x000D_
distortion and estimates pose by joint optimization. Its loop closure_x000D_
component is designed to be simple yet efficient for radar imagery by_x000D_
capturing and exploiting structural information of the surrounding_x000D_
environment. Extensive experiments on three public radar datasets,_x000D_
ranging from city streets and residential areas to countryside and_x000D_
highways, show competitive accuracy and reliability performance of the_x000D_
proposed radar SLAM system compared to the state-of-the-art LiDAR,_x000D_
vision and radar methods. The results show that our system is_x000D_
technically viable in achieving reliable SLAM in extreme weather_x000D_
conditions on the RADIATE Dataset, for example, heavy snow and dense_x000D_
fog, demonstrating the promising potential of using radar for_x000D_
all-weather localization and mapping.</t>
  </si>
  <si>
    <t>http://doi.org/10.1177/02783649221080483</t>
  </si>
  <si>
    <t>Wang, S (Corresponding Author), Heriot Watt Univ, Sch Engn \&amp; Phys Sci, Inst Sensors Signals \&amp; Syst, Edinburgh EH14 4AS, Midlothian, Scotland.Hong, Ziyang; Petillot, Yvan; Wallace, Andrew; Wang, Sen, Heriot Watt Univ, Edinburgh Ctr Robot, Edinburgh, Midlothian, Scotland.</t>
  </si>
  <si>
    <t>radar sensing; simultaneous localization and mapping; all-weatherperception</t>
  </si>
  <si>
    <t>4015--4022</t>
  </si>
  <si>
    <t>10.1109/LRA.2018.2859916</t>
  </si>
  <si>
    <t>Cooperative bathymetry-based localization using low-cost autonomousunderwater vehicles</t>
  </si>
  <si>
    <t>Y. T. Tan and M. Chitre and F. S. Hover</t>
  </si>
  <si>
    <t>1187--1205</t>
  </si>
  <si>
    <t>We present a cooperative bathymetry-based localization approach for a_x000D_
team of low-cost autonomous underwater vehicles (AUVs), each equipped_x000D_
only with a single-beam altimeter, a depth sensor and an acoustic modem._x000D_
The localization of the individual AUV is achieved via fully_x000D_
decentralized particle filtering, with the local filter's measurement_x000D_
model driven by the AUV's altimeter measurements and ranging information_x000D_
obtained through inter-vehicle communication. We perform empirical_x000D_
analysis on the factors that affect the filter performance. Simulation_x000D_
studies using randomly generated trajectories as well as trajectories_x000D_
executed by the AUVs during field experiments successfully demonstrate_x000D_
the feasibility of the technique. The proposed cooperative localization_x000D_
technique has the potential to prolong AUV mission time, and thus open_x000D_
the door for long-term autonomy underwater.</t>
  </si>
  <si>
    <t>10.1007/s10514-015-9508-2</t>
  </si>
  <si>
    <t>http://doi.org/10.1007/s10514-015-9508-2</t>
  </si>
  <si>
    <t>Tan, YT (Corresponding Author), Natl Univ Singapore, Trop Marine Sci Inst, Acoust Res Lab, Singapore, Singapore.Tan, YT (Corresponding Author), Natl Univ Singapore, Dept Elect \&amp; Comp Engn, Singapore, Singapore.Tan, Yew Teck; Chitre, Mandar, Natl Univ Singapore, Trop Marine Sci Inst, Acoust Res Lab, Singapore, Singapore.Tan, Yew Teck; Chitre, Mandar, Natl Univ Singapore, Dept Elect \&amp; Comp Engn, Singapore, Singapore.Hover, Franz S., MIT, Dept Mech Engn, Cambridge, MA 02139 USA.</t>
  </si>
  <si>
    <t>Cooperative localization; Autonomous underwater vehicle;Rao-Blackwellized particle filter; Acoustic ranging</t>
  </si>
  <si>
    <t>Sparse optimization for robust and efficient loop closing</t>
  </si>
  <si>
    <t>Y. Latif and G. Huang and J. Leonard and J. Neira</t>
  </si>
  <si>
    <t>13--26</t>
  </si>
  <si>
    <t>93</t>
  </si>
  <si>
    <t>10.1016/j.robot.2017.03.016</t>
  </si>
  <si>
    <t>10.1007/s11042-021-11870-4</t>
  </si>
  <si>
    <t>93--100</t>
  </si>
  <si>
    <t>S. Nashed and J. Biswas</t>
  </si>
  <si>
    <t>L. Pan and J. Cheng and W. Feng and X. Ji</t>
  </si>
  <si>
    <t>120--130</t>
  </si>
  <si>
    <t>A Robust Localization Method in Indoor Dynamic Environment</t>
  </si>
  <si>
    <t>S. Huang and H.-Z. Huang and Q. Zeng</t>
  </si>
  <si>
    <t>IOP Conference Series: Materials Science and Engineering</t>
  </si>
  <si>
    <t>1043</t>
  </si>
  <si>
    <t>10.1088/1757-899X/1043/5/052025</t>
  </si>
  <si>
    <t>10.1007/978-3-319-68345-4_11</t>
  </si>
  <si>
    <t>052025</t>
  </si>
  <si>
    <t>A speeded-up online incremental vision-based loop-closure detection for long-term SLAM</t>
  </si>
  <si>
    <t>1325--1336</t>
  </si>
  <si>
    <t>10.1080/01691864.2013.826410</t>
  </si>
  <si>
    <t>10.1109/ICRA.2019.8793499</t>
  </si>
  <si>
    <t>A SLAM based on auxiliary marginalised particle filter and differential evolution</t>
  </si>
  <si>
    <t>International Journal of Systems Science</t>
  </si>
  <si>
    <t>A Novel Global Relocalization Method Based on Hierarchical Registration of 3D Point Cloud Map for Mobile Robot</t>
  </si>
  <si>
    <t>Q. Tian and Y. Gao and G. Li and J. Song</t>
  </si>
  <si>
    <t>68--73</t>
  </si>
  <si>
    <t>10.1109/ICCAR.2019.8813720</t>
  </si>
  <si>
    <t>4479</t>
  </si>
  <si>
    <t>10.3390/s21134479</t>
  </si>
  <si>
    <t>672--677</t>
  </si>
  <si>
    <t>10.1109/IROS45743.2020.9340939</t>
  </si>
  <si>
    <t>5939--5945</t>
  </si>
  <si>
    <t>AUV Bathymetric Simultaneous Localisation and Mapping Using Graph Method</t>
  </si>
  <si>
    <t>T. Ma and Y. Li and Y. Gong and R. Wang and M. Sheng and Q. Zhang</t>
  </si>
  <si>
    <t>Journal of Navigation</t>
  </si>
  <si>
    <t>72</t>
  </si>
  <si>
    <t>10.1017/S0373463319000286</t>
  </si>
  <si>
    <t>1174</t>
  </si>
  <si>
    <t>10.3390/s17051174</t>
  </si>
  <si>
    <t>470--484</t>
  </si>
  <si>
    <t>10.1109/ACCESS.2020.3047421</t>
  </si>
  <si>
    <t>A Geodetic Normal Distribution Map for Long-Term LiDAR Localization on Earth</t>
  </si>
  <si>
    <t>C. Kim and S. Cho and M. Sunwoo and P. Resende and B. Bradai and K. Jo</t>
  </si>
  <si>
    <t>A DenseNet feature-based loop closure method for visual SLAM system</t>
  </si>
  <si>
    <t>C. Yu and Z. Liu and X.-J. Liu and F. Qiao and Y. Wang and F. Xie and Q. Wei and Y. Yang</t>
  </si>
  <si>
    <t>258--265</t>
  </si>
  <si>
    <t>10.1109/ROBIO49542.2019.8961714</t>
  </si>
  <si>
    <t>Scopus</t>
  </si>
  <si>
    <t>Conference Paper</t>
  </si>
  <si>
    <t>Springer Proceedings in Advanced Robotics</t>
  </si>
  <si>
    <t>25111256</t>
  </si>
  <si>
    <t>Springer Verlag</t>
  </si>
  <si>
    <t>Lecture Notes in Computer Science (including subseries Lecture Notes in Artificial Intelligence and Lecture Notes in Bioinformatics)</t>
  </si>
  <si>
    <t>03029743</t>
  </si>
  <si>
    <t>Advances in Intelligent Systems and Computing</t>
  </si>
  <si>
    <t>21945357</t>
  </si>
  <si>
    <t>2015 European Conference on Mobile Robots, ECMR 2015 - Proceedings</t>
  </si>
  <si>
    <t>Institute of Electrical and Electronics Engineers Inc.</t>
  </si>
  <si>
    <t>S. Wang and X. Chen and G. Ding and Y. Li and W. Xu and Q. Zhao and Y. Gong and Q. Song</t>
  </si>
  <si>
    <t>A Light Visual Mapping and Navigation Framework for Low-Cost Robots</t>
  </si>
  <si>
    <t>S. Bazeille and E. Battesti and D. Filliat</t>
  </si>
  <si>
    <t>505--524</t>
  </si>
  <si>
    <t>10.1515/jisys-2014-0116</t>
  </si>
  <si>
    <t>Journal of Intelligent Systems</t>
  </si>
  <si>
    <t>SolarSLAM: Battery-free loop closure for indoor localisation</t>
  </si>
  <si>
    <t>IEEE International Conference on Intelligent Robots and Systems</t>
  </si>
  <si>
    <t>In this paper, we propose SolarSLAM, a batteryfree loop closure method for indoor localisation. Inertial Measurement Unit (IMU) based indoor localisation method has been widely used due to its ubiquity in mobile devices, such as mobile phones, smartwatches and wearable bands. However, it suffers from the unavoidable long term drift. To mitigate the localisation error, many loop closure solutions have been proposed using sophisticated sensors, such as cameras, laser, etc. Despite achieving high-precision localisation performance, these sensors consume a huge amount of energy. Different from those solutions, the proposed SolarSLAM takes advantage of an energy harvesting solar cell as a sensor and achieves effective battery-free loop closure method. The proposed method suggests the key-point dynamic time warping for detecting loops and uses robust simultaneous localisation and mapping (SLAM) as the optimiser to remove falsely recognised loop closures. Extensive evaluations in the real environments have been conducted to demonstrate the advantageous photocurrent characteristics for indoor localisation and good localisation accuracy of the proposed method. © 2020 IEEE.</t>
  </si>
  <si>
    <t>http://doi.org/10.1109/IROS45743.2020.9340962</t>
  </si>
  <si>
    <t>Northumbria University, Department of Computer and Information Sciences, Newcastle upon Tyne, United Kingdom; City University of Hong Kong, Department of Computer Science, Hong Kong; Shenzhen University, College of Computer Science and Software Engineering, Shenzhen, China; Northumbria University, Physics and Electrical Engineering, Department of Mathematics, Newcastle upon Tyne, United Kingdom; University of Cambridge, Department of Computer Science and Technology, Cambridge, United Kingdom; He</t>
  </si>
  <si>
    <t>Indoor localisation;  SLAM;  Solar cell</t>
  </si>
  <si>
    <t>Agricultural robots;  Electric batteries;  Energy harvesting;  Intelligent robots;  Photocurrents;  Wearable sensors, Battery-free;  Dynamic time warping;  High-precision;  Inertial measurement unit;  Long term drift;  Photocurrent characteristics;  Real environments;  Simultaneous localisation and mappings, Indoor positioning systems</t>
  </si>
  <si>
    <t>21530858</t>
  </si>
  <si>
    <t>Marker-based multi-sensor fusion indoor localization system for micro air vehicles</t>
  </si>
  <si>
    <t>Sensors (Switzerland)</t>
  </si>
  <si>
    <t>A novel multi-sensor fusion indoor localization algorithm based on ArUco marker is designed in this paper. The proposed ArUco mapping algorithm can build and correct the map of markers online with Grubbs criterion and K-mean clustering, which avoids the map distortion due to lack of correction. Based on the conception of multi-sensor information fusion, the federated Kalman filter is utilized to synthesize the multi-source information from markers, optical flow, ultrasonic and the inertial sensor, which can obtain a continuous localization result and effectively reduce the position drift due to the long-term loss of markers in pure marker localization. The proposed algorithm can be easily implemented in a hardware of one Raspberry Pi Zero and two STM32 micro controllers produced by STMicroelectronics (Geneva, Switzerland). Thus, a small-size and low-cost marker-based localization system is presented. The experimental results show that the speed estimation result of the proposed system is better than Px4flow, and it has the centimeter accuracy of mapping and positioning. The presented system not only gives satisfying localization precision, but also has the potential to expand other sensors (such as visual odometry, ultra wideband (UWB) beacon and lidar) to further improve the localization performance. The proposed system can be reliably employed in Micro Aerial Vehicle (MAV) visual localization and robotics control. © 2018 by the authors. Licensee MDPI, Basel, Switzerland.</t>
  </si>
  <si>
    <t>http://doi.org/10.3390/s18061706</t>
  </si>
  <si>
    <t>School of Automation, Beijing Institute of Technology, Beijing, 100081, China; Faculty of Computing, Engineering and Mathematical Sciences, University of the West of England, Bristol, BS16 1QY, United Kingdom; Kunming-BIT Industry Technology Research Institute INC, Kunming, 650106, China</t>
  </si>
  <si>
    <t>ArUco marker;  Federated filter;  Indoor localization;  Micro aerial vehicle</t>
  </si>
  <si>
    <t>Antennas;  Clustering algorithms;  Conformal mapping;  Indoor positioning systems;  Kalman filters;  Optical radar;  Ultra-wideband (UWB), ArUco marker;  Federated filter;  Federated Kalman filters;  Indoor localization;  Indoor localization systems;  Micro aerial vehicle;  Multi-sensor information fusion;  Multi-source informations, Micro air vehicle (MAV)</t>
  </si>
  <si>
    <t>MDPI AG</t>
  </si>
  <si>
    <t>14248220</t>
  </si>
  <si>
    <t>B. Mu and M. Giamou and L. Paull and A.-A. Agha-Mohammadi and J. Leonard and J. How</t>
  </si>
  <si>
    <t>2016 IEEE 55th Conference on Decision and Control, CDC 2016</t>
  </si>
  <si>
    <t>Exploring an unknown space and building maps is a fundamental capability for mobile robots. For fully autonomous systems, the robot would further need to actively plan its paths during exploration. The problem of designing robot trajectories to actively explore an unknown environment and minimize the map error is referred to as active simultaneous localization and mapping (active SLAM). Existing work has focused on planning paths with occupancy grid maps, which do not scale well and suffer from long term drift. This work proposes a Topological Feature Graph (TFG) representation that scales well and develops an active SLAM algorithm with it. The TFG uses graphical models, which utilize independences between variables, and enables a unified quantification of exploration and exploitation gains with a single entropy metric. Hence, it facilitates a natural and principled balance between map exploration and refinement. A probabilistic roadmap path-planner is used to generate robot paths in real time. Experimental results demonstrate that the proposed approach achieves better accuracy than a standard grid-map based approach while requiring orders of magnitude less computation and memory resources. © 2016 IEEE.</t>
  </si>
  <si>
    <t>http://doi.org/10.1109/CDC.2016.7799127</t>
  </si>
  <si>
    <t>Laboratory for Information and Decision Systems, MIT, 77 Mass Ave, Cambridge, MA, United States; Computer Science and Artificial Intelligence Laboratory, MIT, 77 Mass Ave, Cambridge, MA, United States; Qualcomm Research, 5775 Morehouse Drive, San Diego, CA, United States</t>
  </si>
  <si>
    <t>Predicting the long-term robustness of visual features</t>
  </si>
  <si>
    <t>B. Metka and A. Besetzny and U. Bauer-Wersing and M. Franzius</t>
  </si>
  <si>
    <t>Proceedings of the 17th International Conference on Advanced Robotics, ICAR 2015</t>
  </si>
  <si>
    <t>465--470</t>
  </si>
  <si>
    <t>Many vision based localization methods extract local visual features to build a sparse map of the environment and estimate the position of the camera from feature correspondences. However, the majority of features is typically only detectable for short time-frames so that most information in the map becomes obsolete over longer periods of time. Long-term localization is therefore a challenging problem especially in outdoor scenarios where the appearance of the environment can change drastically due to different day times, weather conditions or seasonal effects. We propose to learn a model of stable and unstable feature characteristics from texture and color information around detected interest points that allows to predict the robustness of visual features. The model can be incorporated into the conventional feature extraction and matching process to reject potentially unstable features during the mapping phase. The application of the additional filtering step yields more compact maps and therefore reduces the probability of false positive matches, which can cause complete failure of a localization system. The model is trained with recordings of a train journey on the same track across seasons which facilitates the identification of stable and unstable features. Experiments on data of the same domain demonstrate the generalization capabilities of the learned characteristics. © 2015 IEEE.</t>
  </si>
  <si>
    <t>10.1109/ICAR.2015.7251497</t>
  </si>
  <si>
    <t>http://doi.org/10.1109/ICAR.2015.7251497</t>
  </si>
  <si>
    <t>Frankfurt University of Applied Sciences, Frankfurt am Main, Germany; Honda Research Institute Europe GmbH, Offenbach, Germany</t>
  </si>
  <si>
    <t>Robotics, Feature correspondence;  Feature extraction and matching;  Generalization capability;  Localization system;  Potentially unstable;  Probability of false positives;  Short time frames;  Vision based localization, Feature extraction</t>
  </si>
  <si>
    <t>The assumption of scene rigidity is typical in SLAM algorithms. Such a strong assumption limits the use of most visual SLAM systems in populated real-world environments, which are the target of several relevant applications like service robotics or autonomous vehicles. In this letter we present DynaSLAM, a visual SLAM system that, building on ORB-SLAM2, adds the capabilities of dynamic object detection and background inpainting. DynaSLAM is robust in dynamic scenarios for monocular, stereo, and RGB-D configurations. We are capable of detecting the moving objects either by multiview geometry, deep learning, or both. Having a static map of the scene allows inpainting the frame background that has been occluded by such dynamic objects. We evaluate our system in public monocular, stereo, and RGB-D datasets. We study the impact of several accuracy/speed trade-offs to assess the limits of the proposed methodology. DynaSLAM outperforms the accuracy of standard visual SLAM baselines in highly dynamic scenarios. And it also estimates a map of the static parts of the scene, which is a must for long-term applications in real-world environments. © 2016 IEEE.</t>
  </si>
  <si>
    <t>http://doi.org/10.1109/LRA.2018.2860039</t>
  </si>
  <si>
    <t>Instituto de Investigación en Ingeniería de Aragón (I3A), Universidad de Zaragoza, Zaragoza, Spain</t>
  </si>
  <si>
    <t>localization;  SLAM;  visual-based navigation</t>
  </si>
  <si>
    <t>Deep learning;  Economic and social effects;  Robotics;  Robots, Autonomous Vehicles;  Background inpainting;  Dynamic scenarios;  Localization;  Multi-view geometry;  Real world environments;  Service robotics;  SLAM, Object detection</t>
  </si>
  <si>
    <t>23773766</t>
  </si>
  <si>
    <t>B. Bacca and J. Salvi and X. Cufí</t>
  </si>
  <si>
    <t>840--857</t>
  </si>
  <si>
    <t>The strength of appearance-based mapping models for mobile robots lies in their ability to represent the environment through high-level image features and to provide human-readable information. However, developing a mapping and a localization method using these kinds of models is very challenging, especially if robots must deal with long-term mapping, localization, navigation, occlusions, and dynamic environments. In other words, the mobile robot has to deal with environmental appearance change, which modifies its representation of the environment. This paper proposes an indoor appearance-based mapping and a localization method for mobile robots based on the human memory model, which was used to build a Feature Stability Histogram (FSH) at each node in the robot topological map. This FSH registers local feature stability over time through a voting scheme, and the most stable features were considered for mapping, for Bayesian localization and for incrementally updating the current appearance reference view in the topological map. The experimental results are presented using an omnidirectional images dataset acquired over the long-term and considering: illumination changes (time of day, different seasons), occlusions, random removal of features, and perceptual aliasing. The results include a comparison with the approach proposed by Dayoub and Duckett (2008) [19] and the popular Bag-of-Words (Bazeille and Filliat, 2010) [35] approach. The obtained results confirm the viability of our method and indicate that it can adapt the internal map representation over time to localize the robot both globally and locally. © 2011 Elsevier B.V. All rights reserved.</t>
  </si>
  <si>
    <t>http://doi.org/10.1016/j.robot.2011.06.008</t>
  </si>
  <si>
    <t>Universidad Del Valle, Calle 13 No 100-00, A.A. 25360, Cali, Colombia; Universitat de Girona, Campus Montilivi, Building PIV, 17071 Girona, Spain</t>
  </si>
  <si>
    <t>Appearance-based;  Localization and mapping;  Omnidirectional vision;  Topological maps</t>
  </si>
  <si>
    <t>Appearance based;  Bag of words;  Data sets;  Dynamic environments;  Human memory;  Human-readable;  Illumination changes;  Image features;  Local feature;  Localization and mapping;  Localization method;  Mapping and localization;  Mapping model;  Omni-directional vision;  Omnidirectional image;  Perceptual aliasing;  Time of day;  Topological map;  Voting schemes, Mobile robots;  Topology, Mapping</t>
  </si>
  <si>
    <t>09218890</t>
  </si>
  <si>
    <t>Appearance-based SLAM for mobile robots</t>
  </si>
  <si>
    <t>Frontiers in Artificial Intelligence and Applications</t>
  </si>
  <si>
    <t>55--64</t>
  </si>
  <si>
    <t>202</t>
  </si>
  <si>
    <t>This paper reviews new challenges in the area of long-term navigation, and new approaches to environment representation and robots capable of coping with dynamic environments. As a result of this review, we propose an appearancebased simultaneous localization and mapping (SLAM) solution which represents the robot environment using an appearance-based topological map. Dynamic environment changes are dealt with using human memory and fixed action pattern concepts. The former is used to build a histogram to register local feature stability, the latter for robot navigation purposes. We take omnidirectional vision and laser range data to extract textured 2D scans as global features, and textured-vertical edges as local features for map updating and robot localization. From the navigational point of view, we consider visual potential field-based behavior to adjust high level motion commands. © 2009 The authors and IOS Press.</t>
  </si>
  <si>
    <t>10.3233/978-1-60750-061-2-55</t>
  </si>
  <si>
    <t>https://www.researchgate.net/publication/221045181_Appearance-based_SLAM_for_mobile_robots</t>
  </si>
  <si>
    <t>University of Valle, Cali, Colombia; University of Girona, Campus Montilivi, Building P-IV, Girona 17071, Spain</t>
  </si>
  <si>
    <t>Computer vision;  Localization;  Mapping</t>
  </si>
  <si>
    <t>Collision avoidance;  Computer vision;  Mapping;  Navigation;  Robot applications;  Robotics;  Artificial intelligence, Appearance-based slams;  Dynamic environments;  Environment representations;  Localization;  Omni-directional vision;  Robot environment;  Robot localization;  Simultaneous localization and mapping, Robots</t>
  </si>
  <si>
    <t>IOS Press</t>
  </si>
  <si>
    <t>09226389</t>
  </si>
  <si>
    <t>Graph optimization methods for large-scale crowdsourced mapping</t>
  </si>
  <si>
    <t>Proceedings of 2020 23rd International Conference on Information Fusion, FUSION 2020</t>
  </si>
  <si>
    <t>Automotive players have recently shown an increasing interest in high-precision mapping, with the aim of enhancing vehicles safety and autonomy. Nevertheless, the acquisition, processing, and updates of accurate maps remains an economic challenge. Collaborative mapping through vehicles crowdsourcing represents a promising solution to tackle this problem. However, the potential scalability and accuracy provided by such an approach have yet to be studied and assessed. In this paper, we study the use of graph optimization in the scope of collaborative mapping. We build a map of geo-localized landmarks by crowdsourcing observations from multiple vehicles, and applying several successive map updates. We present different strategies to adapt graph optimization to the crowdsourced approach, and compare their performances in terms of map quality and scalability on simulation data. We show the critical requirement, in a long-term context, to ensure consistency of the map updates, and we propose a scalable solution which is able to build an accurate map of geolocalized landmarks. © 2020 International Society of Information Fusion (ISIF).</t>
  </si>
  <si>
    <t>http://doi.org/10.23919/FUSION45008.2020.9190292</t>
  </si>
  <si>
    <t>VEDECOM, Mobility Department, Versailles, F-78000, France; Universite Clermont Auvergne, CNRS, SIGMA Clermont, Institut Pascal, Clermont-Ferrand, F-63000, France</t>
  </si>
  <si>
    <t>Collaborative Mapping;  Crowdsourced Mapping;  Geolocal-ization;  Graph Optimization;  High-Precision Mapping</t>
  </si>
  <si>
    <t>Information fusion;  Mapping;  Scalability;  Vehicles, Collaborative mappings;  Economic challenges;  Graph optimization;  High-precision;  Map quality;  Scalable solution;  Simulation data, Crowdsourcing</t>
  </si>
  <si>
    <t>Springer</t>
  </si>
  <si>
    <t>09295593</t>
  </si>
  <si>
    <t>Robust and accurate monocular vision-based localization in outdoor environments of real-world robot challenge</t>
  </si>
  <si>
    <t>A. Sujiwo and E. Takeuchi and L. Y. Morales and N. Akai and H. Darweesh and Y. Ninomiya and M. Edahiro</t>
  </si>
  <si>
    <t>Journal of Robotics and Mechatronics</t>
  </si>
  <si>
    <t>685--696</t>
  </si>
  <si>
    <t>This paper describes our approach to perform robust monocular camera metric localization in the dynamic environments of Tsukuba Challenge 2016. We address two issues related to vision-based navigation. First, we improved the coverage by building a custom vocabulary out of the scene and improving upon place recognition routine which is key for global localization. Second, we established possibility of lifelong localization by using previous year’s map. Experimental results show that localization coverage was higher than 90% for six different data sets taken in different years, while localization average errors were under 0.2 m. Finally, the average of coverage for data sets tested with maps taken in different years was of 75%. © 2017, Fuji Technology Press. All rights reserved.</t>
  </si>
  <si>
    <t>10.20965/jrm.2017.p0685</t>
  </si>
  <si>
    <t>http://doi.org/10.20965/jrm.2017.p0685</t>
  </si>
  <si>
    <t>Department of Information Engineering, Graduate School of Informatics, Nagoya University, 609 National Innovation Complex (NIC), Furo-cho, Chikusa-ku, Chikusa-ku, Nagoya, 464-8603, Japan; Department of Intelligent Systems, Graduate School of Informatics, Nagoya University, 609 National Innovation Complex (NIC), Furo-cho, Chikusa-ku, Chikusa-ku, Nagoya, 464-8603, Japan; Driving Scene Understanding Research Division, Institute of Innovation for Future Society, Nagoya University, 609 National Innov</t>
  </si>
  <si>
    <t>Field robotics;  Tsukuba Challenge;  Visual localization</t>
  </si>
  <si>
    <t>Mechatronics;  Robotics, Dynamic environments;  Field robotics;  Global localization;  Outdoor environment;  Place recognition;  Tsukuba Challenge;  Vision based navigation;  Visual localization, Robots</t>
  </si>
  <si>
    <t>Fuji Technology Press</t>
  </si>
  <si>
    <t>09153942</t>
  </si>
  <si>
    <t>ExMaps: Long-term localization in dynamic scenes using exponential decay</t>
  </si>
  <si>
    <t>Proceedings - 2021 IEEE Winter Conference on Applications of Computer Vision, WACV 2021</t>
  </si>
  <si>
    <t>Visual camera localization using offline maps is widespread in robotics and mobile applications. Most state-of-the-art localization approaches assume static scenes, so maps are often reconstructed once and then kept constant. However, many scenes are dynamic and as changes in the scene happen, future localization attempts may struggle or fail entirely. Therefore, it is important for successful long-term localization to update and maintain maps as new observations of the scene, and changes in it, arrive. We propose a novel method for automatically discovering which points in a map remain stable over time, and which are due to transient changes. To this end, we calculate a stability store for each point based on its visibility over time, weighted by an exponential decay over time. This allows us to consider the impact of time when scoring points, and to distinguish which points are useful for long-term localization. We evaluate our method on the CMU Extended Seasons dataset (outdoors) and a new indoor dataset of a retail shop, and show the benefit of maintaining a 'live map' that integrates updates over time using our exponential decay based method over a static 'base map'. © 2021 IEEE.</t>
  </si>
  <si>
    <t>http://doi.org/10.1109/WACV48630.2021.00291</t>
  </si>
  <si>
    <t>University of Bath, Centre for Digital Entertainment, United Kingdom</t>
  </si>
  <si>
    <t>Camera localization;  Dynamic scenes;  Exponential decays;  Localisation;  Mobile applications;  Novel methods;  Offline;  Robotics applications;  State of the art;  Transient changes</t>
  </si>
  <si>
    <t>Long-term vehicle localization in urban environments based on pole landmarks extracted from 3-D lidar scans</t>
  </si>
  <si>
    <t>Due to their ubiquity and long-term stability, pole-like objects are well suited to serve as landmarks for vehicle localization in urban environments. In this work, we present a complete mapping and long-term localization system based on pole landmarks extracted from 3-D lidar data. Our approach features a novel pole detector, a mapping module, and an online localization module, each of which are described in detail, and for which we provide an open-source implementation (Schaefer and Büscher, 0000). In extensive experiments, we demonstrate that our method improves on the state of the art with respect to long-term reliability and accuracy: First, we prove reliability by tasking the system with localizing a mobile robot over the course of 15 months in an urban area based on an initial map, confronting it with constantly varying routes, differing weather conditions, seasonal changes, and construction sites. Second, we show that the proposed approach clearly outperforms a recently published method in terms of accuracy. © 2020 Elsevier B.V.</t>
  </si>
  <si>
    <t>http://doi.org/10.1016/j.robot.2020.103709</t>
  </si>
  <si>
    <t>Department of Computer Science, University of Freiburg, Germany</t>
  </si>
  <si>
    <t>Autonomous driving;  Feature extraction;  Landmark;  Lidar;  Localization;  Mapping;  Pole</t>
  </si>
  <si>
    <t>Agricultural robots;  Mapping;  Optical radar;  Poles, Complete mappings;  Construction sites;  Localization system;  Long term stability;  On-line localization;  Open source implementation;  Urban environments;  Vehicle localization, Urban growth</t>
  </si>
  <si>
    <t>Elsevier B.V.</t>
  </si>
  <si>
    <t>International Conference on Robotics and Mechatronics, ICROM 2015</t>
  </si>
  <si>
    <t>In the problem of simultaneously localization and mapping (SLAM) for a mobile robot, it is required to detect previously visited locations so the estimation error shall be reduced. Sensor observations are compared by a similarity metric to detect loops. In long term navigation or exploration, the number of observations increases and so the complexity of the loop closure detection. Several techniques are proposed in order to reduce the complexity of loop closure detection. Few algorithms have considered the loop closure detection from a subset of sensor observations. In this paper, the compressed sensing approach is exploited to detect loops from few sensor measurements. In the basic compressed sensing it is assumed that a signal has a sparse representation is a basis which means that only a few elements of the signal are non-zero. Based on the compressed sensing approach a sparse signal can be recovered from few linear noisy projections by l1 minimization. The difference matrix which is widely used for loop detection has a sparse structure, where similar observations are shown by zero distance and different locations are indicated by ones. Based on the multiple measurement vector technique which is an extension of the basic compressed sensing, the loop closure detection is performed by comparison of few sensor observations. The applicability of the proposed algorithm is investigated in some outdoor environments through some publicly available data sets. It has been shown by some experiments that the proposed method can detect loops effectively. © 2015 IEEE.</t>
  </si>
  <si>
    <t>http://doi.org/10.1109/ICRoM.2015.7367836</t>
  </si>
  <si>
    <t>Advanced Robotics and Automated Systems (ARAS), Industrial Control Center of Excellence (ICCE), Faculty of Electrical and Computer Engineering, K.N. Toosi University of Technology, Tehran, Iran</t>
  </si>
  <si>
    <t>Compressed sensing;  Mobile robots;  Robotics;  Robots;  Signal reconstruction, Difference matrix;  Estimation errors;  Localization and mappings;  Multiple measurement vectors;  Outdoor environment;  Sensor measurements;  Similarity metrics;  Sparse representation, Signal detection</t>
  </si>
  <si>
    <t>Proceedings of SPIE - The International Society for Optical Engineering</t>
  </si>
  <si>
    <t>0277786X</t>
  </si>
  <si>
    <t>Improving visual SLAM in car-navigated urban environments with appearance maps</t>
  </si>
  <si>
    <t>4679--4685</t>
  </si>
  <si>
    <t>This paper describes a method that corrects errors of a VSLAM-estimated trajectory for cars driving in GPS-denied environments, by applying constraints from public databases of geo-tagged images (Google Street View, Mapillary, etc). The method, dubbed Appearance-based Geo-Alignment for Simultaneous Localisation and Mapping (AGA-SLAM), encodes the available image database as an appearance map, which represents the space with a compact holistic descriptor for each image plus its associated geo-tag. The VSLAM trajectory is corrected on-line by incorporating constraints from the recognized places along the trajectory into a position-based optimization framework. The paper presents a seamless formulation to combine local and absolute metric observations with associations from Visual Place Recognition. The robustness of the holistic image descriptor to changes due to weather or illumination variations ensures a long-term consistent method to improve car localization. The proposed method has been extensively evaluated on more than 70 sequences from 4 different datasets, proving out its effectiveness and endurance to appearance challenges. © 2020 IEEE.</t>
  </si>
  <si>
    <t>http://doi.org/10.1109/IROS45743.2020.9341451</t>
  </si>
  <si>
    <t>University of Malaga, Machine Perception and Intelligent Robotics (MAPIR) Group, Department of Systems Engineering, Malaga, 29071, Spain</t>
  </si>
  <si>
    <t>Agricultural robots;  Intelligent robots;  Trajectories, Appearance based;  Illumination variation;  Image Descriptor;  Metric observations;  Optimization framework;  Place recognition;  Simultaneous localisation and mappings;  Urban environments, Image enhancement</t>
  </si>
  <si>
    <t>An online incremental method of vision-only loop-closure detection for long-term robot navigation is proposed. The method is based on the scheme of direct feature matching which has recently become more efficient than the Bag-of-Words scheme in many challenging environments. The contributions of the paper are the application of hierarchical k-means to speed-up feature matching time and the improvement of the score calculation technique used to determine the loop-closing location. As a result, the presented method runs quickly in long term while retaining high accuracy. The searching cost has been markedly reduced. The proposed method requires no any off-line dictionary generation processes. It can start anywhere at any times. The evaluation has been done on standard well-known datasets being challenging in perceptual aliasing and dynamic changes. The results show that the proposed method offers high precision-recall in large-scale different environments with real-time computation comparing to other vision-only loop-closure detection methods. © 2013 Taylor &amp; Francis and The Robotics Society of Japan.</t>
  </si>
  <si>
    <t>http://doi.org/10.1080/01691864.2013.826410</t>
  </si>
  <si>
    <t>Faculty of Engineering, Department of Computer Engineering, Chiang Mai University, 239 Huay Kaew Rd., Chiang Mai, 50200, Muang District, Thailand; Faculty of Science, Material Science Research Center, Chiang Mai University, 239 Huay Kaew Rd., Chiang Mai, 50200, Muang District, Thailand; Imaging Science and Engineering Laboratory, Department of Computational Intelligence and Systems Science, Tokyo Institute of Technology, 4259-J3 Nagatsuta, Midori-ku, Yokohama, 226-5803, Japan</t>
  </si>
  <si>
    <t>Place localization;  Robotics navigation;  Simultaneous localization and mapping;  Vision-based loop-closure detection</t>
  </si>
  <si>
    <t>Calculation techniques;  Hierarchical k-means;  Loop closure;  Off-line dictionaries;  Perceptual aliasing;  Place localization;  Real-time computations;  Simultaneous localization and mapping, Mathematical techniques;  Robots, Robotics</t>
  </si>
  <si>
    <t>01691864</t>
  </si>
  <si>
    <t>This paper presents a fast and online incremental solution for an appearance-based loop-closure detection problem in a dynamic indoor environment. Closing the loop in a dynamic environment has been an important topic in robotics for decades. Recently, PIRF-Nav has been reported as being successful in achieving high recall rate at precision 1. However, PIRF-Nav has three main disadvantages: (i) the computational expense of PIRF-Nav is beyond real-time, (ii) it utilizes a large amount of memory in the redundant process of keeping signatures of places, and (iii) it is ill-suited to an indoor environment. These factors hinder the use of PIRF-Nav in a general environment for long-term, high-speed mobile robotic applications. Therefore, this paper proposes two techniques: (i) new modified PIRF extraction that makes the system more suitable for an indoor environment and (ii) new dictionary management that can eliminate redundant searching and conserve memory consumption. The results show that our proposed method can complete tasks up to 12 times faster than PIRF-Nav with only a slight percentage decline in recall. In addition, we collected additional data from a university canteen crowded during lunch time. Even in this crowded indoor environment, our proposed method has better real-time processing performance compared with other methods. © 2011 Elsevier B.V. All rights reserved.</t>
  </si>
  <si>
    <t>http://doi.org/10.1016/j.robot.2011.05.007</t>
  </si>
  <si>
    <t>Department of Computational Intelligence and Systems Science, Tokyo Institute of Technology, 4259-R2-52 Nagatsuta, Midori-ku, Yokohama, 226-8503, Japan; Imaging Science and Engineering Laboratory, Tokyo Institute of Technology, 4259-R2-52 Nagatsuta, Midori-ku, Yokohama, 226-8503, Japan</t>
  </si>
  <si>
    <t>Appearance based;  At precision;  Computational expense;  Detection problems;  Dictionary management;  Dynamic environments;  High-speed;  Indoor environment;  Memory consumption;  Mobile robotic;  Place localization;  Realtime processing;  Recall rate;  Redundant searching;  Simultaneous localization and mapping;  Vision based, Mathematical techniques;  Robots, Robotics</t>
  </si>
  <si>
    <t>Online and incremental appearance-based slam in highly dynamic environments</t>
  </si>
  <si>
    <t>In this paper we present a novel method for online and incremental appearance-based localization and mapping in a highly dynamic environment. Using position-invariant robust features (PIRFs), the method can achieve a high rate of recall with 100% precision. It can handle both strong perceptual aliasing and dynamic changes of places efficiently. Its performance also extends beyond conventional images; it is applicable to omnidirectional images for which the major portions of scenes are similar for most places. The proposed PIRF-based Navigation method named PIRF-Nav is evaluated by testing it on two standard datasets in a similar manner as in FAB-MAP and on an additional omnidirectional image dataset that we collected. This extra dataset was collected on 2 days with different specific events, i.e. an open-campus event, to present challenges related to illumination variance and strong dynamic changes, and to test assessment of dynamic scene changes. Results show that PIRF-Nav outperforms FAB-MAP; PIRF-Nav at precision-1 yields a recall rate about twice as high (approximately 80% increase) than that of FAB-MAP. Its computation time is sufficiently short for real-time applications. The method is fully incremental, and requires no offline process for dictionary creation. Additional testing using combined datasets proves that PIRF-Nav can function over the long term and can solve the kidnapped robot problem. © The Author(s) 2011.</t>
  </si>
  <si>
    <t>http://doi.org/10.1177/0278364910371855</t>
  </si>
  <si>
    <t>Department of Computational Intelligence and Systems Science, Tokyo Institute of Technology, 4259-R2-52 Nagatsuta, Midori-ku, Yokohama, 226-8503, Japan</t>
  </si>
  <si>
    <t>Appearance-based localization and mapping;  invariant robust feature;  topological SLAM</t>
  </si>
  <si>
    <t>Appearance based;  Appearance-based localization and mapping;  At precision;  Computation time;  Data sets;  Dynamic changes;  Dynamic environments;  Dynamic scenes;  High rate;  invariant robust feature;  Kidnapped robot problems;  Long term;  Navigation methods;  Novel methods;  Off-line process;  Omnidirectional image;  Perceptual aliasing;  Real-time application;  Recall rate;  topological SLAM, Mapping;  Topology, Statistical tests</t>
  </si>
  <si>
    <t>02783649</t>
  </si>
  <si>
    <t>Proceedings - IEEE International Conference on Robotics and Automation</t>
  </si>
  <si>
    <t>Appearance-based mapping and localisation is especially challenging when separate processes of mapping and localisation occur at different times of day. The problem is exacerbated in the outdoors where continuous change in sun angle can drastically affect the appearance of a scene. We confront this challenge by fusing the probabilistic local feature based data association method of FAB-MAP with the pose cell filtering and experience mapping of RatSLAM. We evaluate the effectiveness of our amalgamation of methods using five datasets captured throughout the day from a single camera driven through a network of suburban streets. We show further results when the streets are re-visited three weeks later, and draw conclusions on the value of the system for lifelong mapping. ©2010 IEEE.</t>
  </si>
  <si>
    <t>https://doi.org/10.1109/ROBOT.2010.5509547</t>
  </si>
  <si>
    <t>School of Information Technology and Electrical Engineering, University of Queensland, St Lucia, QLD 4072, Australia; Queensland Brain Institute, University of Queensland, St Lucia, QLD 4072, Australia</t>
  </si>
  <si>
    <t>Appearance based;  Data association;  Data sets;  Experience mappings;  Local feature;  Localisation;  Single cameras;  Suburban streets;  Sun angle, Data processing;  Mapping;  Metals;  Roads and streets, Robotics</t>
  </si>
  <si>
    <t>10504729</t>
  </si>
  <si>
    <t>Edge-SLAM: Edge-assisted visual simultaneous localization and mapping</t>
  </si>
  <si>
    <t>A. J. B. Ali and Z. S. Hashemifar and K. Dantu</t>
  </si>
  <si>
    <t>MobiSys 2020 - Proceedings of the 18th International Conference on Mobile Systems, Applications, and Services</t>
  </si>
  <si>
    <t>325--337</t>
  </si>
  <si>
    <t>Localization in urban environments is becoming increasingly important and used in tools such as ARCore [11], ARKit [27] and others. One popular mechanism to achieve accurate indoor localization as well as a map of the space is using Visual Simultaneous Localization and Mapping (Visual-SLAM). However, Visual-SLAM is known to be resource-intensive in memory and processing time. Further, some of the operations grow in complexity over time, making it challenging to run on mobile devices continuously. Edge computing provides additional compute and memory resources to mobile devices to allow offloading of some tasks without the large latencies seen when offloading to the cloud. In this paper, we present Edge-SLAM, a system that uses edge computing resources to offload parts of Visual-SLAM. We use ORB-SLAM2 as a prototypical Visual-SLAM system and modify it to a split architecture between the edge and the mobile device. We keep the tracking computation on the mobile device and move the rest of the computation, i.e., local mapping and loop closure, to the edge. We describe the design choices in this effort and implement them in our prototype. Our results show that our split architecture can allow the functioning of the Visual-SLAM system long-term with limited resources without affecting the accuracy of operation. It also keeps the computation and memory cost on the mobile device constant which would allow for deployment of other end applications that use Visual-SLAM. © 2020 ACM.</t>
  </si>
  <si>
    <t>10.1145/3386901.3389033</t>
  </si>
  <si>
    <t>http://doi.org/10.1145/3386901.3389033</t>
  </si>
  <si>
    <t>University at Buffalo, Buffalo, United States</t>
  </si>
  <si>
    <t>Edge computing;  Localization;  Mapping;  Mobile Systems;  Split architecture;  Visual simultaneous localization and mapping</t>
  </si>
  <si>
    <t>Edge computing;  Mapping;  Memory architecture;  SLAM robotics, Computing resource;  Indoor localization;  Local mapping;  Memory resources;  Processing time;  Split architectures;  Urban environments;  Visual simultaneous localization and mappings, Indoor positioning systems</t>
  </si>
  <si>
    <t>Association for Computing Machinery, Inc</t>
  </si>
  <si>
    <t>10834435</t>
  </si>
  <si>
    <t>Proceedings - 3rd IEEE International Conference on Robotic Computing, IRC 2019</t>
  </si>
  <si>
    <t>Most autonomous vehicles rely on some kind of map for localization or navigation. Outdated maps however are a risk to the performance of any map-based localization system applied in autonomous vehicles. It is necessary to update the used maps to ensure stable and long-term operation. We address the problem of computing landmark updates live in the vehicle, which requires efficient use of the computational resources. In particular, we employ a graph-based sliding window approach for simultaneous localization and incremental map refinement. We propose a novel method that approximates sliding window marginalization without inducing fill-in. Our method maintains the exact same sparsity pattern as without performing marginalization, but simultaneously improves the landmark estimates. The main novelty of this work is the derivation of sparse global priors that approximate dense marginalization. In comparison to state-of-the-art work, our approach utilizes global instead of local linearization points, but still minimizes linearization errors. We first approximate marginalization via Kullback-Leibler divergence and then recalculate the mean to compensate linearization errors. We evaluate our approach on simulated and real data from a prototype vehicle and compare our approach to state-of-theart sliding window marginalization. © 2019 IEEE.</t>
  </si>
  <si>
    <t>http://doi.org/10.1109/IRC.2019.00013</t>
  </si>
  <si>
    <t>Daniel Wilbers Is with Volkswagen Group Research, Wolfsburg, Institute of Geodesy and Geoinformation, University of Bonn, Germany; Lars Rumberg Is with Volkswagen Group Research, Wolfsburg, Germany; Institute of Geodesy and Geoinformation, University of Bonn, Germany</t>
  </si>
  <si>
    <t>Automated Driving;  Incremental Mapping;  Localization;  Sensor Fusion;  SLAM</t>
  </si>
  <si>
    <t>Autonomous vehicles;  Graphic methods;  Linearization, Automated driving;  Computational resources;  Kullback Leibler divergence;  Linearization errors;  Localization;  Localization system;  Sensor fusion;  SLAM, Robotics</t>
  </si>
  <si>
    <t>Proceedings - 2018 IEEE Winter Conference on Applications of Computer Vision, WACV 2018</t>
  </si>
  <si>
    <t>2018-January</t>
  </si>
  <si>
    <t>Swarm robotics is receiving increasing interest, because the collaborative completion of tasks, such as the exploration of unknown environments, leads to improved performance and reduced effort. The ability to exchange map information is an essential requirement for collaborative exploration. When moving to large-scale environments, where the communication data rate between the swarm participants is typically limited, efficient compression algorithms and an approach for discarding less informative parts of the map are key for a successful long-term operation. In this paper, we present a novel compression approach for environment maps obtained from a visual SLAM system. We apply feature coding to the visual information to compress the map efficiently. We make use of a minimum spanning tree to connect all features that serve as observations of a single map point. Thereby, we can exploit inter-feature dependencies and obtain an optimal coding order. Additionally, we add a map sparsification step to keep only useful map points by solving a linear integer programming problem, which preserves the map points that exhibit both good compression properties and high observability. We evaluate the proposed method on a standard dataset and show that our approach outperforms state-of-the-art techniques. © 2018 IEEE.</t>
  </si>
  <si>
    <t>http://doi.org/10.1109/WACV.2018.00114</t>
  </si>
  <si>
    <t>Department of Media Technology, Technical University of Munich, Germany</t>
  </si>
  <si>
    <t>Integer programming;  Robotics;  Swarm intelligence, Compression algorithms;  Compression approach;  Compression properties;  Exploration of unknown environments;  Inter-feature dependencies;  Linear integer programming;  Minimum spanning trees;  State-of-the-art techniques, Computer vision</t>
  </si>
  <si>
    <t>2016-November</t>
  </si>
  <si>
    <t>Proceedings of ITNT 2021 - 7th IEEE International Conference on Information Technology and Nanotechnology</t>
  </si>
  <si>
    <t>For long-term planning, localization and mapping, the robot must constantly update the map by the changing environment and new areas that the robot is exploring. At the same time, this map should not take up too much of the robot's memory, since the robot's performance is limited due to the small size of the robot and increased performance requirements. The robot must interact with the map on time, updating its location to build a further route to explore areas that have not been visited. In addition to compiling a map, when solving the problem of exploration rooms, the following steps are also important: forming a plan for bypassing an unknown room, calculating the trajectory, resolving collisions with obstacles, and following the trajectory. In the course of this work, an autonomous robotic system was developed, the task of which is to map previously unknown premises. For this, SPLAM algorithms, algorithms for building map and working with graphs, algorithms for following a trajectory were used. © 2021 IEEE.</t>
  </si>
  <si>
    <t>http://doi.org/10.1109/ITNT52450.2021.9649028</t>
  </si>
  <si>
    <t>Samara National Research University, Samara, Russian Federation</t>
  </si>
  <si>
    <t>bang-bang controller;  Dijkstra algorithm;  Jetson;  odometry;  point cloud;  robot;  ROS;  RTABMap;  SLAM;  SPLAM;  Voronoi diagram;  Zed</t>
  </si>
  <si>
    <t>Robot programming;  Robotics;  Robots;  Trajectories, Bang-bang controllers;  Dijkstra's algorithms;  Jetson;  Odometry;  Point-clouds;  Robot;  ROS;  RTABMap;  SLAM;  SPLAM;  Voronoi diagrams;  Zed, Graphic methods</t>
  </si>
  <si>
    <t>2016-June</t>
  </si>
  <si>
    <t>The feature-based graphical approach to robotic mapping provides a representationally rich and computationally efficient framework for an autonomous agent to learn a model of its environment. However, this formulation does not naturally support long-term autonomy because it lacks a notion of environmental change; in reality, everything changes and nothing stands still, and any mapping and localization system that aims to support truly persistent autonomy must be similarly adaptive. To that end, in this paper we propose a novel feature-based model of environmental evolution over time. Our approach is based upon the development of an expressive probabilistic generative feature persistence model that describes the survival of abstract semi-static environmental features over time. We show that this model admits a recursive Bayesian estimator, the persistence filter, that provides an exact online method for computing, at each moment in time, an explicit Bayesian belief over the persistence of each feature in the environment. By incorporating this feature persistence estimation into current state-of-the-art graphical mapping techniques, we obtain a flexible, computationally efficient, and information-theoretically rigorous framework for lifelong environmental modeling in an ever-changing world. © 2016 IEEE.</t>
  </si>
  <si>
    <t>http://doi.org/10.1109/ICRA.2016.7487237</t>
  </si>
  <si>
    <t>Computer Science and Artificial Intelligence Laboratory, Massachusetts Institute of Technology, Cambridge, MA  02139, United States; Google, 1600 Amphitheatre Parkway, Mountain View, CA  94043, United States</t>
  </si>
  <si>
    <t>Autonomous agents;  Computational efficiency;  Information theory;  Mapping, Computationally efficient;  Environmental change;  Environmental evolution;  Environmental features;  Environmental model;  Feature based modeling;  Mapping and localization;  Recursive Bayesian estimators, Robotics</t>
  </si>
  <si>
    <t>2015 International Conference on Unmanned Aircraft Systems, ICUAS 2015</t>
  </si>
  <si>
    <t>This paper presents a novel method to use optical flow navigation for long term navigation. Unlike standard SLAM approaches for augmented reality, OFLAAM is designed for Micro Air Vehicles (MAV). It uses a optical flow camera pointing downwards, a IMU and a monocular camera pointing frontwards. That configuration avoids the computational expensive mapping and tracking of the 3D features. It only maps these features in a vocabulary list by a localization module to tackle the optical flow drift and the lose of the navigation estimation. That module, based on the well established algorithm DBoW2, will be also used to close the loop and allow long-term navigation in previously visited areas. The combination of high speed optical flow navigation with a low rate localization algorithm allows fully autonomous navigation for MAV, at the same time it reduces the overall computational load. This framework is implemented in ROS (Robot Operating System) and tested attached to a laptop. A representative scenario is used to validate and analyze the performance of the system. © 2015 IEEE.</t>
  </si>
  <si>
    <t>http://doi.org/10.1109/ICUAS.2015.7152387</t>
  </si>
  <si>
    <t>Department of Engineering Physics, School of Engineering, Cranfield University, United Kingdom; BAE Systems, United Kingdom</t>
  </si>
  <si>
    <t>Augmented reality;  Cameras;  Mapping;  Navigation;  Optical flows;  Robots, Autonomous navigation;  Computational loads;  Flow localisation;  Localization algorithm;  Monocular cameras;  Robot operating system;  SLAM approach;  Vocabulary lists, Micro air vehicle (MAV)</t>
  </si>
  <si>
    <t>D. Lang and C. Winkens and M. Häselich and D. Paulus</t>
  </si>
  <si>
    <t>Loop closing is a fundamental part of 3D simultaneous localization and mapping (SLAM) that can greatly enhance the quality of long-term mapping. It is essential for the creation of globally consistent maps. Conceptually, loop closing is divided into detection and optimization. Recent approaches depend on a single sensor to recognize previously visited places in the loop detection stage. In this study, we combine data of multiple sensors such as GPS, vision, and laser range data to enhance detection results in repetitively changing environments that are not sufficiently explained by a single sensor. We present a fast and robust hierarchical loop detection algorithm for outdoor robots to achieve a reliable environment representation even if one or more sensors fail. © 2012 SPIE-IS&amp;T.</t>
  </si>
  <si>
    <t>https://www.researchgate.net/profile/Dietrich-Paulus/publication/258713364_Hierarchical_Loop_Detection_for_Mobile_Outdoor_Robots/links/54b2d0570cf28ebe92e2da2f/Hierarchical-Loop-Detection-for-Mobile-Outdoor-Robots.pdf</t>
  </si>
  <si>
    <t>Active Vision Group, AGAS Robotics, University of Koblenz-Landau, Universitätsstr. 1, 56070 Koblenz, Germany</t>
  </si>
  <si>
    <t>Changing environment;  Laser range data;  Loop closing;  Loop detection;  Multiple sensors;  Simultaneous localization and mapping;  Single sensor, Image processing;  Intelligent robots;  Robotics;  Sensors, Algorithms</t>
  </si>
  <si>
    <t>kRadar++: Coarse-to-fine FMCW scanning radar localisation</t>
  </si>
  <si>
    <t>1--23</t>
  </si>
  <si>
    <t>This paper presents a novel two-stage system which integrates topological localisation candidates from a radar-only place recognition system with precise pose estimation using spectral landmark-based techniques. We prove that the-recently available-seminal radar place recognition (RPR) and scan matching sub-systems are complementary in a style reminiscent of the mapping and localisation systems underpinning visual teach-and-repeat (VTR) systems which have been exhibited robustly in the last decade. Offline experiments are conducted on the most extensive radar-focused urban autonomy dataset available to the community with performance comparing favourably with and even rivalling alternative state-of-the-art radar localisation systems. Specifically, we show the long-term durability of the approach and of the sensing technology itself to autonomous navigation. We suggest a range of sensible methods of tuning the system, all of which are suitable for online operation. For both tuning regimes, we achieve, over the course of a month of localisation trials against a single static map, high recalls at high precision, and much reduced variance in erroneous metric pose estimation. As such, this work is a necessary first step towards a radar teach-and-repeat (RTR) system and the enablement of autonomy across extreme changes in appearance or inclement conditions. © 2020 by the authors. Licensee MDPI, Basel, Switzerland.</t>
  </si>
  <si>
    <t>http://doi.org/10.3390/s20216002</t>
  </si>
  <si>
    <t>Department of Engineering Science, Oxford Robotics Institute, University of Oxford, Oxford, OX1 3PJ, United Kingdom</t>
  </si>
  <si>
    <t>Autonomous vehicles;  Deep learning;  Localisation;  Mapping;  Place recognition;  Radar</t>
  </si>
  <si>
    <t>Air navigation;  Frequency modulation, Alternative state;  Autonomous navigation;  Inclement conditions;  Localisation Systems;  Long term durability;  Online operations;  Place recognition;  Sensing technology, Radar, article;  deep learning;  male;  recall;  telecommunication</t>
  </si>
  <si>
    <t>SLAM for autonomous planetary rovers with global localization</t>
  </si>
  <si>
    <t>D. Geromichalos and M. Azkarate and E. Tsardoulias and L. Gerdes and L. Petrou and C. P. D. Pulgar</t>
  </si>
  <si>
    <t>830--847</t>
  </si>
  <si>
    <t>This paper describes a novel approach to simultaneous localization and mapping (SLAM) techniques applied to the autonomous planetary rover exploration scenario to reduce both the relative and absolute localization errors, using two well-proven techniques: particle filters and scan matching. Continuous relative localization is improved by matching high-resolution sensor scans to the online created local map. Additionally, to avoid issues with drifting localization, absolute localization is globally corrected at discrete times, according to predefined event criteria, by matching the current local map to the orbiter's global map. The resolutions of local and global maps can be appropriately chosen for computation and accuracy purposes. Further, the online generated local map, of the form of a structured elevation grid map, can also be used to evaluate the traversability of the surrounding environment and allow for continuous navigation. The objective of this study is to support long-range low-supervision planetary exploration. The implemented SLAM technique has been validated with a data set acquired during a field test campaign performed at the Teide Volcano on the island of Tenerife, representative of a Mars/Moon exploration scenario. © 2020 Wiley Periodicals, Inc.</t>
  </si>
  <si>
    <t>10.1002/rob.21943</t>
  </si>
  <si>
    <t>http://doi.org/10.1002/rob.21943</t>
  </si>
  <si>
    <t>Automation and Robotics Section, European Space Agency, Noordwijk, Netherlands; Electrical and Computer Engineering Department, Aristotle University of Thessaloniki, Thessaloniki, Greece; Systems Engineering and Automation Department, Universidad de Málaga, Málaga, Spain</t>
  </si>
  <si>
    <t>autonomous navigation;  long term localization;  planetary rovers;  SLAM</t>
  </si>
  <si>
    <t>Interplanetary spacecraft;  Orbits;  Planetary landers;  Statistical tests, Autonomous navigation;  High resolution sensors;  long term localization;  Planetary exploration;  Planetary rovers;  Simultaneous localization and mapping;  SLAM;  Surrounding environment, Robotics</t>
  </si>
  <si>
    <t>John Wiley and Sons Inc.</t>
  </si>
  <si>
    <t>15564959</t>
  </si>
  <si>
    <t>What if there was no revisit? Large-scale graph-based SLAM with traffic sign detection in an HD map using LiDAR inertial odometry</t>
  </si>
  <si>
    <t>Intelligent Service Robotics</t>
  </si>
  <si>
    <t>Accurate localization and mapping in a large-scale environment is an essential system of an autonomous vehicle. The difficulty of the previous LiDAR or LiDAR-inertial simultaneous localization and mapping (SLAM) methods is correcting long-term drift error in a large-scale environment. This paper proposes a novel approach of a large-scale, graph-based SLAM with traffic sign data involved in a high-definition (HD) map. The graph of the system is structured with the inertial measurement unit (IMU) factor, LiDAR-inertial odometry factor, map-matching factor, and loop closure factor. The local sliding window-based optimization method is employed for real-time processing. As a result, the proposed method improves the accuracy of the localization and mapping compared with the state-of-the-art LiDAR or LiDAR-inertial SLAM methods. In addition, the proposed method can localize accurately without revisit, required for conventional graph-based SLAM for graph optimization, unlike previous studies. The proposed method is intensively validated with a data set collected in a city where the Global Navigation Satellite System (GNSS) signal is unreliable and on a university campus. © 2021, The Author(s), under exclusive licence to Springer-Verlag GmbH Germany, part of Springer Nature.</t>
  </si>
  <si>
    <t>http://doi.org/10.1007/s11370-021-00395-2</t>
  </si>
  <si>
    <t>Robotics Program, KI-AI, KI-R at KAIST (Korea Advanced Institute of Science and Technology), Daejeon, 34141, South Korea; School of Electrical Engineering, KI-AI, KI-R at KAIST (Korea Advanced Institute of Science and Technology), Daejeon, 34141, South Korea</t>
  </si>
  <si>
    <t>3D LiDAR SLAM;  3D point cloud map;  Autonomous vehicle;  HD map</t>
  </si>
  <si>
    <t>Digital television;  Global positioning system;  Mapping;  Optical radar;  Robotics, 3d LiDAR simultaneous localization and mapping;  3D point cloud;  3d point cloud map;  Autonomous Vehicles;  Cloud map;  Graph-based;  High definition;  High-definition map;  Large-scales;  Simultaneous localization and mapping, Autonomous vehicles</t>
  </si>
  <si>
    <t>Springer Science and Business Media Deutschland GmbH</t>
  </si>
  <si>
    <t>18612776</t>
  </si>
  <si>
    <t>IEEE International Conference on Robotics and Biomimetics, ROBIO 2019</t>
  </si>
  <si>
    <t>Loop closure is a crucial part in SLAM, especially for large and long-term scenes. Utilizing off-the-shelf networks' features in loop closure becomes a hot spot. However, what kind of network is more suitable in loop closure and how to use their features have not been well-studied. In this paper, DenseNet is introduced in this field according to its own characters. The features of DenseNet preserve both semantic information and structure details and outweigh other popular networks' features significantly. Based on this, a DenseNet feature-based framework, named Dense-Loop, is proposed to address the loop closure problem. Weighted Vector of Locally Aggregated Descriptor (WVLAD) method is used to encode the local descriptors as the final global descriptor, which could resist geometry structure and viewpoint changes. Furthermore, 4 max-pooling by channel and locality-sensitive hashing (LSH) are adopted to accelerate the search process. Extensive experiments are conducted on public datasets and the results demonstrate Dense-Loop could achieve state-of-the-art performance. © 2019 IEEE.</t>
  </si>
  <si>
    <t>http://doi.org/10.1109/ROBIO49542.2019.8961714</t>
  </si>
  <si>
    <t>Tsinghua University, Department of Electronic Engineering, Beijing, China; Beihang University, School of Opto-electronics Engineering, Beijing, China; Tsinghua University, Department of Mechanical Engineering, Beijing, China</t>
  </si>
  <si>
    <t>Convolutional Neural Network;  DenseNet;  Loop closure;  SLAM</t>
  </si>
  <si>
    <t>Biomimetics;  Neural networks;  Semantics, Convolutional neural network;  DenseNet;  Geometry structure;  Locality sensitive hashing;  Loop closure;  Semantic information;  SLAM;  State-of-the-art performance, Robotics</t>
  </si>
  <si>
    <t>2013 IEEE International Conference on Robotics and Biomimetics, ROBIO 2013</t>
  </si>
  <si>
    <t>We consider the task of long-term visual SLAM, i.e., simultaneous localization and mapping, in a partially changing environment (SLAM-PCE). The main problem we face is how to obtain discriminative and compact visual landmarks, which are necessary to cope with changes in appearance in an environment and with a large amount of visual information. We address this issue by proposing the use of common object patterns, which are inherent in typical environments (e.g., indoor, street, forests, suburban, etc.), as visual landmarks for a SLAM-PCE task. In our contributions, we describe our approach, 'part-based SLAM', and validate its effectiveness within a standard problem of view image retrieval. The main novelty of this approach lies in that the common landmark objects are extracted in an unsupervised manner via common pattern discovery, and can be used for compact characterization and efficient retrieval of view images. Our method is also innovative in its use of traditional bounding box-based part annotation: an image is represented in a compact form, 'bag-of-bounding-boxes (BoBB)' and then, the scene matching can be solved efficiently as a low dimensional problem of matching bounding boxes. The results of challenging experiments show that it is possible to have high retrieval performance with compact image representation with only 16 words per image. © 2013 IEEE.</t>
  </si>
  <si>
    <t>http://doi.org/10.1109/ROBIO.2013.6739700</t>
  </si>
  <si>
    <t>Graduate School of Engineering, University of Fukui, Japan</t>
  </si>
  <si>
    <t>Biomimetics;  Image retrieval;  Mathematical techniques;  Stereo vision, Changing environment;  Image representations;  Pattern discovery;  Retrieval performance;  Simultaneous localization and mapping;  Standard problems;  Visual information;  Visual landmarks, Robotics</t>
  </si>
  <si>
    <t>IEEE Computer Society</t>
  </si>
  <si>
    <t>Multi-session Lake-Shore Monitoring in Visually Challenging Conditions</t>
  </si>
  <si>
    <t>C. Pradalier and S. Aravecchia and F. Pomerleau</t>
  </si>
  <si>
    <t>Long-term monitoring of natural environments raises significant challenges due to the strong perceptual aliasing in trees, bushes and shrubs. This paper reports on the multi-session localization and mapping of a small lake shore using an autonomous surface vessel equipped with a 2D lidar and a camera. Our publicly available dataset includes 130 autonomous surveys of the 1 km shoreline while recording lidar, GPS and image data. We build our globally consistent multi-session map using ICP at multiple scales. The end result is evaluated qualitatively by superimposing all the lidar maps, and quantitatively by comparing images taken from the same pose at different times. The localization and mapping results, as well as the dataset of image pairs, are made available within our public dataset. © 2021, Springer Nature Singapore Pte Ltd.</t>
  </si>
  <si>
    <t>Book Chapter</t>
  </si>
  <si>
    <t>10.1007/978-981-15-9460-1_1</t>
  </si>
  <si>
    <t>http://doi.org/10.1007/978-981-15-9460-1_1</t>
  </si>
  <si>
    <t>Georgia Tech Lorraine-UMI 2958, GeorgiaTech-CNRS, Metz, France; Laval University, Quebec, Canada</t>
  </si>
  <si>
    <t>Lakes;  Mapping;  Unmanned surface vehicles, Autonomous surface vessels;  Condition;  GPS data;  Image data;  LIDAR data;  Localization and mappings;  Long term monitoring;  Multiple scale;  Natural environments;  Perceptual aliasing, Optical radar</t>
  </si>
  <si>
    <t>Springer Science and Business Media B.V.</t>
  </si>
  <si>
    <t>08858985</t>
  </si>
  <si>
    <t>Light detection and ranging (LiDAR) sensors enable a vehicle to estimate a pose by matching their measurements with a point cloud (PCD) map. However, the PCD map structure, widely used in robot fields, has some problems to be applied for mass production in automotive fields. First, the PCD map is too big to store all map data at in-vehicle units or download the map data from a wireless network according to the vehicle location. Second, the PCD map, represented by a single origin in the Cartesian coordinates, causes coordinate conversion errors due to an inaccurate plane-orb projection, when the vehicle estimate the geodetic pose on Earth. To solve two problems, this paper presents a geodetic normal distribution (GND) map structure. The GND map structure supports a geodetic quad-tree tiling system with multiple origins to minimize the coordinate conversion errors. The map data managed by the GND map structure are compressed by using Cartesian probabilistic distributions of points as map features. The truncation errors by heterogeneous coordinates between the geodetic tiling system and Cartesian distributions are compensated by the Cartesian voxelization rule. In order to match the LiDAR measurements with the GND map structure, the paper proposes map-matching approaches based on Monte-Carlo and optimization. The paper performed some experiments to evaluate the map size compression and the long-term localization on Earth: comparison with the PCD map structure, localization in various continents, and long-term localization. © 2013 IEEE.</t>
  </si>
  <si>
    <t>http://doi.org/10.1109/ACCESS.2020.3047421</t>
  </si>
  <si>
    <t>Department of Automotive Engineering, Hanyang University, Seoul, South Korea; Valeo Driving Assistance Research Center, Bobigny Cedex, France; Department of Smart Vehicle Engineering, Konkuk University, Seoul, 05029, South Korea</t>
  </si>
  <si>
    <t>map compression;  normal distribution map;  registration;  World-scale map management</t>
  </si>
  <si>
    <t>Errors;  Geodesy;  Normal distribution;  Vehicles, Cartesian coordinate;  Coordinate conversion;  Lidar measurements;  Light detection and ranging;  Mass production;  Probabilistic distribution;  Truncation errors;  Vehicle location, Optical radar</t>
  </si>
  <si>
    <t>21693536</t>
  </si>
  <si>
    <t>2015-June</t>
  </si>
  <si>
    <t>This paper is about life-long vast-scale localisation in spite of changes in weather, lighting and scene structure. Building upon our previous work in Experience-based Navigation [1], we continually grow and curate a visual map of the world that explicitly supports multiple representations of the same place. We refer to these representations as experiences, where a single experience captures the appearance of an environment under certain conditions. Pedagogically, an experience can be thought of as a visual memory. By accumulating experiences we are able to handle cyclic appearance change (diurnal lighting, seasonal changes, and extreme weather conditions) and also adapt to slow structural change. This strategy, although elegant and effective, poses a new challenge: In a region with many stored representations - which one(s) should we try to localise against given finite computational resources? By learning from our previous use of the experience-map, we can make predictions about which memories we should consider next, conditioned on how the robot is currently localised in the experience-map. During localisation, we prioritise the loading of past experiences in order to minimise the expected computation required. We do this in a probabilistic way and show that this memory policy significantly improves localisation efficiency, enabling long-term autonomy on robots with limited computational resources. We demonstrate and evaluate our system over three challenging datasets, totalling 206km of outdoor travel. We demonstrate the system in a diverse range of lighting and weather conditions, scene clutter, camera occlusions, and permanent structural change in the environment. © 2015 IEEE.</t>
  </si>
  <si>
    <t>http://doi.org/10.1109/ICRA.2015.7138985</t>
  </si>
  <si>
    <t>Mobile Robotics Group, University of Oxford, Oxford, United Kingdom</t>
  </si>
  <si>
    <t>Agricultural robots;  Lighting;  Meteorology;  Robotics, Computational resources;  Diverse range;  Extreme weather conditions;  Localisation;  Multiple representation;  Scene structure;  Seasonal changes;  Visual memory, Robots</t>
  </si>
  <si>
    <t>This paper presents an alternative approach to the problem of outdoor, persistent visual localisation against a known map. Instead of blindly applying a feature detector/descriptor combination over all images of all places, we leverage prior experiences of a place to learn place-dependent feature detectors (i.e., features that are unique to each place in our map and used for localisation). Furthermore, as these features do not represent low-level structure, like edges or corners, but are in fact mid-level patches representing distinctive visual elements (e.g., windows, buildings, or silhouettes), we are able to localise across extreme appearance changes. Note that there is no requirement that the features posses semantic meaning, only that they are optimal for the task of localisation. This work is an extension on previous work (McManus et al. in Proceedings of robotics science and systems, 2014b) in the following ways: (i) we have included a landmark refinement and outlier rejection step during the learning phase, (ii) we have implemented an asynchronous pipeline design, (iii) we have tested on data collected in an urban environment, and (iv) we have implemented a purely monocular system. Using over 100 km worth of data for training, we present localisation results from Begbroke Science Park and central Oxford. © 2015, Springer Science+Business Media New York.</t>
  </si>
  <si>
    <t>http://doi.org/10.1007/s10514-015-9463-y</t>
  </si>
  <si>
    <t>Mobile Robotics Group, University of Oxford, Oxford, United Kingdom; CyPhy Lab, Queensland University of Technology, Brisbane, Australia</t>
  </si>
  <si>
    <t>Appearance changes;  Cross seasonal;  Feature learning;  Long-term autonomy;  Outdoor localisation;  Visual localisation</t>
  </si>
  <si>
    <t>Feature extraction;  Semantics, Appearance changes;  Cross seasonal;  Feature learning;  Localisation;  Long-term autonomy, Robotics</t>
  </si>
  <si>
    <t>Kluwer Academic Publishers</t>
  </si>
  <si>
    <t>Hough2Map-Iterative Event-Based Hough Transform for High-Speed Railway Mapping</t>
  </si>
  <si>
    <t>F. Tschopp and C. V. Einem and A. Cramariuc and D. Hug and A. W. Palmer and R. Siegwart and M. Chli and J. Nieto</t>
  </si>
  <si>
    <t>2745--2752</t>
  </si>
  <si>
    <t>To cope with the growing demand for transportation on the railway system, accurate, robust, and high-frequency positioning is required to enable a safe and efficient utilization of the existing railway infrastructure. As a basis for a localization system we propose a complete on-board mapping pipeline able to map robust meaningful landmarks, such as poles from power lines, in the vicinity of the vehicle. Such poles are good candidates for reliable and long term landmarks even through difficult weather conditions or seasonal changes. To address the challenges of motion blur and illumination changes in railway scenarios we employ a Dynamic Vision Sensor, a novel event-based camera. Using a sideways oriented on-board camera, poles appear as vertical lines. To map such lines in a real-time event stream, we introduce Hough2Map, a novel consecutive iterative event-based Hough transform framework capable of detecting, tracking, and triangulating close-by structures. We demonstrate the mapping reliability and accuracy of Hough2Map on real-world data in typical usage scenarios and evaluate using surveyed infrastructure ground truth maps. Hough2Map achieves a detection reliability of up to 92,% and a mapping root mean square error accuracy of 1.1518 m.11The code is available at https://github.com/ethz-asl/Hough2Map. © 2016 IEEE.</t>
  </si>
  <si>
    <t>10.1109/LRA.2021.3061404</t>
  </si>
  <si>
    <t>http://doi.org/10.1109/LRA.2021.3061404</t>
  </si>
  <si>
    <t>Autonomous Systems Lab, Eth Zurich, Zurich, 8092, Switzerland; Vision for Robotics Lab, Eth Zurich, Zurich, 8092, Switzerland; Siemens Mobility, Berlin, 12489, Germany</t>
  </si>
  <si>
    <t>Computer vision for transportation;  mapping;  object detection;  segmentation and categorization</t>
  </si>
  <si>
    <t>Agricultural robots;  Cameras;  Hough transforms;  Mapping;  Mean square error;  Poles;  Railroads, Dynamic vision sensors;  Existing railway;  High - speed railways;  High frequency HF;  Illumination changes;  Localization system;  Root mean square errors;  Seasonal changes, Railroad transportation</t>
  </si>
  <si>
    <t>Online probabilistic change detection in feature-based maps</t>
  </si>
  <si>
    <t>F. Nobre and C. Heckman and P. Ozog and R. W. Wolcott and J. M. Walls</t>
  </si>
  <si>
    <t>3661--3668</t>
  </si>
  <si>
    <t>Sparse feature-based maps provide a compact representation of the environment that admit efficient algorithms, for example simultaneous localization and mapping. These representations typically assume a static world and therefore contain static map features. However, since the world contains dynamic elements, determining when map features no longer correspond to the environment is essential for long-term utility. This work develops a feature-based model of the environment which evolves over time through feature persistence. Moreover, we augment the state-of-the-art sparse mapping model with a correlative structure that captures spatio-temporal properties, e.g. that nearby features frequently have similar persistence. We show that such relationships, typically addressed through an ad hoc formalism focusing only on feature repeatability, are crucial to evaluate through a probabilistically principled approach. The joint posterior over feature persistence can be computed efficiently and used to improve online data association decisions for localization. The proposed algorithms are validated in numerical simulation and using publicly available data sets. © 2018 IEEE.</t>
  </si>
  <si>
    <t>10.1109/ICRA.2018.8461111</t>
  </si>
  <si>
    <t>http://doi.org/10.1109/ICRA.2018.8461111</t>
  </si>
  <si>
    <t>Boulder Autonomous Robotics and Perception Group, University of Colorado, United States; Toyota Research Institute, Japan</t>
  </si>
  <si>
    <t>Mapping, Change detection;  Compact representation;  Dynamic elements;  Feature based modeling;  Simultaneous localization and mapping;  Sparse features;  Spatio-temporal properties;  State of the art, Robotics</t>
  </si>
  <si>
    <t>New applications of mobile robotics in dynamic urban areas require more than the single-session geometric maps that have dominated simultaneous localization and mapping (SLAM) research to date; maps must be updated as the environment changes and include a semantic layer (such as road network information) to aid motion planning in dynamic environments. We present an algorithm for long-term localization and mapping in real time using a three-dimensional (3D) laser scanner. The system infers the static or dynamic state of each 3D point in the environment based on repeated observations. The velocity of each dynamic point is estimated without requiring object models or explicit clustering of the points. At any time, the system is able to produce a most-likely representation of underlying static scene geometry. By storing the time history of velocities, we can infer the dominant motion patterns within the map. The result is an online mapping and localization system specifically designed to enable long-term autonomy within highly dynamic environments. We validate the approach using data collected around the campus of ETH Zurich over seven months and several kilometers of navigation. To the best of our knowledge, this is the first work to unify long-term map update with tracking of dynamic objects. © 2014 IEEE.</t>
  </si>
  <si>
    <t>http://doi.org/10.1109/ICRA.2014.6907397</t>
  </si>
  <si>
    <t>Autonomous Systems Lab, ETH Zurich, Zurich, 8092, Switzerland</t>
  </si>
  <si>
    <t>dynamic obstacles;  ICP;  kd-tree;  Long-term mapping;  registration;  robot;  scan matching;  SLAM</t>
  </si>
  <si>
    <t>Air navigation;  Collision avoidance;  Mapping;  Motion planning;  Robotics;  Robots;  Semantics;  Urban planning, Dynamic obstacles;  K-d tree;  registration;  Scan matching;  SLAM, Robot programming</t>
  </si>
  <si>
    <t>ISPRS Journal of Photogrammetry and Remote Sensing</t>
  </si>
  <si>
    <t>This paper presents a panoramic visual-inertial simultaneous localization and mapping (SLAM) system that is tightly coupled with a wheel encoder, which can be used in a mobile mapping system (MMS), robot, or driverless car. The whole SLAM system is made up of four modules: 1) measurement preprocessing; 2) system initialization; 3) tracking; and 4) local mapping. The core of the system is the combined adjustment we propose for the observations of the panoramic camera, inertial measurement unit (IMU), and wheel encoder, to optimize the system state, which includes the rotation, translation, velocity, IMU bias, and local map point coordinates in the initialization, tracking, and local mapping modules. In the preprocessing, the most important contribution is that we derive the wheel preintegration based on a two-wheel differential model, which combines the many wheel measurements between two frames into a single relative motion constraint. A novel initialization algorithm is also introduced, which can be divided into two steps: 1) the first step is to initialize the visual scale and parameters of the IMU; and 2) the second step is to perform the combined adjustment for the camera, IMU, and preintegrated wheel encoder data, to refine the initial parameters. The proposed panoramic camera-IMU-wheel SLAM (PIW-SLAM) system can achieve high-precision and robust localization in challenging scenes through multi-sensor fusion. We validated the performance of the proposed system on seven different challenging data sequences from the University of Michigan North Campus Long-Term Vision and LiDAR Dataset (NCLT) dataset. The results showed that the PIW-SLAM system has a higher localization accuracy than the other state-of-the-art SLAM systems, and it also showed a superior robustness in various complex environments. We also verified the accuracy of the scale obtained by the initialization algorithm. Furthermore, we confirmed the performance of the proposed PIW-SLAM system in a wide-baseline scene of the ground motion measurement system. © 2021</t>
  </si>
  <si>
    <t>http://doi.org/10.1016/j.isprsjprs.2021.10.006</t>
  </si>
  <si>
    <t>School of Remote Sensing and Information Engineering, Wuhan University, 129 Luoyu Road, Wuhan, 430079, China</t>
  </si>
  <si>
    <t>IMU;  Multi-sensor fusion;  Panoramic camera;  SLAM;  Wheel encoder</t>
  </si>
  <si>
    <t>Cameras;  Mapping;  Robotics;  Signal encoding, Inertial measurements units;  Local mapping;  Localisation Systems;  Mapping systems;  Multi-sensor fusion;  Panoramic cameras;  Performance;  Simultaneous localization and mapping;  Tightly-coupled;  Wheel encoders, Wheels, algorithm;  data processing;  mapping;  optimization;  tracking, Michigan;  United States</t>
  </si>
  <si>
    <t>09242716</t>
  </si>
  <si>
    <t>LCPF: A Particle Filter Lidar SLAM System with Loop Detection and Correction</t>
  </si>
  <si>
    <t>A globally consistent map is the basis of indoor robot localization and navigation. However, map built by Rao-Blackwellized Particle Filter (RBPF) doesn't have high global consistency which is not suitable for long-Term application in large scene. To address the problem, we present an improved RBPF Lidar SLAM system with loop detection and correction named LCPF. The efficiency and accuracy of loop detection depend on the segmentation of submaps. Instead of dividing the submap at fixed number of laser scan like existing method, Dynamic Submap Segmentation is proposed in LCPF. This segmentation algorithm decreases the error inside the submap by splitting the submap where there is high scan match error and later rectifies the error by an improved pose graph optimization between submaps. In order to segment the submap at appropriate point, when to create a new submap is determined by both the accumulation of scan match error and the particle distribution. Furthermore, LCPF uses branch and bound algorithm as basic detector for loop detection and multiple criteria to judge the reliability of a loop. In the criteria, a novel parameter called usable ratio was proposed to measure the useful information that a laser scan containing. Finally, comparisons to existing 2D-Lidar mapping algorithm are performed with a series of open dataset simulations and real robot experiments to demonstrate the effectiveness of LCPF. © 2013 IEEE.</t>
  </si>
  <si>
    <t>http://doi.org/10.1109/ACCESS.2020.2968353</t>
  </si>
  <si>
    <t>School of Mechatronical Engineering, Beijing Institute of Technology, Beijing, China; Key Laboratory of Biomimetic Robots and Systems, Ministry of Education, Beijing Institute of Technology, Beijing, 100081, China; Beijing Advanced Innovation Center for Intelligent Robots and Systems, Beijing, 100081, China</t>
  </si>
  <si>
    <t>dynamic submap segementation;  indoor navigation;  loop detection;  mobile robots;  particle filter;  Simultaneous localization and mapping</t>
  </si>
  <si>
    <t>Branch and bound method;  Conformal mapping;  Errors;  Graph algorithms;  Mobile robots;  Monte Carlo methods;  Optical radar;  Robot applications;  SLAM robotics, Branch-and-bound algorithms;  In-door navigations;  Loop detection;  Particle filter;  Pose graph optimizations;  Rao-blackwellized particle filter;  Segmentation algorithms;  Simultaneous localization and mapping, Indoor positioning systems</t>
  </si>
  <si>
    <t>SAGE Publications Inc.</t>
  </si>
  <si>
    <t>F. Linåker and M. Ishikawa</t>
  </si>
  <si>
    <t>2004 IEEE/RSJ International Conference on Intelligent Robots and Systems (IROS)</t>
  </si>
  <si>
    <t>4026--4031</t>
  </si>
  <si>
    <t>Proposed in this paper is a component for extracting low-dimensional rotation invariant feature vectors directly from omnidirectional camera images. The component is based on higher-order local autocorrelation (HLAC) functions, but with a modification that makes the extraction result in rotation invariant representations. As the component provides a static mapping to feature vectors, it requires no setup or learning phase and is well-suited for life-long learning scenarios where input distributions can be non-stationary. Experiments with an actual robot system are presented and results show that the extracted feature vectors manage to capture structures in the environment When used as the perceptual component of a Sequential Monte Carlo localizer, the location of the robot can be tracked without access to long-range distance sensors. Important limitations and suitable uses for the extracted representations are also discussed.</t>
  </si>
  <si>
    <t>https://www.doi.org/10.1109/IROS.2004.1390045</t>
  </si>
  <si>
    <t>Dept. of Brain Sci. and Engineering, Graduate School of LSSE, Kyushu Institute of Technology, Kitakyushu, Japan</t>
  </si>
  <si>
    <t>Feature extraction;  Omnidirectional camera;  Robot localization;  Robot vision;  Rotation invariance</t>
  </si>
  <si>
    <t>Cameras;  Computer vision;  Error analysis;  Image processing;  Markov processes;  Mathematical models;  Robotics;  Rotation;  Sensors;  Vectors, Higher-order local autocorrelation (HLAC);  Omnidirectional camera;  Robot localization;  Rotation invariance, Feature extraction</t>
  </si>
  <si>
    <t>1323--1335</t>
  </si>
  <si>
    <t>Loop closure detection is one of the most important module in Simultaneously Localization and Mapping (SLAM) because it enables to find the global topology among different places. A loop closure is detected when the current place is recognized to match the previous visited places. When the SLAM is executed throughout a long-term period, there will be additional challenges for the loop closure detection. The illumination, weather, and vegetation conditions can often change significantly during the life-long SLAM, resulting in the critical strong perceptual aliasing and appearance variation problems in loop closure detection. In order to address this problem, we propose a new Robust Multimodal Sequence-based (ROMS) method for robust loop closure detection in long-term visual SLAM. A sequence of images is used as the representation of places in our ROMS method, where each image in the sequence is encoded by multiple feature modalites so that different places can be recognized discriminatively. We formulate the robust place recognition problem as a convex optimization problem with structured sparsity regularization due to the fact that only a small set of template places can match the query place. In addition, we also develop a new algorithm to solve the formulated optimization problem efficiently, which guarantees to converge to the global optima theoretically. Our ROMS method is evaluated through extensive experiments on three large-scale benchmark datasets, which record scenes ranging from different times of the day, months, and seasons. Experimental results demonstrate that our ROMS method outperforms the existing loop closure detection methods in long-term SLAM, and achieves the state-of-the-art performance. © 2018, Springer Science+Business Media, LLC, part of Springer Nature.</t>
  </si>
  <si>
    <t>http://doi.org/10.1007/s10514-018-9736-3</t>
  </si>
  <si>
    <t>Department of Computer Science, Colorado School of Mines, Golden, CO  80401, United States; Department of Mechanical Engineering, University of Delaware, Newark, DE  19716, United States</t>
  </si>
  <si>
    <t>Long-term autonomy;  Long-term place recognition;  Loop closure detection;  Visual SLAM</t>
  </si>
  <si>
    <t>Artificial intelligence;  Robots, Convex optimization problems;  Localization and mappings;  Long-term autonomy;  Loop closure;  Place recognition;  State-of-the-art performance;  Structured sparsities;  Visual SLAM, Convex optimization</t>
  </si>
  <si>
    <t>Springer New York LLC</t>
  </si>
  <si>
    <t>Learning integrated holism-landmark representations for long-term loop closure detection</t>
  </si>
  <si>
    <t>F. Han and H. Wang and H. Zhang</t>
  </si>
  <si>
    <t>32nd AAAI Conference on Artificial Intelligence, AAAI 2018</t>
  </si>
  <si>
    <t>6501--6508</t>
  </si>
  <si>
    <t>Loop closure detection is a critical component of large-scale simultaneous localization and mapping (SLAM) in loopy environments. This capability is challenging to achieve in long-term SLAM, when the environment appearance exhibits significant long-term variations across various time of the day, months, and even seasons. In this paper, we introduce a novel formulation to learn an integrated long-term representation based upon both holistic and landmark information, which integrates two previous insights under a unified framework: (1) holistic representations outperform keypoint-based representations, and (2) landmarks as an intermediate representation provide informative cues to detect challenging locations. Our new approach learns the representation by projecting input visual data into a low-dimensional space, which preserves both the global consistency (to minimize representation error) and the local consistency (to preserve landmarks' pairwise relationship) of the input data. To solve the formulated optimization problem, a new algorithm is developed with theoretically guaranteed convergence. Extensive experiments have been conducted using two large-scale public benchmark data sets, in which the promising performances have demonstrated the effectiveness of the proposed approach. Copyright © 2018, Association for the Advancement of Artificial Intelligence (www.aaai.org). All rights reserved.</t>
  </si>
  <si>
    <t>https://ojs.aaai.org/index.php/AAAI/article/view/12101</t>
  </si>
  <si>
    <t>Department of Computer Science, Colorado School of Mines, Golden, CO  80401, United States</t>
  </si>
  <si>
    <t>Artificial intelligence;  Large scale systems, Critical component;  Global consistency;  Guaranteed convergence;  Intermediate representations;  Low-dimensional spaces;  Optimization problems;  Simultaneous localization and mapping;  Term representation, Robotics</t>
  </si>
  <si>
    <t>AAAI press</t>
  </si>
  <si>
    <t>Place recognition, or loop closure detection, is an essential component to address the problem of visual simultaneous localization and mapping (SLAM). Long-term navigation of robots in outdoor environments introduces new challenges to enable life-long SLAM, including the strong appearance change resulting from vegetation, weather, and illumination variations across various times of the day, different days, months, or even seasons. In this paper, we propose a new shared representative appearance learning (SRAL) approach to address long-term visual place recognition. Different from previous methods using a single feature modality or a concatenation of multiple features, our SRAL method autonomously learns representative features that are shared in all scene scenarios, and then fuses the features together to represent the long-term appearance of environments observed by a robot during life-long navigation. By formulating SRAL as a regularized optimization problem, we use structured sparsity-inducing norms to model interrelationships of feature modalities. In addition, an optimization algorithm is developed to efficiently solve the formulated optimization problem, which holds a theoretical convergence guarantee. Extensive empirical study was performed to evaluate the SRAL method using large-scale benchmark datasets, including St Lucia, CMU-VL, and Nordland datasets. Experimental results have shown that our SRAL method obtains superior performance for life-long place recognition using individual images, outperforms previous single image-based methods, and is capable of estimating the importance of feature modalities. © 2016 IEEE.</t>
  </si>
  <si>
    <t>http://doi.org/10.1109/LRA.2017.2662061</t>
  </si>
  <si>
    <t>Division of Computer Science, Colorado School of Mines, GoldenCO  80401, United States; Department of Electrical and Computer Engineering, Michigan State University, East Lansing, MI  48824, United States; Department of Mechanical Engineering, University of Colorado BoulderCO  80309, United States</t>
  </si>
  <si>
    <t>long-term place recognition;  Loop closure detection;  simultaneous localization and mapping (SLAM);  visual learning</t>
  </si>
  <si>
    <t>Mapping;  Optimization;  Robotics;  Robots, Illumination variation;  Loop closure;  Optimization algorithms;  Place recognition;  Regularized optimization problems;  Simultaneous localization and mapping;  Visual learning;  Visual simultaneous localization and mappings, Optical character recognition</t>
  </si>
  <si>
    <t>Robust place recognition plays a key role for the long-term autonomy of unmanned ground vehicles (UGVs) working in indoor or outdoor environments. Although most of the state-of-the-art that approaches for place recognition are vision-based, visual sensors lack adaptability in environments with poor or dynamically changing illumination. In this paper, a 3-D-laser-based place recognition algorithm is proposed to accomplish loop closure detection for simultaneous localization and mapping. An image model named bearing angle (BA) is adopted to convert 3-D laser points to 2-D images, and then ORB features extracted from BA images are utilized to perform scene matching. Since the computational cost for matching a query BA image with all the BA images in a database is too high to meet the requirement of performing real-time place recognition, a visual bag of words approach is used to improve search efficiency. Furthermore, a speed normalization algorithm and a 3-D geometry-based verification algorithm are proposed to complete the proposed place recognition algorithm. Experiments were conducted on two self-developed UGV platforms to verify the performance of the proposed method. © 2001-2012 IEEE.</t>
  </si>
  <si>
    <t>http://doi.org/10.1109/JSEN.2018.2815956</t>
  </si>
  <si>
    <t>School of Control Science and Engineering, Dalian University of Technology, Dalian, 116024, China; Department of Computing Science, University of Alberta, Edmonton, AB  T6G 2R3, Canada; Research Center of Information and Control, Dalian University of Technology, Dalian, 116024, China</t>
  </si>
  <si>
    <t>Laser scanning;  place recognition;  simultaneous localization and mapping (SLAM);  unmanned ground vehicles (UGVs)</t>
  </si>
  <si>
    <t>Ground vehicles;  Image enhancement;  Indoor positioning systems;  Query processing;  Robotics, Computational costs;  Laser scanning;  Normalization algorithms;  Place recognition;  Simultaneous localization and mapping;  State-of-the-art approach;  Unmanned ground vehicles;  Verification algorithms, Intelligent vehicle highway systems</t>
  </si>
  <si>
    <t>1530437X</t>
  </si>
  <si>
    <t>Long-term ground robot localization architecture for mixed indoor-outdoor scenarios</t>
  </si>
  <si>
    <t>F. Caballero and J. Pérez and L. Merino</t>
  </si>
  <si>
    <t>Proceedings for the Joint Conference of ISR 2014 - 45th International Symposium on Robotics and Robotik 2014 - 8th German Conference on Robotics, ISR/ROBOTIK 2014</t>
  </si>
  <si>
    <t>21--28</t>
  </si>
  <si>
    <t>This paper summarizes the validation and experimental results of an architecture for six degree-of-freedom robot localization developed in the framework of the EC funded project FROG (FP7-ICT-2011.2.1). Two main localization issues are considered; one is accuracy, required by the Augmented Reality application, and the second is robustness, in order to achieve long-term autonomy of the robot. The experiments were carried out mainly at the Lisbon Zoo (Portugal), a low GPS visibility area with more than 40,000 square meters and non-planar routes as long as 1 kilometer. The approach considers an offline SLAM and multi-sensor data fusion for map building, and a Rao-Blackwellized filter for online robot localization based on previously computed map. The approach also considers localization failures and provides a method for robot re-localization based on visual place recognition. © VDE VERLAG GMBH Berlin Offenbach.</t>
  </si>
  <si>
    <t>University of Seville, Camino de los Descubrimientos s/n, Sevilla, 41092, Spain; Pablo de Olavide University, Carretera Utrera km1, Sevilla, 41013, Spain</t>
  </si>
  <si>
    <t>Augmented reality;  Degrees of freedom (mechanics);  Robot applications;  Robotics;  Robots, Augmented reality applications;  Ground robot;  Multisensor data fusion;  Online robots;  Place recognition;  Re-localization;  Robot localization;  Six degree-of-freedom, Sensor data fusion</t>
  </si>
  <si>
    <t>VDE-Verlag</t>
  </si>
  <si>
    <t>Real-world environments such as houses and offices change over time, meaning that a mobile robot's map will become out of date. In this work, we introduce a method to update the reference views in a hybrid metric-topological map so that a mobile robot can continue to localize itself in a changing environment. The updating mechanism, based on the multi-store model of human memory, incorporates a spherical metric representation of the observed visual features for each node in the map, which enables the robot to estimate its heading and navigate using multi-view geometry, as well as representing the local 3D geometry of the environment. A series of experiments demonstrate the persistence performance of the proposed system in real changing environments, including analysis of the long-term stability. © 2011 Elsevier B.V. All rights reserved.</t>
  </si>
  <si>
    <t>http://doi.org/10.1016/j.robot.2011.02.013</t>
  </si>
  <si>
    <t>School of Computer Science, University of Lincoln, LN6 7TS Lincoln, United Kingdom</t>
  </si>
  <si>
    <t>Mobile robot navigation;  Omnidirectional vision;  Persistent mapping</t>
  </si>
  <si>
    <t>3D geometry;  Changing environment;  Human memory;  Long term stability;  Long-term experiments;  Mobile Robot Navigation;  Multi-view geometry;  Omnidirectional vision;  Persistent mapping;  Real world environments;  Topological map;  Visual feature, Experiments;  Mobile robots;  Multi agent systems;  Navigation systems;  Three dimensional, Navigation</t>
  </si>
  <si>
    <t>Robust cross-seasonal localization is one of the major challenges in long-term visual navigation of autonomous vehicles. In this paper, we exploit recent advances in semantic segmentation of images, i.e., where each pixel is assigned a label related to the type of object it represents, to attack the problem of long-term visual localization. We show that semantically labeled 3D point maps of the environment, together with semantically segmented images, can be efficiently used for vehicle localization without the need for detailed feature descriptors (SIFT, SURF, etc.), Thus, instead of depending on hand-crafted feature descriptors, we rely on the training of an image segmenter. The resulting map takes up much less storage space compared to a traditional descriptor based map. A particle filter based semantic localization solution is compared to one based on SIFT-features, and even with large seasonal variations over the year we perform on par with the larger and more descriptive SIFT-features, and are able to localize with an error below 1 m most of the time. © 2018 IEEE.</t>
  </si>
  <si>
    <t>http://doi.org/10.1109/ICRA.2018.8463150</t>
  </si>
  <si>
    <t>Chalmers University of Technology, United States; Zenuity, United States</t>
  </si>
  <si>
    <t>Autonomous vehicles;  Robotics;  Robots;  Semantics, Feature descriptors;  Seasonal variation;  Segmented images;  Semantic segmentation;  Storage spaces;  Vehicle localization;  Visual localization;  Visual Navigation, Image segmentation</t>
  </si>
  <si>
    <t>Multi-robot map updating in dynamic environments</t>
  </si>
  <si>
    <t>Springer Tracts in Advanced Robotics</t>
  </si>
  <si>
    <t>83STAR</t>
  </si>
  <si>
    <t>Multi-robot systems play an important role in many robotic applications. A prerequisite for a team of robots is the capability of building and maintaining updated maps of the environment. The simultaneous estimation of the trajectory and the map of the environment (known as SLAM) requires many computational resources. Moreover, SLAM is generally performed in environments that do not vary over time (called static environments), whereas real applications commonly require navigation services in dynamic environments. This paper focuses on long term mapping operativity in presence of variations in the map, as in the case of robotic applications in logistic spaces, where rovers have to track the presence of goods in given areas. In this context classical SLAM approaches are generally not directly applicable, since they usually apply in static environments or in dynamic environments where it is possible to model the environment dynamics. This paper proposes a methodology that allows the robots to detect variations in the environment, generate maps containing only the persistent variations, propagate thiem to the team and finally merge the received information in a consistent way. The team of robots is also exploited to assure the coverage of areas not visited for long time, thus improving the knowledge on the present status of the map. The map updating process is demonstrated to be computationally light, in order to be performed in parallel with other tasks (e.g., team coordination and planning, surveillance). © 2013 Springer-Verlag.</t>
  </si>
  <si>
    <t>http://doi.org/10.1007/978-3-642-32723-0_11</t>
  </si>
  <si>
    <t>Istituto Superiore Mario Boella, via P.C. Boggio 61, Torino 10129, Italy; Dipartimento di Automatica e Informatica, Politecnico di Torino, Corso Duca degli Abruzzi 24, Torino 10129, Italy</t>
  </si>
  <si>
    <t>Computational resources;  Dynamic environments;  Environment dynamics;  Multi-robot systems;  Multirobots;  Navigation service;  Present status;  Real applications;  Robotic applications;  Simultaneous estimation;  SLAM approach;  Static environment;  Team coordination, Multipurpose robots, Robotics</t>
  </si>
  <si>
    <t>16107438</t>
  </si>
  <si>
    <t>Joint 41st International Symposium on Robotics and 6th German Conference on Robotics 2010, ISR/ROBOTIK 2010</t>
  </si>
  <si>
    <t>296--303</t>
  </si>
  <si>
    <t>Politecnico di Torino, Italy</t>
  </si>
  <si>
    <t>Changing environment;  Computational resources;  Dynamic environments;  Environment dynamics;  Initial conditions;  Navigation service;  Robotic applications;  Simultaneous estimation, Robots, Robotics</t>
  </si>
  <si>
    <t>In this paper, we present a new, generic approach for Simultaneous Localization and Mapping (SLAM). First of all, we propose an abstraction of the underlying sensor data using Normal Distribution Transform (NDT) maps that are suitable for making our approach independent from the used sensor and the dimension of the generated maps. We present several modifications for the original NDT mapping to handle free-space measurements explicitly. We additionally describe a method to detect and handle dynamic objects such as moving persons. This enables the usage of the proposed approach in highly dynamic environments. In the second part of this paper we describe our graph-based SLAM approach that is designed for lifelong usage. Therefore, the memory and computational complexity is limited by pruning the pose graph in an appropriate way. © 2014 Elsevier B.V. All rights reserved.</t>
  </si>
  <si>
    <t>http://doi.org/10.1016/j.robot.2014.08.008</t>
  </si>
  <si>
    <t>Ilmenau University of Technology, Germany</t>
  </si>
  <si>
    <t>2D and 3D mapping;  Detection and tracking of moving objects;  Lifelong sLAM;  Map registration;  Mobile robots;  Normal Distribution Transform;  Occupancy mapping</t>
  </si>
  <si>
    <t>Graphic methods;  Mobile robots;  Normal distribution;  Object detection;  Robotics, 3-D mapping;  Detection and tracking of moving objects;  Dynamic environments;  Free space measurements;  Generic approach;  ITS applications;  Lifelong SLAM;  Simultaneous localization and mapping, Mapping</t>
  </si>
  <si>
    <t>Dynamic scene models for incremental, long-term, appearance-based localisation</t>
  </si>
  <si>
    <t>E. Johns and G.-Z. Yang</t>
  </si>
  <si>
    <t>2731--2736</t>
  </si>
  <si>
    <t>In this paper we present a new appearance-based localisation system that is able to deal with dynamic elements in the scene. By independently modelling the properties of local features observed in a scene over long periods of time, we show that feature appearances and geometric relationships can be learned more accurately than when representing a location by a single image. We also present a new dataset consisting of a 6 km outdoor path traversed once per month for a period of 5 months, which contains several challenges including short-term and long-term dynamic behaviour, lateral deviations in the path, repetitive scene appearances and strong illumination changes. We show superior performance of the dynamic mapping system compared to state-of-the-art techniques on our dataset. © 2013 IEEE.</t>
  </si>
  <si>
    <t>10.1109/ICRA.2013.6630953</t>
  </si>
  <si>
    <t>http://doi.org/10.1109/ICRA.2013.6630953</t>
  </si>
  <si>
    <t>Hamlyn Centre, Imperial College London, United Kingdom</t>
  </si>
  <si>
    <t>Appearance based;  Dynamic elements;  Geometric relationships;  Illumination changes;  Lateral deviation;  Localisation Systems;  Long term dynamics;  State-of-the-art techniques, Robotics</t>
  </si>
  <si>
    <t>Shopbot: Progress in developing an interactive mobile shopping assistant for everyday use</t>
  </si>
  <si>
    <t>H.-M. Gross and H.-J. Boehme and C. Schroeter and S. Mueller and A. Koenig and C. Martin and M. Merten and A. Bley</t>
  </si>
  <si>
    <t>Conference Proceedings - IEEE International Conference on Systems, Man and Cybernetics</t>
  </si>
  <si>
    <t>3471--3478</t>
  </si>
  <si>
    <t>The paper describes progress achieved in our longterm research project SHOPBOT, which aims at the development of an intelligent and interactive mobile shopping assistant for everyday use in shopping centers or home improvement stores. It is focusing on recent progress concerning two important methodological aspects: (i) the on-line building of maps of the operation area by means of advanced Rao-Blackwellized SLAM approaches using both sonar-based gridmaps as well as vision-based graph maps as representations, and (ii) a probabilistic approach to multi-modal user detection and tracking during the guidance tour. Experimental results of both the map building characteristics and the person tracking behavior achieved in an ordinary home improvement store demonstrate the reliability of both approaches. Moreover, we present first very encouraging results of long-term field trials which have been executed with three robotic shopping assistants in another home improvement store in Bavaria since March 2008. In this field test, the robots could demonstrate their suitability for this challenging real-world application, as well as the necessary user acceptance. © 2008 IEEE.</t>
  </si>
  <si>
    <t>http://doi.org/10.1109/ICSMC.2008.4811835</t>
  </si>
  <si>
    <t>Neuroinformatics and Cognitive Robotics Lab., Ilmenau University of Technology, 98693 Ilmenau, Germany; MetraLabs Robotics GmbH, 98693 Ilmenau, Germany</t>
  </si>
  <si>
    <t>Bavaria;  Field test;  Home improvement stores;  Map Building;  Methodological aspects;  Mobile shopping;  Multi-modal;  Person tracking;  Probabilistic approaches;  Real-world application;  Recent progress;  Shopbots;  SLAM approach;  Term field;  User acceptance;  User detection;  Vision based, Conformal mapping;  Control theory;  Cybernetics;  Shopping centers;  Underwater acoustics, Domestic appliances</t>
  </si>
  <si>
    <t>1062922X</t>
  </si>
  <si>
    <t>PERSES - a vision-based interactive mobile shopping assistant</t>
  </si>
  <si>
    <t>Proceedings of the IEEE International Conference on Systems, Man and Cybernetics</t>
  </si>
  <si>
    <t>80--85</t>
  </si>
  <si>
    <t>The paper describes the general idea, the application scenario, and selected methodological approaches of our long-term research project PERSES (PERsonal SErvice System). The aim of the project consists in the development of an interactive mobile shopping assistant that allows a continuous and intuitively understandable interaction with a customer in a home improvement store. Typical tasks we have to tackle are to detect and contact potential users in the operation area, to guide them to desired areas or articles within the store or to follow them as a mobile information kiosk while continuously observing their behavior. Due to the specificity of the interaction-oriented scenario and the characteristics of the operation area, we have focused on vision-based methods for both human-robot interaction and robot navigation. Besides some methodological approaches, we present preliminary results of experiments achieved with our mobile robot PERSES in the store with an emphasis on vision-based methods for user localization, map building and self-localization.</t>
  </si>
  <si>
    <t>https://doi.org/10.1109/ICSMC.2000.884968</t>
  </si>
  <si>
    <t>Ilmenau Technical Univ, Ilmenau, Germany</t>
  </si>
  <si>
    <t>Computer vision;  Mobile robots, Mobile shopping assistant, Human computer interaction</t>
  </si>
  <si>
    <t>IEEE, Piscataway, NJ, United States</t>
  </si>
  <si>
    <t>08843627</t>
  </si>
  <si>
    <t>Radar-on-Lidar: Metric radar localization on prior lidar maps</t>
  </si>
  <si>
    <t>2020 IEEE International Conference on Real-Time Computing and Robotics, RCAR 2020</t>
  </si>
  <si>
    <t>Radar and lidar, provided by two different range sensors, each has pros and cons of various perception tasks on mobile robots or autonomous driving. In this paper, a Monte Carlo system is used to localize the robot with a rotating radar sensor on 2D lidar maps. We first train a conditional generative adversarial network to transfer raw radar data to lidar data, and achieve reliable radar points from generator. Then an efficient radar odometry is included in the Monte Carlo system. Combining the initial guess from odometry, a measurement model is proposed to match the radar data and prior lidar maps for final 2D positioning. We demonstrate the effectiveness of the proposed localization framework on the public multisession dataset. The experimental results show that our system can achieve high accuracy for long-Term localization in outdoor scenes. © 2020 IEEE.</t>
  </si>
  <si>
    <t>http://doi.org/10.1109/RCAR49640.2020.9303291</t>
  </si>
  <si>
    <t>Zhejiang University, State Key Laboratory of Industrial Control and Technology, Institute of Cyber-Systems and Control, Hangzhou, 310058, China</t>
  </si>
  <si>
    <t>Agricultural robots;  Monte Carlo methods;  Radar measurement;  Robotics;  Robots, Adversarial networks;  Autonomous driving;  High-accuracy;  Initial guess;  Measurement model;  Outdoor scenes;  Radar sensors;  Range sensors, Optical radar</t>
  </si>
  <si>
    <t>Robust multimodal sequence-based loop closure detection via structured sparsity</t>
  </si>
  <si>
    <t>Robotics: Science and Systems</t>
  </si>
  <si>
    <t>Loop closure detection is an essential component for simultaneously localization and mapping in a variety of robotics applications. One of the most challenging problems is to perform long-term place recognition with strong perceptual aliasing and appearance variations due to changes of illumination, vegetation, weather, etc. To address this challenge, we propose a novel Robust Multimodal Sequence-based (ROMS) method for long-term loop closure detection, by formulating image sequence matching as an optimization problem regularized by structured sparsity-inducing norms. Our method is able to model the sparsity nature of place recognition, i.e., the current location should match only a small subset of previously visited places, as well as to model underlying structures of image sequences and incorporate multiple feature modalities to construct a discriminative scene representation. In addition, a new optimization algorithm is developed to efficiently solve the formulated problem, which has a theoretical guarantee to converge to the global optimal solution. To evaluate the ROMS algorithm, extensive experiments are performed using large-scale benchmark datasets, including St Lucia, CMU-VL, and Nordland datasets. Experimental results have validated that our algorithm outperforms previous loop closure detection methods, and obtains the state-of-the-art performance on long-term place recognition. ©2018 MIT Press Journals. All Rights Reserved.</t>
  </si>
  <si>
    <t>10.15607/rss.2016.xii.043</t>
  </si>
  <si>
    <t>http://doi.org/10.15607/rss.2016.xii.043</t>
  </si>
  <si>
    <t>Department of Electrical Engineering and Computer Sceience, Colorado School of Mines, Golden, CO  80401, United States</t>
  </si>
  <si>
    <t>Optimization;  Robotics, Global optimal solutions;  Localization and mappings;  Optimization algorithms;  Optimization problems;  Robotics applications;  State-of-the-art performance;  Structured sparsities;  Theoretical guarantees, Large dataset</t>
  </si>
  <si>
    <t>MIT Press Journals</t>
  </si>
  <si>
    <t>2330765X</t>
  </si>
  <si>
    <t>Frontiers in Robotics and AI</t>
  </si>
  <si>
    <t>Place recognition is critical for both offline mapping and online localization. However, current single-sensor based place recognition still remains challenging in adverse conditions. In this paper, a heterogeneous measurement based framework is proposed for long-term place recognition, which retrieves the query radar scans from the existing lidar (Light Detection and Ranging) maps. To achieve this, a deep neural network is built with joint training in the learning stage, and then in the testing stage, shared embeddings of radar and lidar are extracted for heterogeneous place recognition. To validate the effectiveness of the proposed method, we conducted tests and generalization experiments on the multi-session public datasets and compared them to other competitive methods. The experimental results indicate that our model is able to perform multiple place recognitions: lidar-to-lidar (L2L), radar-to-radar (R2R), and radar-to-lidar (R2L), while the learned model is trained only once. We also release the source code publicly: https://github.com/ZJUYH/radar-to-lidar-place-recognition. © Copyright © 2021 Yin, Xu, Wang and Xiong.</t>
  </si>
  <si>
    <t>http://doi.org/10.3389/frobt.2021.661199</t>
  </si>
  <si>
    <t>Institute of Cyber-Systems and Control, College of Control Science and Engineering, Zhejiang University, Hangzhou, China</t>
  </si>
  <si>
    <t>deep neural network;  heterogeneous measurements;  lidar;  mobile robot;  place recognition;  radar</t>
  </si>
  <si>
    <t>Frontiers Media S.A.</t>
  </si>
  <si>
    <t>22969144</t>
  </si>
  <si>
    <t>Hierarchical Quadtree Feature Optical Flow Tracking Based Sparse Pose-Graph Visual-Inertial SLAM</t>
  </si>
  <si>
    <t>H. Xie and W. Chen and J. Wang and H. Wang</t>
  </si>
  <si>
    <t>58--64</t>
  </si>
  <si>
    <t>Accurate, robust and real-time localization under constrained-resources is a critical problem to be solved. In this paper, we present a new sparse pose-graph visual-inertial SLAM (SPVIS). Unlike the existing methods that are costly to deal with a large number of redundant features and 3D map points, which are inefficient for improving positioning accuracy, we focus on the concise visual cues for high-precision pose estimating. We propose a novel hierarchical quadtree based optical flow tracking algorithm, it achieves high accuracy and robustness within very few concise features, which is only about one fifth features of the state-of-the-art visual-inertial SLAM algorithms. Benefiting from the efficient optical flow tracking, our sparse pose-graph optimization time cost achieves bounded complexity. By selecting and optimizing the informative features in sliding window and local VIO, the computational complexity is bounded, it achieves low time cost in long-term operation. We compare with the state-of-the-art VIO/VI-SLAM systems on the challenging public datasets by the embedded platform without GPUs, the results effectively verify that the proposed method has better real-time performance and localization accuracy. © 2020 IEEE.</t>
  </si>
  <si>
    <t>10.1109/ICRA40945.2020.9197278</t>
  </si>
  <si>
    <t>http://doi.org/10.1109/ICRA40945.2020.9197278</t>
  </si>
  <si>
    <t>Shanghai Jiao Tong University, Institute of Medical Robotics and Department of Automation, Shanghai, 200240, China</t>
  </si>
  <si>
    <t>Agricultural robots;  Embedded systems;  Flow graphs;  Gesture recognition;  Program processors;  Real time systems;  Robotics, Bounded complexity;  Embedded platforms;  Localization accuracy;  Pose graph optimizations;  Positioning accuracy;  Real time performance;  Real-time localization;  Redundant features, Optical flows</t>
  </si>
  <si>
    <t>In graph-based simultaneous localization and mapping (SLAM), the pose graph grows over time as the robot gathers information about the environment. An ever growing pose graph, however, prevents long-term mapping with mobile robots. In this paper, we address the problem of efficient information-theoretic compression of pose graphs. Our approach estimates the mutual information between the laser measurements and the map to discard the measurements that are expected to provide only a small amount of information. Our method subsequently marginalizes out the nodes from the pose graph that correspond to the discarded laser measurements. To maintain a sparse pose graph that allows for efficient map optimization, our approach applies an approximate marginalization technique that is based on Chow-Liu trees. Our contributions allow the robot to effectively restrict the size of the pose graph. Alternatively, the robot is able to maintain a pose graph that does not grow unless the robot explores previously unobserved parts of the environment. Real-world experiments demonstrate that our approach to pose graph compression is well suited for long-term mobile robot mapping. © 2012 The Author(s).</t>
  </si>
  <si>
    <t>http://doi.org/10.1177/0278364912455072</t>
  </si>
  <si>
    <t>Department of Computer Science, University of Freiburg, Geroges Köhler-Allee 79, Freiburg 79110, Germany</t>
  </si>
  <si>
    <t>compression;  long-term;  mutual information;  pose graph;  SLAM</t>
  </si>
  <si>
    <t>Amount of information;  Graph-based;  Laser measurements;  long-term;  Marginalization;  Mutual informations;  pose graph;  Real world experiment;  Robot mapping;  Simultaneous localization and mapping;  SLAM, Compaction;  Information theory;  Mathematical techniques;  Mobile robots;  Robotics, Trees (mathematics)</t>
  </si>
  <si>
    <t>In graph-based SLAM, the pose graph encodes the poses of the robot during data acquisition as well as spatial constraints between them. The size of the pose graph has a substantial influence on the runtime and the memory requirements of a SLAM system, which hinders long-term mapping. In this paper, we address the problem of efficient information-theoretic compression of pose graphs. Our approach estimates the expected information gain of laser measurements with respect to the resulting occupancy grid map. It allows for restricting the size of the pose graph depending on the information that the robot acquires about the environment or based on a given memory limit, which results in an any-space SLAM system. When discarding laser scans, our approach marginalizes out the corresponding pose nodes from the graph. To avoid a densely connected pose graph, which would result from exact marginalization, we propose an approximation to marginalization that is based on local Chow-Liu trees and maintains a sparse graph. Real world experiments suggest that our approach effectively reduces the growth of the pose graph while minimizing the loss of information in the resulting grid map. © 2011 IEEE.</t>
  </si>
  <si>
    <t>10.1109/IROS.2011.6048060</t>
  </si>
  <si>
    <t>http://doi.org/10.1109/IROS.2011.6048060</t>
  </si>
  <si>
    <t>University of Freiburg, Department of Computer Science, Freiburg, Germany; Sapienza University of Rome, Department of Systems and Computer Science, Rome, Italy</t>
  </si>
  <si>
    <t>Expected informations;  Graph-based;  Grid map;  Laser measurements;  Laser range finders;  Laser scans;  Marginalization;  Memory requirements;  Occupancy grid map;  Real world experiment;  Runtimes;  Sparse graphs;  Spatial constraints, Information theory;  Intelligent robots;  Robotics, Trees (mathematics)</t>
  </si>
  <si>
    <t>Visual localization is a crucial component in the application of mobile robot and autonomous driving. Image retrieval is an efficient and effective technique in image-based localization methods. Due to the drastic variability of environmental conditions, e.g., illumination changes, retrieval-based visual localization is severely affected and becomes a challenging problem. In this work, a general architecture is first formulated probabilistically to extract domain-invariant features through multi-domain image translation. Then, a novel gradient-weighted similarity activation mapping loss (Grad-SAM) is incorporated for finer localization with high accuracy. We also propose a new adaptive triplet loss to boost the contrastive learning of the embedding in a self-supervised manner. The final coarse-to-fine image retrieval pipeline is implemented as the sequential combination of models with and without Grad-SAM loss. Extensive experiments have been conducted to validate the effectiveness of the proposed approach on the CMU-Seasons dataset. The strong generalization ability of our approach is verified with the RobotCar dataset using models pre-trained on urban parts of the CMU-Seasons dataset. Our performance is on par with or even outperforms the state-of-the-art image-based localization baselines in medium or high precision, especially under challenging environments with illumination variance, vegetation, and night-time images. Moreover, real-site experiments have been conducted to validate the efficiency and effectiveness of the coarse-to-fine strategy for localization. © 2014 Chinese Association of Automation.</t>
  </si>
  <si>
    <t>http://doi.org/10.1109/JAS.2021.1003907</t>
  </si>
  <si>
    <t>Shanghai Jiao Tong University, Department of Automation, Shanghai, 200240, China; Institute of Medical Robotics, Key Laboratory of System Control and Information Processing, Ministry of Education, Key Laboratory of Marine Intelligent Equipment and System of Ministry of Education, Shanghai Jiao Tong University, Department of Automation, Shanghai, 200240, China; University of Cambridge, Department of Computer Science and Technology, Cambridge, CB3 0FD, United Kingdom</t>
  </si>
  <si>
    <t>Deep representation learning;  place recognition;  visual localization</t>
  </si>
  <si>
    <t>Chemical activation, Coarse-to-fine strategy;  Environmental conditions;  General architectures;  Generalization ability;  Illumination changes;  Image-based localizations;  Sequential combination;  Visual localization, Image retrieval</t>
  </si>
  <si>
    <t>23299266</t>
  </si>
  <si>
    <t>Proceedings of the IEEE Symposium on Autonomous Underwater Vehicle Technology</t>
  </si>
  <si>
    <t>Extended missions in unknown regions present a significant navigational challenge for autonomous underwater vehicles (AUVs). This paper investigates the long-term performance of a concurrent mapping and localization (CML) algorithm for the scenario of an AUV making observations of point features in the environment with a forward look sonar. Simulation results demonstrate that position estimates with long-term bounded errors of a few meters can be achieved under realistic assumptions about the vehicle, its sensors, and the environment. Potential failure modes of the algorithm, such as divergence and map slip, are discussed. CML technology can provide a significant improvement in the navigational capabilities of AUVs and can enable new missions in unmapped regions without reliance on acoustic beacons or surfacing for GPS resets.</t>
  </si>
  <si>
    <t>https://doi.org/10.1109/AUV.1998.744447</t>
  </si>
  <si>
    <t>Massachusetts Inst of Technology, Cambridge, United States</t>
  </si>
  <si>
    <t>Algorithms;  Computer simulation;  Failure analysis;  Navigation systems;  Sensors;  Sonar, Autonomous underwater vehicles (AUV);  Concurrent mapping and localization (CML) algorithm, Submersibles</t>
  </si>
  <si>
    <t>IEEE Intelligent Vehicles Symposium, Proceedings</t>
  </si>
  <si>
    <t>One of the fundamental requirements of an autonomous vehicle is the ability to determine its location on a map. Frequently, solutions to this localization problem rely on GPS information or use expensive three dimensional (3D) sensors. In this paper, we describe a method for long-term vehicle localization based on visual features alone. Our approach utilizes a combination of topological and metric mapping, which we call topometric localization, to encode the coarse topology of the route as well as detailed metric information required for accurate localization. A topometric map is created by driving the route once and recording a database of visual features. The vehicle then localizes by matching features to this database at runtime. Since individual feature matches are unreliable, we employ a discrete Bayes filter to estimate the most likely vehicle position using evidence from a sequence of images along the route. We illustrate the approach using an 8.8 km route through an urban and suburban environment. The method achieves an average localization error of 2.7 m over this route, with isolated worst case errors on the order of 10 m. © 2011 IEEE.</t>
  </si>
  <si>
    <t>http://doi.org/10.1109/IVS.2011.5940504</t>
  </si>
  <si>
    <t>Robotics Institute, Carnegie Mellon University, Pittsburgh, PA 15213, United States</t>
  </si>
  <si>
    <t>Autonomous Vehicles;  Bayes filter;  Feature match;  Localization errors;  Localization problems;  Metric information;  Runtimes;  Sequence of images;  Three dimensional (3D) sensor;  Vehicle localization;  Vehicle position;  Visual feature;  Worst case error, Intelligent vehicle highway systems;  Three dimensional;  Topology;  Vehicles, Tracking (position)</t>
  </si>
  <si>
    <t>Hierarchical Loop Closure Detection for Long-term Visual SLAM with Semantic-Geometric Descriptors</t>
  </si>
  <si>
    <t>G. Singh and M. Wu and S.-K. Lam and D. V. Minh</t>
  </si>
  <si>
    <t>IEEE Conference on Intelligent Transportation Systems, Proceedings, ITSC</t>
  </si>
  <si>
    <t>2909--2916</t>
  </si>
  <si>
    <t>2021-September</t>
  </si>
  <si>
    <t>Modern visual Simultaneous Localization and Mapping (SLAM) systems rely on loop closure detection methods for correcting drifts in maps and poses. Existing loop closure detection methods mainly employ conventional feature descriptors to create vocabulary for describing places using bag-of-words (BOW). Such methods do not perform well in long-term SLAM applications as the scene content may change over time due to the presence of dynamic objects, even though the locations are revisited with the same viewpoint. This work enhances the loop closure detection capability of long-term visual SLAM by reducing the number of false matches through the use of location semantics. We extend a semantic visual SLAM framework to build compact global semantic-geometric location descriptors and local semantic vocabulary trees, by leveraging on the already available features and semantics. The local semantic vocabulary trees support incremental vocabulary learning, which is well-suited for long-term SLAM scenarios where the scenes encountered are not known beforehand. A novel hierarchical place recognition method that leverages the global and local location semantics is proposed to enable fast and accurate loop closure detection. The proposed method outperforms recent state-of-the-art methods (i.e., FABMAP2, SeqSLAM, iBOW-LCD, and HTMap) on all datasets considered (i.e., KITTI, Synthia, and CBD), with highest loop closure detection accuracy and lowest query time. © 2021 IEEE.</t>
  </si>
  <si>
    <t>10.1109/ITSC48978.2021.9564866</t>
  </si>
  <si>
    <t>http://doi.org/10.1109/ITSC48978.2021.9564866</t>
  </si>
  <si>
    <t>Forestry;  Location;  Robotics, Detection methods;  Feature descriptors;  Geometric descriptor;  Local semantics;  Localisation Systems;  Loop closure;  Mapping systems;  Simultaneous localization and mapping;  Visual simultaneous localization and mappings;  Vocabulary tree, Semantics</t>
  </si>
  <si>
    <t>Proceedings - International Conference on Pattern Recognition</t>
  </si>
  <si>
    <t>The contemporary SLAM mapping systems assume a static environment and build a map that is then used for mobile robot navigation disregarding the dynamic changes in this environment. The paper at hand presents a novel solution for the problem of life-long mapping that continually updates a metric map represented as a 2D occupancy grid in large scale indoor environments with movable objects such as people, robots, objects etc. suitable for industrial applications. We formalize each cell's occupancy as a failure analysis problem and contribute temporal persistence modeling (TPM), an algorithm for probabilistic prediction of the time that a cell in an observed location is expected to be “occupied” or “empty” given sparse prior observations from a task specific mobile robot. Our work is evaluated in Gazebo simulation environment against the nominal occupancy of cells and the estimated obstacles persistence. We also show that robot navigation with life-long mapping demands less re-plans and leads to more efficient navigation in highly dynamic environments. © 2020 IEEE</t>
  </si>
  <si>
    <t>http://doi.org/10.1109/ICPR48806.2021.9413161</t>
  </si>
  <si>
    <t>Centre for Research and Technology Hellas Informations Technologies Institute (CERTH / ITI), 6th Km Charilaou-Thermi Road, Thessaloniki, 57100, Greece</t>
  </si>
  <si>
    <t>Industrial robots;  Mapping;  Navigation;  Pattern recognition;  SLAM robotics, Dynamic environments;  Large-scale indoor environments;  Mobile Robot Navigation;  Probabilistic prediction;  Robot navigation;  Simulation environment;  Static environment;  Temporal persistence, Mobile robots</t>
  </si>
  <si>
    <t>10514651</t>
  </si>
  <si>
    <t>Lifelong SLAM considers long-term operation of a robot where already mapped locations are revisited many times in changing environments. As a result, traditional graph-based SLAM approaches eventually become extremely slow due to the continuous growth of the graph and the loss of sparsity. Both problems can be addressed by a graph pruning algorithm. It carefully removes vertices and edges to keep the graph size reasonable while preserving the information needed to provide good SLAM results. We propose a novel method that considers geometric criteria for choosing the vertices to be pruned. It is efficient, easy to implement, and leads to a graph with evenly spread vertices that remain part of the robot trajectory. Furthermore, we present a novel approach of marginalization that is more robust to wrong loop closures than existing methods. The proposed algorithm is evaluated on two publicly available real-world long-term datasets and compared to the unpruned case as well as ground truth. We show that even on a long dataset (25h), our approach manages to keep the graph sparse and the speed high while still providing good accuracy (40 times speed up, 6cm map error compared to unpruned case). © 2021 IEEE.</t>
  </si>
  <si>
    <t>http://doi.org/10.1109/IROS51168.2021.9636530</t>
  </si>
  <si>
    <t>Corporate Research, Robert Bosch GmbH, Germany</t>
  </si>
  <si>
    <t>Graph theory;  Robotics, Changing environment;  Graph sizes;  Graph-based;  Loop closure;  Marginalization;  Novel methods;  Pruning algorithms;  Real-world;  Robot trajectory;  SLAM approach, Graphic methods</t>
  </si>
  <si>
    <t>Affine-Invariant Geometric Constraints-Based High Accuracy Simultaneous Localization and Mapping</t>
  </si>
  <si>
    <t>G. Hua and X. Tan</t>
  </si>
  <si>
    <t>Journal of Sensors</t>
  </si>
  <si>
    <t>1969351</t>
  </si>
  <si>
    <t>In this study we describe a new appearance-based loop-closure detection method for online incremental simultaneous localization and mapping (SLAM) using affine-invariant-based geometric constraints. Unlike other pure bag-of-words-based approaches, our proposed method uses geometric constraints as a supplement to improve accuracy. By establishing an affine-invariant hypothesis, the proposed method excludes incorrect visual words and calculates the dispersion of correctly matched visual words to improve the accuracy of the likelihood calculation. In addition, camera's intrinsic parameters and distortion coefficients are adequate for this method. 3D measuring is not necessary. We use the mechanism of Long-Term Memory and Working Memory (WM) to manage the memory. Only a limited size of the WM is used for loop-closure detection; therefore the proposed method is suitable for large-scale real-time SLAM. We tested our method using the CityCenter and Lip6Indoor datasets. Our proposed method results can effectively correct the typical false-positive localization of previous methods, thus gaining better recall ratios and better precision. © 2017 Gangchen Hua and Xu Tan.</t>
  </si>
  <si>
    <t>10.1155/2017/1969351</t>
  </si>
  <si>
    <t>http://doi.org/10.1155/2017/1969351</t>
  </si>
  <si>
    <t>School of Software Engineering, Shenzhen Institute of Information Technology, Shenzhen, China</t>
  </si>
  <si>
    <t>Geometry;  Mapping, Affine invariant;  Appearance based;  Detection methods;  Distortion coefficients;  Geometric constraint;  Intrinsic parameters;  Long term memory;  Simultaneous localization and mapping, Robotics</t>
  </si>
  <si>
    <t>Hindawi Publishing Corporation</t>
  </si>
  <si>
    <t>1687725X</t>
  </si>
  <si>
    <t>Autonomous Surface Vessels (ASVs) are increasingly being proposed as tools to automate environmental data collection, bathymetric mapping and shoreline monitoring. For many applications it can be assumed that the boat operates on a 2D plane. However, with the involvement of exteroceptive sensors like cameras or laser rangefinders, knowing the 3D pose of the boat becomes critical. In this paper, we formulate three different algorithms based on 3D extended Kalman filter state estimation for ASV localization. We compare them using field testing results with ground truth measurements, and demonstrate that the best performance is achieved with a model-based solution in combination with a complementary filter for attitude estimation. Furthermore, we present a parameter identification methodology and show that it also yields accurate results when used with inexpensive sensors. Finally, we present a long-term series (i.e. over a full year) of shoreline monitoring data sets and discuss the need for map maintenance routines based on a variant of the Iterative Closest Point algorithm. © The Author(s) 2015.</t>
  </si>
  <si>
    <t>http://doi.org/10.1177/0278364915583680</t>
  </si>
  <si>
    <t>Autonomous Systems Laboratory, ETH Zürich, LEE Leonhardstrasse 21, Zurich, 8092, Switzerland; Autonomous Space Robotics Laboratory, University of Toronto, Canada; Inria, Villers-lès-Nancy, F-54600, France; CNRS, UMR, Vandœuvre-lès-Nancy, F-54500, France; Université de Lorraine, Loria, Italy</t>
  </si>
  <si>
    <t>field and service robotics;  field robots;  Localization;  mapping;  marine robotics</t>
  </si>
  <si>
    <t>Agricultural robots;  Boats;  Iterative methods;  Kalman filters;  Mapping;  Marine engineering;  Range finders;  Robotics;  State estimation, Autonomous surface vessels;  Complementary filters;  Exteroceptive sensor;  Field and service robotics;  Field robot;  Iterative closest point algorithm;  Localization;  Marine robotics, Unmanned surface vehicles</t>
  </si>
  <si>
    <t>Elsevier Ltd</t>
  </si>
  <si>
    <t>00298018</t>
  </si>
  <si>
    <t>Ever more robust, accurate and detailed mapping using visual sensing has proven to be an enabling factor for mobile robots across a wide variety of applications. For the next level of robot intelligence and intuitive user interaction, maps need to extend beyond geometry and appearance - they need to contain semantics. We address this challenge by combining Convolutional Neural Networks (CNNs) and a state-of-the-art dense Simultaneous Localization and Mapping (SLAM) system, ElasticFusion, which provides long-term dense correspondences between frames of indoor RGB-D video even during loopy scanning trajectories. These correspondences allow the CNN's semantic predictions from multiple view points to be probabilistically fused into a map. This not only produces a useful semantic 3D map, but we also show on the NYUv2 dataset that fusing multiple predictions leads to an improvement even in the 2D semantic labelling over baseline single frame predictions. We also show that for a smaller reconstruction dataset with larger variation in prediction viewpoint, the improvement over single frame segmentation increases. Our system is efficient enough to allow real-time interactive use at frame-rates of ≈25Hz. © 2017 IEEE.</t>
  </si>
  <si>
    <t>http://doi.org/10.1109/ICRA.2017.7989538</t>
  </si>
  <si>
    <t>Dyson Robotics Lab, Imperial College London, United Kingdom</t>
  </si>
  <si>
    <t>Convolution;  Forecasting;  Indoor positioning systems;  Intelligent robots;  Mapping;  Neural networks;  Robotics;  Semantic Web, Convolutional neural network;  Dense correspondences;  Robot intelligences;  Scanning trajectory;  Semantic mapping;  Simultaneous localization and mapping;  State of the art;  User interaction, Semantics</t>
  </si>
  <si>
    <t>In a Global Navigation Satellite System (GNSS)-restricted area, a mobile robot navigation system exploits surrounding environment information. For an aerial or underwater vehicle, undulating terrain of a land or seabed surface is a valuable information resource that leads to the development of terrain-referenced navigation (TRN) algorithms. However, due to the vast amount of a vehicle's activity area, surveying all the regions to obtain a high-resolution terrain map is impractical and requires simultaneous localization and mapping (SLAM) as a highly desirable capability. This paper presents a topographic SLAM algorithm using only a single terrain altimeter, which is low-cost, computationally efficient, and sufficiently stable for long-term operation. The proposed rectangular panel map structure and update method enable robust and efficient SLAM. As terrain elevation changes are inherently nonlinear, an extended Kalman filter (EKF)-based SLAM filter is adopted. The feasibility and validity of the proposed algorithm are demonstrated through simulations using terrain elevation data from a real-world undersea environment. © 2013 IEEE.</t>
  </si>
  <si>
    <t>http://doi.org/10.1109/ACCESS.2022.3145978</t>
  </si>
  <si>
    <t>Department of Mechanical Engineering, Korea Advanced Insititute of Science and Technology, Daejeon, 34141, South Korea</t>
  </si>
  <si>
    <t>autonomous underwater vehicle;  bathymetry;  extended Kalman filter;  simultaneous localization and mapping;  Terrain-referenced navigation;  topography</t>
  </si>
  <si>
    <t>Air navigation;  Autonomous underwater vehicles;  Autonomous vehicles;  Communication satellites;  Extended Kalman filters;  Landforms;  Mapping;  Mobile robots;  Robotics;  Topography, Aerial vehicle;  Environment information;  Global Navigation Satellite Systems;  Mobile robot navigation system;  Sea measurements;  Simultaneous localization and mapping;  Surrounding environment;  Terrain elevation;  Terrain referenced navigation, Global positioning system</t>
  </si>
  <si>
    <t>LiPMatch: LiDAR Point Cloud Plane Based Loop-Closure</t>
  </si>
  <si>
    <t>J. Jiang and J. Wang and P. Wang and P. Bao and Z. Chen</t>
  </si>
  <si>
    <t>6861--6868</t>
  </si>
  <si>
    <t>This letter presents a point cloud based loop-closure method to correct long-term drifts in Light Detection and Ranging based Simultaneous Localization and Mapping systems. In the method, we formulate each keyframe as a fully-connected graph with nodes representing planes. To detect loop-closures, the proposed method employs geometric restrictions to define a similarity metric to match current keyframe and those in the map. After similarity assessment, the candidate keyframes which comply with the geometric restrictions are further checked out successively by normal constraints of planes, and validated by an improved Iterative Closest Point method. The latter also provides relative pose transformation estimation between the current keyframe and the matched keyframe in the global reference frame. Experimental results demonstrate that the proposed method is able to fulfill fast and reliable loop-closure. To benefit the community by serving a benchmark for loop-closure, the entire system is made open source on GitHub3. © 2016 IEEE.</t>
  </si>
  <si>
    <t>10.1109/LRA.2020.3021374</t>
  </si>
  <si>
    <t>http://doi.org/10.1109/LRA.2020.3021374</t>
  </si>
  <si>
    <t>Department of Automation, University of Science and Technology of China, Hefei, 230027, China; Department of Automatic Control and Systems Engineering, University of Sheffield, Sheffield, S1 3JD, United Kingdom</t>
  </si>
  <si>
    <t>Localization;  mapping;  range sensing;  slam</t>
  </si>
  <si>
    <t>Agricultural robots;  Graph structures;  Graph theory;  Open systems;  Optical radar, Iterative Closest Points;  Lidar point clouds;  Light detection and ranging;  Long term drift;  Similarity assessment;  Similarity metrics;  Simultaneous localization and mapping;  Transformation estimation, Iterative methods</t>
  </si>
  <si>
    <t>OCEANS 2015 - MTS/IEEE Washington</t>
  </si>
  <si>
    <t>This paper reports on an algorithm for underwater visual place recognition in the presence of dramatic appearance change. Long-term visual place recognition is challenging underwater due to biofouling, corrosion, and other effects that lead to dramatic visual appearance change, which often causes traditional point-based feature methods to perform poorly. Building upon the authors' earlier work, this paper presents an algorithm for underwater vehicle place recognition and relocalization that enables an autonomous underwater vehicle (AUV) to relocalize itself to a previously-built simultaneous localization and mapping (SLAM) graph. High-level structural features are learned using a supervised learning framework that retains features that have a high potential to persist in the underwater environment. Combined with a particle filtering framework, these features are used to provide a probabilistic representation of localization confidence. The algorithm is evaluated on real data, from multiple years, collected by a Hovering Autonomous Underwater Vehicle (HAUV) for ship hull inspection. © 2015 MTS.</t>
  </si>
  <si>
    <t>10.23919/oceans.2015.7404369</t>
  </si>
  <si>
    <t>http://doi.org/10.23919/oceans.2015.7404369</t>
  </si>
  <si>
    <t>Department of Electrical Engineering and Computer Science, University of Michigan, Ann Arbor, MI  48109, United States; Department of Naval Architecture and Marine Engineering, University of Michigan, Ann Arbor, MI  48109, United States</t>
  </si>
  <si>
    <t>Autonomous vehicles;  Corrosion;  Hulls (ship);  Robotics, Autonomous underwater vehicles (AUV);  Point based features;  Probabilistic representation;  Ship-hull inspections;  Simultaneous localization and mapping;  Structural feature;  Underwater environments;  Underwater vehicles, Autonomous underwater vehicles</t>
  </si>
  <si>
    <t>2019 IEEE Intelligent Transportation Systems Conference, ITSC 2019</t>
  </si>
  <si>
    <t>Accurate localization is one of the fundamental tasks of vehicles visual navigation in parking lots. In this paper, we propose a practical and novel solution, which exploits road marking semantic segmentation to attack the problem of long-term and high-precision visual localization. Based on the semantic data association derived from road markings segmentation, point cloud fusion and loop detection strategies are designed to improve the performance of semantic map building. Applying the generated map, we present a point cloud registration algorithm combining semantic and geometric inference to improve the localization precision. Experiments on real-world indoor parking lots prove that the semantic map created by the proposed method reveals more accurate and consistent performance. Moreover, localization error is no more than 10cm, while running in real-time performance. © 2019 IEEE.</t>
  </si>
  <si>
    <t>http://doi.org/10.1109/ITSC.2019.8917529</t>
  </si>
  <si>
    <t>Shanghai Jiao Tong University, Department of Automation, Key Laboratory of System Control and Information Processing, Ministry of Education of China, Shanghai, 200240, China</t>
  </si>
  <si>
    <t>Highway markings;  Indoor positioning systems;  Inference engines;  Intelligent systems;  Intelligent vehicle highway systems;  Roads and streets;  Semantics, Consistent performance;  Localization errors;  Mapping and localization;  Point cloud registration;  Real time performance;  Semantic segmentation;  Visual localization;  Visual Navigation, Road and street markings</t>
  </si>
  <si>
    <t>Visual memory update for life-long mobile robot navigation</t>
  </si>
  <si>
    <t>133--142</t>
  </si>
  <si>
    <t>193AISC</t>
  </si>
  <si>
    <t>A central clue for implementation of visual memory based navigation strategies relies on efficient point matching between the current image and the key images of the memory. However, the visual memory may become out of date after some times because the appearance of real-world environments keeps changing. It is thus necessary to remove obsolete information and to add new data to the visual memory over time. In this paper, we propose a method based on short-term and long term memory concepts to update the visual memory of mobile robots during navigation. The results of our experiments show that using this method improves the robustness of the localization and path-following steps. © 2013 Springer-Verlag.</t>
  </si>
  <si>
    <t>http://doi.org/10.1007/978-3-642-33926-4_12</t>
  </si>
  <si>
    <t>Clermont Université, Université Blaise Pascal, Institut Pascal, BP 10448, Clermont-Ferrand, F-63000, France; CNRS, UMR 6602, IP, Aubière, F-63171, France</t>
  </si>
  <si>
    <t>life-long mapping;  mobile robots;  Visual memory</t>
  </si>
  <si>
    <t>Current image;  Efficient point;  Long term memory;  Mobile Robot Navigation;  Navigation strategies;  Path following;  Real world environments;  Visual memory, Mobile robots</t>
  </si>
  <si>
    <t>Exploration and Mapping Technique Suited for Visual-features Based Localization of MAVs</t>
  </si>
  <si>
    <t>J. Chudoba and M. Kulich and M. Saska and T. Báča and L. Přeučil</t>
  </si>
  <si>
    <t>Journal of Intelligent and Robotic Systems: Theory and Applications</t>
  </si>
  <si>
    <t>An approach for long term localization, stabilization, and navigation of micro-aerial vehicles (MAVs) in unknown environment is presented in this paper. The proposed method relies strictly on onboard sensors of employed MAVs and does not require any external positioning system. The core of the method consists in extraction of information from pictures consequently captured using a camera carried by the particular MAV. Visual features are obtained from images of the surface under the MAV, and stored into a map that is represented by these features. The position of the MAV is then obtained through matching with previously stored features. An important part of the proposed system is a novel approach for exploration and mapping of the workspace of robots. This method enables efficient exploring of the unknown environment, while keeping the iteratively built map of features consistent. The proposed algorithm is suitable for mapping of surfaces, both outdoor and indoor, with various density of the image features. The sufficient precision and long term persistence of the method allows its utilization for stabilization of large MAV groups that work in formations with small relative distances between particular vehicles. Numerous experiments with quadrotor helicopters and various numerical simulations have been realized for verification of the entire system and its components. © 2016, Springer Science+Business Media Dordrecht.</t>
  </si>
  <si>
    <t>http://doi.org/10.1007/s10846-016-0358-8</t>
  </si>
  <si>
    <t>Department of Cybernetics, Faculty of Electrical Engineering, Czech Technical University in Prague, Prague, Czech Republic; Czech Institute of Informatics, Robotics, and Cybernetics, Czech Technical University in Prague, Prague, Czech Republic</t>
  </si>
  <si>
    <t>Exploration;  Mapping;  MAV localization;  MAV stabilization;  MAVs;  Visual-features</t>
  </si>
  <si>
    <t>Air navigation;  Image matching;  Mapping;  Natural resources exploration;  Robots;  Stabilization, Extraction of information;  MAV localization;  MAVs;  Micro aerial vehicle;  Quadrotor helicopter;  Unknown environments;  Visual feature;  Workspace of robots, Iterative methods</t>
  </si>
  <si>
    <t>Springer Netherlands</t>
  </si>
  <si>
    <t>09210296</t>
  </si>
  <si>
    <t>Markov localization and its variants are widely used for localization of mobile robots. These methods assume Markov independence of observations, implying that observations made by a robot correspond to a static map. However, in real human environments, observations include occlusions due to unmapped objects like chairs and tables, and dynamic objects like humans. We introduce an episodic non-Markov localization algorithm that maintains estimates of the belief over the trajectory of the robot while explicitly reasoning about observations and their correlations arising from unmapped static objects, moving objects, as well as objects from the static map. Observations are classified as arising from long-term features, short-term features, or dynamic features, which correspond to mapped objects, unmapped static objects, and unmapped dynamic objects respectively. By detecting time steps along the robot's trajectory where unmapped observations prior to such time steps are unrelated to those afterwards, non-Markov localization limits the history of observations and pose estimates to 'episodes' over which the belief is computed. We demonstrate non-Markov localization in challenging real world indoor and outdoor environments over multiple datasets, comparing it with alternative state-of-the-art approaches, showing it to be robust as well as accurate. © 2014 IEEE.</t>
  </si>
  <si>
    <t>http://doi.org/10.1109/ICRA.2014.6907435</t>
  </si>
  <si>
    <t>Robotics Institute, Carnegie Mellon University, Pittsburgh, PA  15213, United States; Computer Science Department, Carnegie Mellon University, Pittsburgh, PA  15213, United States</t>
  </si>
  <si>
    <t>Object detection;  Robots, Alternative state;  Dynamic features;  Human environment;  Localization of mobile robots;  Markov localization algorithm;  Markov localizations;  Multiple data sets;  Outdoor environment, Indoor positioning systems</t>
  </si>
  <si>
    <t>The quest for “always-on” autonomous mobile robots</t>
  </si>
  <si>
    <t>IJCAI International Joint Conference on Artificial Intelligence</t>
  </si>
  <si>
    <t>2019-August</t>
  </si>
  <si>
    <t>Building “always-on” robots to be deployed over extended periods of time in real human environments is challenging for several reasons. Some fundamental questions that arise in the process include: 1) How can the robot reconcile unexpected differences between its observations and its map of the world? 2) How can we scalably test robots for long-term autonomy? 3) Can a robot learn to predict its own failures, and their corresponding causes? 4) When the robot fails and is unable to recover autonomously, can it utilize partially specified human corrections to overcome its failures? This paper summarizes our research towards addressing all of these questions. We present 1) Episodic non-Markov Localization to maintain the belief of the robot's location while explicitly reasoning about unmapped observations; 2) a 1, 000km Challenge to test for long-term autonomy; 3) feature-based and learning-based approaches to predicting failures; and 4) human-in-the-loop SLAM to overcome robot mapping errors, and SMT-based robot transition repair to overcome state machine failures. © 2019 International Joint Conferences on Artificial Intelligence. All rights reserved.</t>
  </si>
  <si>
    <t>http://doi.org/10.24963/ijcai.2019/893</t>
  </si>
  <si>
    <t>CICS, University of Massachusetts AmherstMA, United States</t>
  </si>
  <si>
    <t>International Joint Conferences on Artificial Intelligence</t>
  </si>
  <si>
    <t>10450823</t>
  </si>
  <si>
    <t>For the last three years, we have developed and researched multiple collaborative robots, CoBots, which have been autonomously traversing our multi-floor buildings. We pursue the goal of long-term autonomy for indoor service mobile robots as the ability for them to be deployed indefinitely while they perform tasks in an evolving environment. The CoBots include several levels of autonomy, and in this paper we focus on their localization and navigation algorithms. We present the Corrective Gradient Refinement (CGR) algorithm, which refines the proposal distribution of the particle filter used for localization with sensor observations using analytically computed state space derivatives on a vector map. We also present the Fast Sampling Plane Filtering algorithm that extracts planar regions from depth images in real time. These planar regions are then projected onto the 2D vector map of the building, and along with the laser rangefinder observations, used with CGR for localization. For navigation, we present a hierarchical planner, which computes a topological policy using a graph representation of the environment, computes motion commands based on the topological policy, and then modifies the motion commands to side-step perceived obstacles. We started logging the deployments of the CoBots one and a half years ago, and have since collected logs of the CoBots traversing more than 130 km over 1082 deployments and a total run time of 182 h, which we publish as a dataset consisting of more than 10 million laser scans. The logs show that although there have been continuous changes in the environment, the robots are robust to most of them, and there exist only a few locations where changes in the environment cause increased uncertainty in localization. © The Author(s) 2013.</t>
  </si>
  <si>
    <t>http://doi.org/10.1177/0278364913503892</t>
  </si>
  <si>
    <t>Robotics Institute, School of Computer Science, Carnegie Mellon University, 5000 Forbes Avenue, Pittsburgh, PA 15213-3890, United States; Computer Science Department, School of Computer Science, Carnegie Mellon University, Pittsburgh, PA, United States</t>
  </si>
  <si>
    <t>autonomous robots;  indoor mobile robots;  Localization;  long-term autonomy;  navigation</t>
  </si>
  <si>
    <t>Graph representation;  Hierarchical planners;  Indoor mobile robots;  Localization;  Localization and navigation;  long-term autonomy;  Proposal distribution;  Service mobile robots, Algorithms;  Distributed computer systems;  Motion planning;  Navigation;  Robots;  Target tracking;  Topology;  Vector spaces, Mobile robots</t>
  </si>
  <si>
    <t>Towards elderly assistance identification for service robot using combination of mappings</t>
  </si>
  <si>
    <t>ACM International Conference Proceeding Series</t>
  </si>
  <si>
    <t>Identifying request or task for assistance in an elderly or retirement home is a challenge for service robot. It is an essential task for service robot to give their services along with human. Identifying human position in an environment, such as elderly home, is the most challenging task, as it involves static and dynamic object. During its operation, a service robot must avoid collision to objects, and also prepares path for its journey. This work makes use of RGB-D camera, such as Kinect, to identify the static and dynamic object via 3D maps. To manage its path finding, the prediction of people location and position is enabled via Long Term and Short Term Memory been implemented in Real-Time Appearance Based Mapping. The loop closure detection with real time constraints wrapping the collected information that uses RGB-D SLAM method. To identify the human position and flow, a technique of pedestrian detection is added to find group of people, which will gain more understanding on how human will interact to robot. We have demonstrated the work of this initial work by generating 3D point cloud for specific environment through an intensive mapping experiments. © 2019 Association for Computing Machinery.</t>
  </si>
  <si>
    <t>https://www.scopus.com/inward/record.uri?eid=2-s2.0-85077957385&amp;doi=10.1145%2f3365245.3365264&amp;partnerID=40&amp;md5=69c5c2fb9c5cd07dbfc2cc0eee5a483e</t>
  </si>
  <si>
    <t>Faculty of Computer Science, Universitas Pelita Harapan, Tangerang, 15811, Indonesia</t>
  </si>
  <si>
    <t>Elderly;  Identify request;  Localization;  RTAB-Map;  Service robot</t>
  </si>
  <si>
    <t>Mapping;  Mobile robots, Appearance based;  Elderly;  Identify request;  Localization;  Pedestrian detection;  Real time constraints;  Service robots;  Short term memory, Image processing</t>
  </si>
  <si>
    <t>We demonstrate the viability of using 2D LIDAR data as the sole means for accurate, robust, long-term road-vehicle localization within a prior map in a complex, dynamic real-world setting. © 2012 IEEE.</t>
  </si>
  <si>
    <t>https://doi.org/10.1109/IROS.2012.6385677</t>
  </si>
  <si>
    <t>Department of Engineering Science, Oxford University, Oxford, United Kingdom</t>
  </si>
  <si>
    <t>LIDAR data;  Road vehicles, Intelligent systems;  Optical radar;  Roads and streets, Tracking (position)</t>
  </si>
  <si>
    <t>Oceans 2005 - Europe</t>
  </si>
  <si>
    <t>This article handles the possibility of using classification and segmentation of sidescan sonar images for long term registration. In our case, long term registration means to find the displacement between two images which can have been mapped with many weeks or many months between them. The aim of this study is to help AUV (Autonomous Underwater Vehicle) to navigate, in particular to correct the drift of navigation sensors. This type of positioning raises two sorts of problems, which come from image properties: spatial variability and temporal variability. The first one is caused above all by the sonar geometry and appears for example like a modification of the shape or the position of the shadow according to the point of view. This effect can also be seen in textures, for example on megaripples of sand, which can be more or less visible depending on the point of view of the sonar. The second one is more the consequence of the seafloor physics: between two images, mapped at different times, some elements may have changed. An obvious example is the presence of evanescent "objects" like fishes but this variability can also be seen on sediments, which borders can move due to local bottom dynamics. With the aim to solve these problems and to provide reliable landmarks for matching, we decided to classify and segment the images. The data have first been corrected from TVG (Time Varying Gain) effects and despecklelised in order to process images which are more representative of the seafloor. The basis idea is to use a supervised method of classification. To do that, we consider some parameters which are coming from a decomposition by Gabor filters, in order to segment with linear discriminant analysis and use of the nearest neighbour method. Registration needs accurately localised landmarks: so, this operation is split in several stages, refining step by step the classification, in order to obtain a map which describes the seafloor with the most possible detailed frontiers. Then, we present the obtained results considering five texture classes: rocks, megaripples, sand, mud and shadow.These several areas and their frontiers are the basis landmarks to match the images. However, before using the segmentation, we must check its reliability. So, it appears that the frontiers, though they are realistic, are not accurate enough to make a registration precise to few pixels, especially in rock areas. Similarly, according to the orientation of the ripples, they may be seen as ripples or sand. These observations are due to the directivity of the sonar, which caused these effects on the segmentation. To do registration, we must take into account these problems. So, the results of the segmentation will be used only for a coarse registration, in order to find quickly the area of interest but also to assess the reliability of our registration (matching on ripples areas is a priori less reliable than on rocks areas). The results of registration are shown, proving the good adequacy between reference image and test image. Others methods, more quantitative, will be able to be tested, to refine the results. © 2005 IEEE.</t>
  </si>
  <si>
    <t>https://doi.org/10.1109/OCEANSE.2005.1511734</t>
  </si>
  <si>
    <t>ENSIETA Laboratoire E3I2 EA 3876, 2, rue François Verny, 29806 Brest Cedex 9, France; ENST Bretagne, Laboratoire ITI, CS 83818, Technopôle Brest-Iroise, 29238 Brest Cedex, France</t>
  </si>
  <si>
    <t>Image processing;  Image segmentation;  Image sensors;  Navigation;  Problem solving;  Remotely operated vehicles;  Spatial variables measurement, Long term registration;  Seafloor physics;  Sidescan sonar image;  Temporal variability;  Time Varying Gain(TVG), Sonar</t>
  </si>
  <si>
    <t>Distributed and collaborative monocular simultaneous localization and mapping for multi-robot systems in large-scale environments</t>
  </si>
  <si>
    <t>In this article, we propose a distributed and collaborative monocular simultaneous localization and mapping system for the multi-robot system in large-scale environments, where monocular vision is the only exteroceptive sensor. Each robot estimates its pose and reconstructs the environment simultaneously using the same monocular simultaneous localization and mapping algorithm. Meanwhile, they share the results of their incremental maps by streaming keyframes through the robot operating system messages and the wireless network. Subsequently, each robot in the group can obtain the global map with high efficiency. To build the collaborative simultaneous localization and mapping architecture, two novel approaches are proposed. One is a robust relocalization method based on active loop closure, and the other is a vision-based multi-robot relative pose estimating and map merging method. The former is used to solve the problem of tracking failures when robots carry out long-term monocular simultaneous localization and mapping in large-scale environments, while the latter uses the appearance-based place recognition method to determine multi-robot relative poses and build the large-scale global map by merging each robot’s local map. Both KITTI data set and our own data set acquired by a handheld camera are used to evaluate the proposed system. Experimental results show that the proposed distributed multi-robot collaborative monocular simultaneous localization and mapping system can be used in both indoor small-scale and outdoor large-scale environments. © 2018, The Author(s) 2018.</t>
  </si>
  <si>
    <t>http://doi.org/10.1177/1729881418780178</t>
  </si>
  <si>
    <t>Department of Automation, National University of Defense Technology, Changsha, China</t>
  </si>
  <si>
    <t>large-scale SLAM;  monocular SLAM;  Multi-robot collaborative SLAM;  relocalization</t>
  </si>
  <si>
    <t>Conformal mapping;  Industrial robots;  Merging;  Multipurpose robots;  Robot learning;  Robotics;  Vision, Exteroceptive sensor;  large-scale SLAM;  Monocular SLAM;  Multirobots;  Re-localization;  Robot operating system;  Simultaneous localization and mapping;  Simultaneous localization and mapping algorithms, Indoor positioning systems</t>
  </si>
  <si>
    <t>17298806</t>
  </si>
  <si>
    <t>13430130</t>
  </si>
  <si>
    <t>Simultaneous localization and change detection for long-term map learning: A scalable scene retrieval approach</t>
  </si>
  <si>
    <t>Proceedings - 2018 Joint 10th International Conference on Soft Computing and Intelligent Systems and 19th International Symposium on Advanced Intelligent Systems, SCIS-ISIS 2018</t>
  </si>
  <si>
    <t>1039--1045</t>
  </si>
  <si>
    <t>This paper addresses the problem of change detection from a novel perspective of long-term map learning. We are particularly interested in designing an approach that can scale to large maps and that can function under global uncertainty in the viewpoint (i.e., GPS-denied situations). Our approach, which utilizes a compact bag-of-words (BoW) scene model, makes several contributions to the problem: 1) Two kinds of prior information are extracted from the view sequence map and used for change detection. Further, we propose a novel type of prior, called motion prior, to predict the relative motions of stationary objects and anomaly ego-motion detection. The proposed prior is also useful for distinguishing stationary from non-stationary objects. 2) A small set of good reference images (e.g., 10) are efficiently retrieved from the view sequence map by employing the recently developed Bag-of-Local-Convolutional-Features (BoLCF) scene model. 3) Change detection is reformulated as a scene retrieval over these reference images to find changed objects using a novel spatial Bag-of-Words (SBoW) scene model. Evaluations conducted of individual techniques and also their combinations on a challenging dataset of highly dynamic scenes in the publicly available Malaga dataset verify their efficacy. © 2018 IEEE.</t>
  </si>
  <si>
    <t>10.1109/SCIS-ISIS.2018.00173</t>
  </si>
  <si>
    <t>http://doi.org/10.1109/SCIS-ISIS.2018.00173</t>
  </si>
  <si>
    <t>Change detection;  Global localization;  Mobile robot</t>
  </si>
  <si>
    <t>Information retrieval;  Intelligent systems;  Mobile robots;  Soft computing, Change detection;  Global localization;  Global uncertainty;  Non-stationary objects;  Prior information;  Reference image;  Scene retrieval;  Stationary objects, Intelligent computing</t>
  </si>
  <si>
    <t>Deformable map matching to handle uncertain loop-less maps</t>
  </si>
  <si>
    <t>In the classical context of map relative localization, map-matching (MM) is typically defined as the task of finding a rigid transformation (i.e., 3DOF rotation/ translation on the 2D moving plane) that aligns two maps, the query and reference maps built by mobile robots. This definition is valid in loop-rich trajectories that enable a mapper robot to close many loops, for which precise maps can be assumed. The same cannot be said about the newly emerging vision only autonomous navigation systems, which typically operate in loop-less trajectories that have no loop (e.g., straight paths). In this paper, we address this limitation by merging the two maps. Our study is motivated by the observation that even when there is no loop in either the query or reference map, many loops can often be obtained in the merged map. We add two new aspects to MM: (1) map retrieval with compact and discriminative binary features powered by deep convolutional neural network (DCNN), which efficiently generates a small number of good initial alignment hypotheses; and (2) map merge, which jointly deforms the two maps to minimize differences in shape between them. A preemption scheme is introduced to avoid excessive evaluation of useless MM hypotheses. For experimental investigation, we created a novel collection of uncertain loop-less maps by utilizing the recently published North Campus Long-Term (NCLT) dataset and its ground-truth GPS data. The results obtained using these map collections confirm that our approach improves on previous MM approaches. © 2017 Whiting and Birch. All rights reserved.</t>
  </si>
  <si>
    <t>http://doi.org/10.20965/jaciii.2018.p0915</t>
  </si>
  <si>
    <t>University of Fukui, 3-9-1 Bunkyo, Fukui-shi, Fukui, 910-8507, Japan</t>
  </si>
  <si>
    <t>Deep convolutional features;  Deformable map matching;  Loop closing</t>
  </si>
  <si>
    <t>Convolution;  Deformation;  Global positioning system;  Neural networks;  Robots, Autonomous navigation systems;  Deep convolutional features;  Deep convolutional neural networks;  Experimental investigations;  Loop closing;  Map matching;  Relative localization;  Rigid transformations, Deep neural networks</t>
  </si>
  <si>
    <t>2017-September</t>
  </si>
  <si>
    <t>Robust state estimation and real-time dense mapping are two core capabilities for autonomous navigation of mobile robots. Global Navigation Satellite System (GNSS) and visual odometry/SLAM are popular methods for state estimation. However, when working between tall buildings or in indoor environments, GNSS fails due to limited sky view or obstruction from buildings. Visual odometry/SLAM are prone to long-term drifting in the absence of reliable loop closure detection. A state estimation method with global-consistent guarantee is desirable for navigation applications. As for real-time mapping, SLAM methods usually get a sparse map that is not good enough for obstacle avoidance and path-planning, and high-quality dense mapping is often computationally too demanding for mobile devices. Realizing the availability of city-scale 3D models, in this work, we improve our previous work on model-based global localization, and propose a model-aided monocular visual-inertial state estimation and dense mapping solution. We first develop a global-consistent state estimator by fusing visual-inertial odometry with the model-based localization results. Utilizing depth prior from the model, we perform motion stereo with semi-global disparity smoothing. Our dense mapping pipeline is capable of online detection of obstacles that are originally not included in the offline 3D model. Our method runs onboard an embedded computer in real-time. We validate both the state estimation and mapping accuracy in real-world experiments. © 2017 IEEE.</t>
  </si>
  <si>
    <t>http://doi.org/10.1109/IROS.2017.8205992</t>
  </si>
  <si>
    <t>Department of Electronic and Computer Engineering, Hong Kong University of Science and Technology, Hong Kong, Hong Kong</t>
  </si>
  <si>
    <t>Collision avoidance;  Communication channels (information theory);  Computer vision;  Distributed computer systems;  Estimation;  Global positioning system;  Mapping;  Mobile robots;  Motion planning;  Navigation;  Navigation systems;  Robots;  State estimation;  Tall buildings;  Vision, Autonomous navigation;  Global consistent state;  Global localization;  Global Navigation Satellite Systems;  Indoor environment;  Real world experiment;  Robust state estimation;  State estimation methods, Inte</t>
  </si>
  <si>
    <t>CD SLAM - Continuous localization and mapping in a dynamic world</t>
  </si>
  <si>
    <t>K. Pirker and M. Rüther and H. Bischof</t>
  </si>
  <si>
    <t>3990--3997</t>
  </si>
  <si>
    <t>When performing large-scale perpetual localization and mapping one faces problems like memory consumption or repetitive and dynamic scene elements requiring robust data association. We propose a visual SLAM method which handles short- and long-term scene dynamics in large environments using a single camera only. Through visibility-dependent map filtering and efficient keyframe organization we reach a considerable performance gain only through incorporation of a slightly more complex map representation. Experiments on a large, mixed indoor/outdoor dataset over a time period of two weeks demonstrate the scalability and robustness of our approach. © 2011 IEEE.</t>
  </si>
  <si>
    <t>10.1109/IROS.2011.6048253</t>
  </si>
  <si>
    <t>http://doi.org/10.1109/IROS.2011.6048253</t>
  </si>
  <si>
    <t>Institute for Computer Graphics and Vision, University of Technology, Graz, Austria</t>
  </si>
  <si>
    <t>Data sets;  Dynamic scenes;  Dynamic world;  Indoor/outdoor;  Key frames;  Memory consumption;  Performance Gain;  Robust datum;  Single cameras;  Time-periods;  Visual SLAM, Intelligent robots, Robotics</t>
  </si>
  <si>
    <t>Visual navigation is a key enabling technology for autonomous mobile vehicles. The ability to provide large-scale, long-term navigation using low-cost, low-power vision sensors is appealing for industrial applications. A crucial requirement for long-term navigation systems is the ability to localize in environments whose appearance is constantly changing over time—due to lighting, weather, seasons, and physical changes. This paper presents a multiexperience localization (MEL) system that uses a powerful map representation—storing every visual experience in layers—that does not make assumptions about underlying appearance modalities and generators. Our localization system provides real-time performance by selecting online, a subset of experiences against which to localize. We achieve this task through a novel experience-triage algorithm based on collaborative filtering, which selects experiences relevant to the live view, outperforming competing techniques. Based on classical memory-based recommender systems, this technique also enables landmark-level recommendations, is entirely online, and requires no training data. We demonstrate the capabilities of the MEL system in the context of long-term autonomous path following in unstructured outdoor environments with a challenging 100-day field experiment through day, night, snow, spring, and summer. We furthermore provide offline analysis comparing our system to several state-of-the-art alternatives. We show that the combination of the novel methods presented in this paper enable full use of incredibly rich multiexperience maps, opening the door to robust long-term visual localization. © 2018 Wiley Periodicals, Inc.</t>
  </si>
  <si>
    <t>http://doi.org/10.1002/rob.21838</t>
  </si>
  <si>
    <t>Institute for Aerospace Studies, Faculty of Applied Science &amp; Engineering, University of Toronto, Toronto, ON, Canada</t>
  </si>
  <si>
    <t>mapping;  position estimation;  terrestrial robotics</t>
  </si>
  <si>
    <t>Collaborative filtering;  Costs;  Mapping;  Navigation systems;  Robots, Autonomous mobile vehicles;  Enabling technologies;  Localization system;  Map representations;  Outdoor environment;  Position estimation;  Real time performance;  Visual localization, Online systems</t>
  </si>
  <si>
    <t>Exactly sparse delayed state filter on Lie groups for long-term pose graph SLAM</t>
  </si>
  <si>
    <t>K. Lenac and J. Ćesić and I. Marković and I. Petrović</t>
  </si>
  <si>
    <t>585--610</t>
  </si>
  <si>
    <t>In this paper we propose a simultaneous localization and mapping (SLAM) back-end solution called the exactly sparse delayed state filter on Lie groups (LG-ESDSF). We derive LG-ESDSF and demonstrate that it retains all the good characteristics of the classic Euclidean ESDSF, the main advantage being the exact sparsity of the information matrix. The key advantage of LG-ESDSF in comparison with the classic ESDSF lies in the ability to respect the state space geometry by negotiating uncertainties and employing filtering equations directly on Lie groups. We also exploit the special structure of the information matrix in order to allow long-term operation while the robot is moving repeatedly through the same environment. To prove the effectiveness of the proposed SLAM solution, we conducted extensive experiments on two different publicly available datasets, namely the KITTI and EuRoC datasets, using two front-ends: one based on the stereo camera and the other on the 3D LIDAR. We compare LG-ESDSF with the general graph optimization framework (g2o) when coupled with the same front-ends. Similarly to g2o the proposed LG-ESDSF is front-end agnostic and the comparison demonstrates that our solution can match the accuracy of g2o, while maintaining faster computation times. Furthermore, the proposed back-end coupled with the stereo camera front-end forms a complete visual SLAM solution dubbed LG-SLAM. Finally, we evaluated LG-SLAM using the online KITTI protocol and at the time of writing it achieved the second best result among the stereo odometry solutions and the best result among the tested SLAM algorithms. © 2018, The Author(s) 2018.</t>
  </si>
  <si>
    <t>10.1177/0278364918767756</t>
  </si>
  <si>
    <t>http://doi.org/10.1177/0278364918767756</t>
  </si>
  <si>
    <t>University of Zagreb Faculty of Electrical Engineering and Computing, Croatia</t>
  </si>
  <si>
    <t>exactly sparse delayed state filter;  graph optimization;  Lie groups;  SLAM</t>
  </si>
  <si>
    <t>Bandpass filters;  Cameras;  Graph theory;  Lie groups;  Matrix algebra;  Stereo image processing, Back-end solutions;  Computation time;  Graph optimization;  Information matrix;  Simultaneous localization and mapping;  SLAM;  Special structure;  State filter, Robotics</t>
  </si>
  <si>
    <t>Towards lifelong visual maps</t>
  </si>
  <si>
    <t>K. Konolige and J. Bowman</t>
  </si>
  <si>
    <t>2009 IEEE/RSJ International Conference on Intelligent Robots and Systems, IROS 2009</t>
  </si>
  <si>
    <t>1156--1163</t>
  </si>
  <si>
    <t>The typical SLAM mapping system assumes a static environment and constructs a map that is then used without regard for ongoing changes. Most SLAM systems, such as FastSLAM, also require a single connected run to create a map. In this paper we present a system of visual mapping, using only input from a stereo camera, that continually updates an optimized metric map in large indoor spaces with movable objects: people, furniture, partitions, etc. The system can be stopped and restarted at arbitrary disconnected points, is robust to occlusion and localization failures, and efficiently maintains alternative views of a dynamic environment. It operates completely online at a 30 Hz frame rate. © 2009 IEEE.</t>
  </si>
  <si>
    <t>10.1109/IROS.2009.5354121</t>
  </si>
  <si>
    <t>http://doi.org/10.1109/IROS.2009.5354121</t>
  </si>
  <si>
    <t>Willow Garage, Menlo Park, CA, United States</t>
  </si>
  <si>
    <t>Dynamic environments;  Fast-SLAM;  Frame rate;  Indoor space;  Mapping systems;  Ongoing changes;  Static environment;  Stereo cameras;  Visual map;  Visual mapping, Intelligent robots</t>
  </si>
  <si>
    <t>This paper is concerned with the problem of mobile robot localization using a novel compact representation of visual landmarks. With recent progress in lifelong map-learning as well as in information sharing networks, compact representation of a large-size landmark database has become crucial. In this paper, we propose a compact binary code (e.g. 32bit code) landmark representation by employing the semantic hashing technique from web-scale image retrieval. We show how well such a binary representation achieves compactness of a landmark database while maintaining efficiency of the localization system. In our contribution, we investigate the cost-performance, the semantic gap, the saliency evaluation using the presented techniques as well as challenge to further reduce the resources (#bits) per landmark. Experiments using a high-speed car-like robot show promising results. ©2010 IEEE.</t>
  </si>
  <si>
    <t>http://doi.org/10.1109/ROBOT.2010.5509579</t>
  </si>
  <si>
    <t>Faculty of Engineering, University of Fukui, Japan</t>
  </si>
  <si>
    <t>Binary representations;  Bit codes;  Car-like robot;  Compact representation;  Cost performance;  Hashing techniques;  High-speed;  Information sharing network;  Landmark database;  Large sizes;  Localization system;  Mobile robot localization;  Recent progress;  Robot localization;  Semantic gap;  Visual landmarks, Automobiles;  Information retrieval;  Robot applications;  Robots;  Semantic Web;  Semantics, Robotics</t>
  </si>
  <si>
    <t>IST 2021 - IEEE International Conference on Imaging Systems and Techniques, Proceedings</t>
  </si>
  <si>
    <t>During simultaneous localization and mapping, the robot should build a map of its surroundings and simultaneously estimate its pose in the generated map. However, a fundamental task is to detect loops, i.e., previously visited areas, allowing consistent map generation. Moreover, within long-term mapping, every autonomous system needs to address its scalability in terms of storage requirements and database search. In this paper, we present a low-complexity sequence-based visual loop-closure detection pipeline. Our system dynamically segments the traversed route through a feature matching technique in order to define sub-maps. In addition, visual words are generated incrementally for the corresponding sub-maps representation. Comparisons among these sequences-of-images are performed thanks to probabilistic scores originated from a voting scheme. When a candidate sub-map is indicated, global descriptors are utilized for image-to-image pairing. Our evaluation took place on several publicly-available datasets exhibiting the system's low complexity and high recall compared to other state-of-the-art approaches. © 2021 IEEE.</t>
  </si>
  <si>
    <t>http://doi.org/10.1109/IST50367.2021.9651458</t>
  </si>
  <si>
    <t>Democritus University of Thrace, Department of Production and Management Engineering, 12 Vas. Sophias, Xanthi, GR-671 32, Greece; JD.com, AR/VR Department, Beijing, 100191, China; University of Western Macedonia, Department of Electrical and Computer Engineering, Kila, Kozani, GR-50 100, Greece; Department of Electrical and Computer Engineering, Democritus University of Thrace, Xanthi, Kimmeria, GR-67100, Greece</t>
  </si>
  <si>
    <t>Robotics;  Search engines, Database searches;  Features matching;  Loop closure;  Lower complexity;  Map generation;  Matching techniques;  Probabilistics;  Simultaneous localization and mapping;  Storage requirements;  Visual word, Mapping</t>
  </si>
  <si>
    <t>Modest-vocabulary loop-closure detection with incremental bag of tracked words</t>
  </si>
  <si>
    <t>A key feature in the context of simultaneous localization and mapping is loop-closure detection, a process determining whether the current robot's environment perception coincides with previous observation. However, in long-term operations, both computational efficiency and memory requirements involved in an autonomous robot operation in uncontrolled environments, are of particular importance. The majority of approaches scale linearly with the environment's size in terms of storage and query time. The article at hand presents an efficient appearance-based loop-closure detection pipeline, which encodes the traversed trajectory by a low amount of unique visual words generated on-line through feature tracking. The incrementally constructed visual vocabulary is referred to as the “Bag of Tracked Words.” A nearest-neighbor voting scheme is utilized to query the database and assign probabilistic scores to all visited locations. Exploiting the inherent temporal coherency in the loop-closure task, the produced scores are processed through a Bayesian filter to estimate the belief state about the robot's location on the map. Also, a geometrical verification step ensures consistency between image matches. Management is also applied to the resulting vocabulary to reduce its growth rate and constraint the system's computational complexity while improving its voting distinctiveness. The proposed approach's performance is experimentally evaluated on several publicly available and challenging datasets, including hand-held, car-mounted, aerial, and ground trajectories. Results demonstrate the method's adaptability, which retains high operational frequency in environments of up to 13 km and high recall rates for perfect precision, outperforming other state-of-the-art techniques. The system's effectiveness is owed to the reduced vocabulary size, which is at least one order of magnitude smaller than other contemporary approaches. An open research-oriented source code has been made publicly available, which is dubbed as “BoTW-LCD.” © 2021 Elsevier B.V.</t>
  </si>
  <si>
    <t>http://doi.org/10.1016/j.robot.2021.103782</t>
  </si>
  <si>
    <t>Laboratory of Robotics and Automation, Department of Production and Management Engineering, School of Engineering, Democritus University of Thrace, Xanthi, GR-67132, Greece</t>
  </si>
  <si>
    <t>Loop-closure detection;  Mapping;  Recognition;  SLAM;  Visual-based navigation</t>
  </si>
  <si>
    <t>Agricultural robots;  Antennas;  Computational efficiency;  Feature extraction;  Robots, Environment perceptions;  Memory requirements;  Operational frequency;  Probabilistic scores;  Simultaneous localization and mapping;  State-of-the-art techniques;  Temporal coherency;  Visual vocabularies, Query processing</t>
  </si>
  <si>
    <t>Monocular localization in HD maps by combining semantic segmentation and distance transform</t>
  </si>
  <si>
    <t>Easy, yet robust long-term localization is still an open topic in research. Existing approaches require either dense maps, expensive sensors, specialized map features or proprietary detectors.We propose using semantic segmentation on a monocular camera to localize directly in a HD map as used for automated driving. This combines lightweight, yet powerful HD maps with the simplicity of monocular vision and the flexibility of neural networks.The major challenges arising from this combination are data association and robustness against misdetections. Association is solved efficiently by applying distance transform on binary per-class images. This provides not only a fast lookup table for a smooth gradient as needed for pose-graph optimization, but also dynamic association by default.A sliding-window pose graph optimization combines single image detections with vehicle odometry, smoothing results and helping overcome even misclassifications in consecutive frames.Evaluation against a highly accurate 6D visual localization shows that our approach can achieve accuracy levels as required for automated driving, being one of the most lightweight and flexible methods to do so. © 2020 IEEE.</t>
  </si>
  <si>
    <t>http://doi.org/10.1109/IROS45743.2020.9341003</t>
  </si>
  <si>
    <t>Karlsruhe Institute of Technology (KIT), Institute of Measurement and Control Systems, Karlsruhe, Germany; FZI Research Center for Information Technology, Intelligent Systems and Production Engineering, Karlsruhe, Germany</t>
  </si>
  <si>
    <t>Agricultural robots;  Semantics;  Table lookup, Automated driving;  Distance transforms;  Misclassifications;  Monocular cameras;  Monocular vision;  Pose graph optimizations;  Semantic segmentation;  Visual localization, Intelligent robots</t>
  </si>
  <si>
    <t>CREATING MULTI-TEMPORAL MAPS of URBAN ENVIRONMENTS for IMPROVED LOCALIZATION of AUTONOMOUS VEHICLES</t>
  </si>
  <si>
    <t>J. Schachtschneider and C. Brenner</t>
  </si>
  <si>
    <t>International Archives of the Photogrammetry, Remote Sensing and Spatial Information Sciences - ISPRS Archives</t>
  </si>
  <si>
    <t>317--323</t>
  </si>
  <si>
    <t>The development of automated and autonomous vehicles requires highly accurate long-term maps of the environment. Urban areas contain a large number of dynamic objects which change over time. Since a permanent observation of the environment is impossible and there will always be a first time visit of an unknown or changed area, a map of an urban environment needs to model such dynamics. In this work, we use LiDAR point clouds from a large long term measurement campaign to investigate temporal changes. The data set was recorded along a 20 km route in Hannover, Germany with a Mobile Mapping System over a period of one year in bi-weekly measurements. The data set covers a variety of different urban objects and areas, weather conditions and seasons. Based on this data set, we show how scene and seasonal effects influence the measurement likelihood, and that multi-temporal maps lead to the best positioning results. © 2020 International Archives of the Photogrammetry, Remote Sensing and Spatial Information Sciences - ISPRS Archives.</t>
  </si>
  <si>
    <t>10.5194/isprs-archives-XLIII-B2-2020-317-2020</t>
  </si>
  <si>
    <t>http://doi.org/10.5194/isprs-archives-XLIII-B2-2020-317-2020</t>
  </si>
  <si>
    <t>Institute of Cartography and Geoinformatics, Leibniz Universität Hannover, Germany</t>
  </si>
  <si>
    <t>3D Modelling;  Dynamic Environments;  LiDAR;  Localization;  Mobile Mapping</t>
  </si>
  <si>
    <t>Urban planning, Dynamic objects;  Highly accurate;  Lidar point clouds;  Long-term measurements;  Mobile mapping systems;  Seasonal effects;  Temporal change;  Urban environments, Autonomous vehicles</t>
  </si>
  <si>
    <t>International Society for Photogrammetry and Remote Sensing</t>
  </si>
  <si>
    <t>16821750</t>
  </si>
  <si>
    <t>2019-June</t>
  </si>
  <si>
    <t>To operate in an urban environment, an automated vehicle must be capable of accurately estimating its position within a global map reference frame. This is necessary for optimal path planning and safe navigation. To accomplish this over an extended period of time, the global map requires long term maintenance. This includes the addition of newly observable features and the removal of transient features belonging to dynamic objects. The latter is especially important for the long-term use of the map as matching against a map with features that no longer exist can result in incorrect data associations, and consequently erroneous localisation. This paper addresses the problem of removing features from the map that correspond to objects that are no longer observable/present in the environment. This is achieved by assigning a single score which depends on the geometric distribution and characteristics when the features are re-detected (or not) on different occasions. Our approach not only eliminates ephemeral features, but can also be used as a reduction algorithm for highly dense maps. We tested our approach using half a year of weekly drives over the same 500 metre section of road in an urban environment. The results presented demonstrate the validity of the long term approach to map maintenance. © 2019 IEEE.</t>
  </si>
  <si>
    <t>http://doi.org/10.1109/IVS.2019.8814289</t>
  </si>
  <si>
    <t>Australian Centre for Field Robotics (ACFR), University of SydneyNSW, Australia</t>
  </si>
  <si>
    <t>Digital storage;  Intelligent vehicle highway systems;  Motion planning;  Probability distributions;  Urban planning, Automated vehicles;  Geometric distribution;  Long-term maintenances;  Optimal path planning;  Reduction algorithms;  Safe navigations;  Transient features;  Urban environments, Vehicles</t>
  </si>
  <si>
    <t>Mobile vehicles operating in urban navigation applications can achieve high integrity localisation with high accuracy by using maps of the surroundings. To accomplish this, the map should always have an accurate representation of the environment. Thus, it is necessary to detect and remove the map components that no longer exist in the current environment. This maintains the map compactness and dependability while simplifying the data association problem. This paper addresses the problem of deletion of transient map components by taking advantage of the geometric connection between the map and agent poses in order to establish and update the visibility of each feature. Once the map is created an initial visibility vector is associated with every map element and updated over time. The visibility of a map element which no longer exists is reduced and ultimately removed from the map. We demonstrate our approach in a 2D feature-based map composed of poles and corners extracted from information provided by a Iidar sensor. The experimental results show the map update using a seven-month data set collected in the University of Sydney campus. © 2019 IEEE.</t>
  </si>
  <si>
    <t>http://doi.org/10.1109/IVS.2019.8814189</t>
  </si>
  <si>
    <t>Intelligent vehicle highway systems;  Vehicles, Data association problem;  Feature-based;  High-accuracy;  Localisation;  Long-term maintenances;  Mobile vehicle;  University of Sydney;  Urban navigation, Visibility</t>
  </si>
  <si>
    <t>IEEE Aerospace Conference Proceedings</t>
  </si>
  <si>
    <t>1095323X</t>
  </si>
  <si>
    <t>Condition-invariant robot localization using global sequence alignment of deep features</t>
  </si>
  <si>
    <t>J. Oh and C. Han and S. Lee</t>
  </si>
  <si>
    <t>4103</t>
  </si>
  <si>
    <t>Localization is one of the essential process in robotics, as it plays an important role in autonomous navigation, simultaneous localization, and mapping for mobile robots. As robots perform large-scale and long-term operations, identifying the same locations in a changing environment has become an important problem. In this paper, we describe a robust visual localization system under severe appearance changes. First, a robust feature extraction method based on a deep variational autoencoder is described to calculate the similarity between images. Then, a global sequence alignment is proposed to find the actual trajectory of the robot. To align sequences, local fragments are detected from the similarity matrix and connected using a rectangle chaining algorithm considering the robot’s motion constraint. Since the chained fragments provide reliable clues to find the global path, false matches on featureless structures or partial failures during the alignment could be recovered and perform accurate robot localization in changing environments. The presented experimental results demonstrated the benefits of the proposed method, which outperformed existing algorithms in long-term conditions. © 2021 by the authors. Licensee MDPI, Basel, Switzerland.</t>
  </si>
  <si>
    <t>10.3390/s21124103</t>
  </si>
  <si>
    <t>http://doi.org/10.3390/s21124103</t>
  </si>
  <si>
    <t>Department of Robotics, Kwangwoon University, Seoul, 01897, South Korea; Department of Electronic Engineering, Kumoh National Institute of Technology, Gumi, Gyeongbuk, 39177, South Korea</t>
  </si>
  <si>
    <t>Deep learning;  Localization;  Place recognition;  Robotics;  Sequence alignment</t>
  </si>
  <si>
    <t>Mobile robots, Autonomous navigation;  Changing environment;  Global sequence alignments;  Motion constraints;  Robot localization;  Robust feature extractions;  Simultaneous localization , and mappings;  Visual localization, Robot applications, algorithm;  motion;  robotics;  sequence alignment, Algorithms;  Motion;  Robotics;  Sequence Alignment</t>
  </si>
  <si>
    <t>Distributed stereo vision-based 6D localization and mapping for multi-robot teams</t>
  </si>
  <si>
    <t>Joint simultaneous localization and mapping (SLAM) constitutes the basis for cooperative action in multi-robot teams. We designed a stereo vision-based 6D SLAM system combining local and global methods to benefit from their particular advantages: (1) Decoupled local reference filters on each robot for real-time, long-term stable state estimation required for stabilization, control and fast obstacle avoidance; (2) Online graph optimization with a novel graph topology and intra- as well as inter-robot loop closures through an improved submap matching method to provide global multi-robot pose and map estimates; (3) Distribution of the processing of high-frequency and high-bandwidth measurements enabling the exchange of aggregated and thus compacted map data. As a result, we gain robustness with respect to communication losses between robots. We evaluated our improved map matcher on simulated and real-world datasets and present our full system in five real-world multi-robot experiments in areas of up 3,000 m 2 (bounding box), including visual robot detections and submap matches as loop-closure constraints. Further, we demonstrate its application to autonomous multi-robot exploration in a challenging rough-terrain environment at a Moon-analogue site located on a volcano. © 2018 The Authors. Journal of Field Robotics Published by Wiley Periodicals, Inc.</t>
  </si>
  <si>
    <t>http://doi.org/10.1002/rob.21812</t>
  </si>
  <si>
    <t>Department of Perception and Cognition, Robotics and Mechatronics Center (RMC), German Aerospace Center (DLR), Weßling, Germany; Roboception GmbH, München, Germany; Institute for Artificial Intelligence and Center for Computing Technologies (TZI), Faculty of Computer Science, University Bremen, Bremen, Germany</t>
  </si>
  <si>
    <t>graph SLAM;  map matching;  mobile robots;  multi-robot;  navigation filter</t>
  </si>
  <si>
    <t>Frequency estimation;  Industrial robots;  Mapping;  Mobile robots;  Multipurpose robots;  Robotics;  Stereo vision;  Topology;  Visual servoing, graph SLAM;  High-bandwidth measurement;  Localization and mappings;  Loop closure constraints;  Map matching;  Multirobots;  Navigation filters;  Simultaneous localization and mapping, Stereo image processing</t>
  </si>
  <si>
    <t>Checkout my map: Version control for fleetwide visual localisation</t>
  </si>
  <si>
    <t>M. Gadd and P. Newman</t>
  </si>
  <si>
    <t>5729--5736</t>
  </si>
  <si>
    <t>This paper is about underpinning long-term operations of fleets of vehicles using visual localisation. In particular it examines ways in which vehicles, considered as independent agents, can share, update and leverage each others' visual experiences in a mutually beneficial way. We draw on our previous work in Experience-based Navigation (EBN) [1], in which a visual map supporting multiple representations of the same place is built, yielding real-time localisation capability for a solitary vehicle. We now consider how any number of such agents might operate in concert via data sharing policies that are germane to the shared task of lifelong localisation. We rapidly construct considerable maps by the conjoining of work distributed to asynchronous processes, and share expertise amongst the team by the selective dispensing of mission-specific map contents. We demonstrate and evaluate our system against 100km of data collected in North Oxford over a period of a month featuring diverse deviation in appearance due to atmospheric, lighting, and structural dynamics. We show that our framework is capable of creating maps in a fraction of the time required by single-agent EBN, with no significant loss in localisation robustness, and is able to furnish robots on realworld forays with maps which require much less storage. © 2016 IEEE.</t>
  </si>
  <si>
    <t>10.1109/IROS.2016.7759843</t>
  </si>
  <si>
    <t>http://doi.org/10.1109/IROS.2016.7759843</t>
  </si>
  <si>
    <t>Digital storage;  Intelligent robots;  Robots;  Structural dynamics;  Vehicles, Data Sharing;  Independent agents;  Localisation;  Multiple representation;  Real-world;  Single-agent;  Version control;  Visual experiences, Visual servoing</t>
  </si>
  <si>
    <t>Precisely estimating the pose of an agent in a global reference frame is a crucial goal that unlocks a multitude of robotic applications, including autonomous navigation and collaboration. In order to achieve this, current state-oftheart localization approaches collect data provided by one or more agents and create a single, consistent localization map, maintained over time. However, with the introduction of lengthier sorties and the growing size of the environments, data transfers between the backend server where the global map is stored and the agents are becoming prohibitively large. While some existing methods partially address this issue by building compact summary maps, the data transfer from the agents to the backend can still easily become unmanageable. In this paper, we propose a method that is designed to reduce the amount of data that needs to be transferred from the agent to the backend, functioning in large-scale, multisession mapping scenarios. Our approach is based upon a landmark selection method that exploits information coming from multiple, possibly weak and correlated, landmark utility predictors; fused using learned feature coefficients. Such a selection yields a drastic reduction in data transfer while maintaining localization performance and the ability to efficiently summarize environments over time. We evaluate our approach on a data set that was autonomously collected in a dynamic indoor environment over a period of several months. © 2016 IEEE.</t>
  </si>
  <si>
    <t>http://doi.org/10.1109/IROS.2016.7759673</t>
  </si>
  <si>
    <t>Autonomous Systems Lab, ETH Zurich, Switzerland</t>
  </si>
  <si>
    <t>Data transfer;  Intelligent robots;  Mapping;  Robots, Autonomous navigation;  Back-end servers;  Indoor environment;  Landmark selection;  Localization performance;  Mapping scenarios;  Reference frame;  Robotic applications, Autonomous agents</t>
  </si>
  <si>
    <t>Will it last? Learning stable features for long-term visual localization</t>
  </si>
  <si>
    <t>Proceedings - 2016 4th International Conference on 3D Vision, 3DV 2016</t>
  </si>
  <si>
    <t>An increasing number of simultaneous localization and mapping (SLAM) systems are using appearance-based localization to improve the quality of pose estimates. However, with the growing time-spans and size of the areas we want to cover, appearance-based maps are often becoming too large to handle and are consisting of features that are not always reliable for localization purposes. This paper presents a method for selecting map features that are persistent over time and thus suited for long-term localization. Our methodology relies on a CNN classifier based on image patches and depth maps for recognizing which features are suitable for life-long matchability. Thus, the classifier not only considers the appearance of a feature but also takes into account its expected lifetime. As a result, our feature selection approach produces more compact maps with a high fraction of temporally-stable features compared to the current state-of-the-art, while rejecting unstable features that typically harm localization. Our approach is validated on indoor and outdoor datasets, that span over a period of several months. © 2016 IEEE.</t>
  </si>
  <si>
    <t>http://doi.org/10.1109/3DV.2016.66</t>
  </si>
  <si>
    <t>CNN;  feature selection;  localization;  machine learning;  mapping;  place recognition;  SLAM</t>
  </si>
  <si>
    <t>Indoor positioning systems;  Learning systems;  Mapping;  Robotics, Appearance based;  Expected lifetime;  localization;  Place recognition;  Simultaneous localization and mapping;  SLAM;  State of the art;  Visual localization, Feature extraction</t>
  </si>
  <si>
    <t>In this paper, we present an online landmark selection method for distributed long-term visual localization systems in bandwidth-constrained environments. Sharing a common map for online localization provides a fleet of autonomous vehicles with the possibility to maintain and access a consistent map source, and therefore reduce redundancy while increasing efficiency. However, connectivity over a mobile network imposes strict bandwidth constraints and thus the need to minimize the amount of exchanged data. The wide range of varying appearance conditions encountered during long-term visual localization offers the potential to reduce data usage by extracting only those visual cues which are relevant at the given time. Motivated by this, we propose an unsupervised method of adaptively selecting landmarks according to how likely these landmarks are to be observable under the prevailing appearance condition. The ranking function this selection is based upon exploits landmark co-observability statistics collected in past traversals through the mapped area. Evaluation is performed over different outdoor environments, large time-scales and varying appearance conditions, including the extreme transition from day-time to night-time, demonstrating that with our appearance-dependent selection method, we can significantly reduce the amount of landmarks used for localization while maintaining or even improving the localization performance. © 2016 IEEE.</t>
  </si>
  <si>
    <t>http://doi.org/10.1109/IROS.2016.7759609</t>
  </si>
  <si>
    <t>Autonomous Systems Lab, ETH Zürich, Switzerland</t>
  </si>
  <si>
    <t>Bandwidth;  Fleet operations;  Online systems, Autonomous Vehicles;  Bandwidth constraint;  Bandwidth-constrained;  Localization performance;  On-line localization;  Outdoor environment;  Unsupervised method;  Visual localization, Intelligent robots</t>
  </si>
  <si>
    <t>M. Bürki and C. Cadena and I. Gilitschenski and R. Siegwart and J. Nieto</t>
  </si>
  <si>
    <t>Visual localization in outdoor environments is subject to varying appearance conditions rendering it difficult to match current camera images against a previously recorded map. Although it is possible to extend the respective maps to allow precise localization across a wide range of differing appearance conditions, these maps quickly grow in size and become impractical to handle on a mobile robotic platform. To address this problem, we present a landmark selection algorithm that exploits appearance co-observability for efficient visual localization in outdoor environments. Based on the appearance condition inferred from recently observed landmarks, a small fraction of landmarks useful under the current appearance condition is selected and used for localization. This allows to greatly reduce the bandwidth consumption between the mobile platform and a map backend in a shared-map scenario, and significantly lowers the demands on the computational resources on said mobile platform. We derive a landmark ranking function that exhibits high performance under vastly changing appearance conditions and is agnostic to the distribution of landmarks across the different map sessions. Furthermore, we relate and compare our proposed appearance-based landmark ranking function to popular ranking schemes from information retrieval, and validate our results on the challenging University of Michigan North Campus long-term vision and LIDAR data sets (NCLT), including an evaluation of the localization accuracy using ground-truth poses. In addition to that, we investigate the computational and bandwidth resource demands. Our results show that by selecting 20–30% of landmarks using our proposed approach, a similar localization performance as the baseline strategy using all landmarks is achieved. © 2019 Wiley Periodicals, Inc.</t>
  </si>
  <si>
    <t>http://doi.org/10.1002/rob.21870</t>
  </si>
  <si>
    <t>Autonomous Systems Lab, ETH Zürich, Zürich, Switzerland; Computer Science and Artificial Intelligence Lab, MIT, Cambridge, MA, United States</t>
  </si>
  <si>
    <t>landmark selection;  long-term localization;  multisession mapping;  visual localization;  wheeled robots</t>
  </si>
  <si>
    <t>Agricultural robots;  Drilling platforms;  Information retrieval, Bandwidth consumption;  Computational resources;  Landmark selection;  Localization performance;  long-term localization;  University of Michigan;  Visual localization;  Wheeled robot, Bandwidth</t>
  </si>
  <si>
    <t>John Wiley and Sons Inc</t>
  </si>
  <si>
    <t>1079</t>
  </si>
  <si>
    <t>Future Unmanned Aerial Vehicle (UAV) applications will require high-accuracy localisation in environments in which navigation infrastructure such as the Global Positioning System (GPS) and prior terrain maps may be unavailable or unreliable. In these applications, long-term operation requires the vehicle to build up a spatial map of the environment while simultaneously localising itself within the map, a task known as Simultaneous Localisation And Mapping (SLAM). In the first part of this paper we present an architecture for performing inertial-sensor based SLAM on an aerial vehicle. We demonstrate an on-line path planning scheme that intelligently plans the vehicle's trajectory while exploring unknown terrain in order to maximise the quality of both the resulting SLAM map and localisation estimates necessary for the autonomous control of the UAV Two important performance properties and their relationship to the dynamic motion and path planning systems on-board the UAV are analysed. Firstly we analyse information-based measures such as Entropy. Secondly we perform an observability analysis of inertial SLAM by recasting the algorithms into an indirect error model form. Qualitative knowledge gained from the observability analysis is used to assist in the design of an information-based trajectory planner for the UAV. Results of the online path planning algorithm are presented using a high-fidelity 6-DoF simulation of a UAV during a simulated navigation and mapping task.</t>
  </si>
  <si>
    <t>http://doi.org/10.1109/AERO.2006.1655801</t>
  </si>
  <si>
    <t>ARC Centre of Excellence in Autonomous Systems, Australian Centre for Field Robotics, University of Sydney, NSW 2006, Australia</t>
  </si>
  <si>
    <t>Autonomous vehicles;  Mapping;  Navigation;  Observability;  SLAM</t>
  </si>
  <si>
    <t>Global positioning system;  Mapping;  Motion planning;  Navigation systems;  Sensors;  Tracking (position);  Unmanned aerial vehicles (UAV), Autonomous vehicles;  Navigation infrastructure;  Simultaneous Localisation And Mapping (SLAM), Concurrent engineering</t>
  </si>
  <si>
    <t>Place recognition as one of the most significant requirements for long-term simultaneous localization and mapping (SLAM) has been developed rapidly in recent years. Also, deep learning is proved to be more capable than traditional methods to extract features under some complex environments. However, in real-world environments, there are many challenging problems such as viewpoint changes and illumination changes. The existing deep learning-based place recognition in extracting feature phases and matching process is both time-consuming. Moreover, features extracted from convolution neural network (CNN) are floating-point type with high dimension. In this paper, we propose deep supervised hashing for place recognition, where we design a similar hierarchy loss function to learn a model. The model can distinguish the similar images more accurately which is well suitable to place recognition. Besides the model can learn high quality hash codes by maximizing the likelihood of triplet labels. Experiments on several benchmark datasets for place recognition show that our approach is robust to viewpoints, illuminations and season changes with high accuracy. Furthermore, the trained model can extract features and match in real time on CPU with less memory consumption. © 2019 IEEE.</t>
  </si>
  <si>
    <t>http://doi.org/10.1109/IROS40897.2019.8968599</t>
  </si>
  <si>
    <t>School of Software Microelectronics of Peking University, Institute of Automation, Chinese Academy of Sciences, National Laboratory of Pattern Recognition, China; Institute of Automation, Chinese Academy of Sciences; University of Chinese Academy of Sciences, National Laboratory of Pattern Recognition, China</t>
  </si>
  <si>
    <t>Digital arithmetic;  Hash functions;  Intelligent robots;  Robotics, Benchmark datasets;  Complex environments;  Convolution neural network;  Extracting features;  Illumination changes;  Memory consumption;  Real world environments;  Simultaneous localization and mapping, Deep learning</t>
  </si>
  <si>
    <t>In the long-term deployment of mobile robots, changing appearance brings challenges for localization. When a robot travels to the same place or restarts from an existing map, global localization is needed, where place recognition provides coarse position information. For visual sensors, changing appearances such as the transition from day to night and seasonal variation can reduce the performance of a visual place recognition system. To address this problem, we propose to learn domain-unrelated features across extreme changing appearance, where a domain denotes a specific appearance condition, such as a season or a kind of weather. We use an adversarial network with two discriminators to disentangle domain-related features and domain-unrelated features from images, and the domain-unrelated features are used as descriptors in place recognition. Provided images from different domains, our network is trained in a self-supervised manner which does not require correspondences between these domains. Besides, our feature extractors are shared among all domains, making it possible to contain more appearance without increasing model complexity. Qualitative and quantitative results on two toy cases are presented to show that our network can disentangle domain-related and domain-unrelated features from given data. Experiments on three public datasets and one proposed dataset for visual place recognition are conducted to illustrate the performance of our method compared with several typical algorithms. Besides, an ablation study is designed to validate the effectiveness of the introduced discriminators in our network. Additionally, we use a four-domain dataset to verify that the network can extend to multiple domains with one model while achieving similar performance. © The Author(s) 2021.</t>
  </si>
  <si>
    <t>http://doi.org/10.1177/17298814211037497</t>
  </si>
  <si>
    <t>Department of Control Science and Engineering, Zhejiang University, Hangzhou, China; Beijing Key Laboratory of Intelligent Space Robotic System Technology and Applications, Beijing Institute of Spacecraft System Engineering, Beijing, China</t>
  </si>
  <si>
    <t>adversarial;  changing appearance;  feature disentanglement;  Place recognition;  self-supervised</t>
  </si>
  <si>
    <t>Discriminators;  Toys, Adversarial;  Changing appearance;  Feature disentanglement;  Global localization;  Localisation;  Performance;  Place recognition;  Position information;  Self-supervised;  Visual sensor, Machine learning</t>
  </si>
  <si>
    <t>Long-term localization with time series map prediction for mobile robots in dynamic environments</t>
  </si>
  <si>
    <t>2020-January</t>
  </si>
  <si>
    <t>In many applications of mobile robot, the environment is constantly changing. How to use historical information to analysis environmental changes and generate a map corresponding with current environment is important to achieve high-precision localization. Inspired by predictive mechanism of brain, this paper presents a long-term localization approach named ArmMPU (ARMA-based Map Prediction and Update) based on time series modeling and prediction. Autoregressive moving average model (ARMA), a kind of time series modeling method, is employed for environmental map modeling and prediction, then predicted map and filtered observation are fused to fix the prediction error. The simulation and experiment results show that the proposed method improves long-term localization performance in dynamic environments. © 2020 IEEE.</t>
  </si>
  <si>
    <t>http://doi.org/10.1109/IROS45743.2020.9468884</t>
  </si>
  <si>
    <t>Institute of Medical Robotics, Shanghai Jiao Tong University, Key Laboratory of System Control and Information Processing, Ministry of Education, Department of Automation, Shanghai, 200240, China</t>
  </si>
  <si>
    <t>Agricultural robots;  Autoregressive moving average model;  Forecasting;  Mobile robots;  Time series, Auto-regressive moving average model (ARMA);  Dynamic environments;  Environmental change;  High-precision localization;  Historical information;  Localization performance;  Modeling and predictions;  Predictive mechanisms, Intelligent robots</t>
  </si>
  <si>
    <t>Long term mapping and localization are the primary components for mobile robots in real world application deployment, of which the crucial challenge is the robustness and stability. In this paper, we introduce a topological local-metric framework (TLF), aiming at dealing with environmental changes, erroneous measurements and achieving constant complexity. TLF organizes the sensor data collected by the robot in a topological graph, of which the geometry is only encoded in the edge, i.e. the relative poses between adjacent nodes, relaxing the global consistency to local consistency. Therefore the TLF is more robust to unavoidable erroneous measurements from sensor information matching since the error is constrained in the local. Based on TLF, as there is no global coordinate, we further propose the localization and navigation algorithms by switching across multiple local metric coordinates. Besides, a lifelong memorizing mechanism is presented to memorize the environmental changes in the TLF with constant complexity, as no global optimization is required. In experiments, the framework and algorithms are evaluated on 21-session data collected by stereo cameras, which are sensitive to illumination, and compared with the state-of-art global consistent framework. The results demonstrate that TLF can achieve similar localization accuracy with that from global consistent framework, but brings higher robustness with lower cost. The localization performance can also be improved from sessions because of the memorizing mechanism. Finally, equipped with TLF, the robot navigates itself in a 1 km session autonomously. © 2018, Springer Science+Business Media, LLC, part of Springer Nature.</t>
  </si>
  <si>
    <t>http://doi.org/10.1007/s10514-018-9724-7</t>
  </si>
  <si>
    <t>State Key Laboratory of Industrial Control and Technology, and Institute of Cyber-Systems and Control, Zhejiang University, Hangzhou, China; iPlusBot, Hangzhou, China; Center for Autonomous Systems (CAS), University of Technology Sydney, Sydney, Australia</t>
  </si>
  <si>
    <t>Lifelong learning;  Localization;  Mobile robot;  Navigation</t>
  </si>
  <si>
    <t>Global optimization;  Large scale systems;  Navigation;  Stereo image processing;  Topology, Application deployment;  Framework and algorithms;  Life long learning;  Localization;  Localization and navigation;  Localization performance;  Long-term perspective;  Mapping and localization, Mobile robots</t>
  </si>
  <si>
    <t>Robust and Long-term Monocular Teach and Repeat Navigation using a Single-experience Map</t>
  </si>
  <si>
    <t>L. Sun and M. Taher and C. Wild and C. Zhao and Y. Zhang and F. Majer and Z. Yan and T. Krajnik and T. Prescott and T. Duckett</t>
  </si>
  <si>
    <t>2635--2642</t>
  </si>
  <si>
    <t>This paper presents a robust monocular visual teach-and-repeat (VTR) navigation system for long-term operation in outdoor environments. The approach leverages deep-learned descriptors to deal with the high illumination variance of the real world. In particular, a tailored self-supervised descriptor, DarkPoint, is proposed for autonomous navigation in outdoor environments. We seamlessly integrate the localisation with control, in which proportional-integral control is used to eliminate the visual error with the pitfall of the unknown depth. Consequently, our approach achieves day-to-night navigation using a single-experience map and is able to repeat complex and fast manoeuvres. To verify our approach, we performed a vast array of navigation experiments in various outdoor environments, where both navigation accuracy and robustness of the proposed system are investigated. The experimental results show that our approach is superior to the baseline method with regards to accuracy and robustness. © 2021 IEEE.</t>
  </si>
  <si>
    <t>10.1109/IROS51168.2021.9635886</t>
  </si>
  <si>
    <t>http://doi.org/10.1109/IROS51168.2021.9635886</t>
  </si>
  <si>
    <t>University of Sheffield, Sheffield Robotics, United Kingdom; Department of Engineering Science, University of Oxford, United Kingdom; Harbin Institute of Technology, China; Czech Technical University in Prague, Czech Republic; CIAD UMR7533, Univ. Bourgogne Franche-Comte, UTBM, France; L-CAS, University of Lincoln, United Kingdom</t>
  </si>
  <si>
    <t>Air navigation;  Computer vision;  Intelligent robots;  Robustness (control systems);  Two term control systems, Autonomous navigation;  Baseline methods;  Descriptors;  Experience maps;  Localisation;  Navigation accuracy;  Outdoor environment;  Proportional-integral control;  Real-world, Navigation systems</t>
  </si>
  <si>
    <t>Globally optimal fetoscopic mosaicking based on pose graph optimisation with affine constraints</t>
  </si>
  <si>
    <t>L. Li and S. Bano and J. Deprest and A. David and D. Stoyanov and F. Vasconcelos</t>
  </si>
  <si>
    <t>Fetoscopic laser ablation surgery could be guided using a high-quality panorama of the operating site, representing a map of the placental vasculature. This can be achieved during the initial inspection phase of the procedure using image mosaicking techniques. Due to the lack of camera calibration in the operating room, it has been mostly modelled as an affine registration problem. While previous work mostly focuses on image feature extraction for visual odometry, the challenges related to large-scale reconstruction (re-localisation, loop closure, drift correction) remain largely unaddressed in this context. This letter proposes using pose graph optimisation to produce globally optimal image mosaics of placental vessels. Our approach follows the SLAM framework with a front-end for visual odometry and a back-end for long-term refinement. Our front-end uses a recent state-of-the-art odometry approach based on vessel segmentation, which is then managed by a key-frame structure and the bag-of-words (BoW) scheme to retrieve loop closures. The back-end, which is our key contribution, models odometry and loop closure constraints as a pose graph with affine warpings between states. This problem in the special Euclidean space cannot be solved by existing pose graph algorithms and available libraries such as G2O. We model states on affine Lie group with local linearisation in its Lie algebra. The cost function is established using Mahalanobis distance with the vectorisation of the Lie algebra. Finally, an iterative optimisation algorithm is adopted to minimise the cost function. The proposed pose graph optimisation is first validated on simulation data with a synthetic trajectory that has different levels of noise and different numbers of loop closures. Then the whole system is validated using real fetoscopic data that has three sequences with different numbers of frames and loop closures. Experimental results validate the advantage of the proposed method compared with baselines. © 2016 IEEE.</t>
  </si>
  <si>
    <t>http://doi.org/10.1109/LRA.2021.3100938</t>
  </si>
  <si>
    <t>Wellcome/EPSRC Centre for Interventional and Surgical Sciences(WEISS), Department of Computer Science, University College London, London, WC1E 6BT, United Kingdom; WEISS, Department of Development and Regeneration, University Hospital KU Leuven, Leuven, 3000, Belgium; Instititue OfWomen's Health, UCL, London, WC1E 6HU, United Kingdom; WEISS, EGA Institute for Women's Health, University College London, Natl. Institute for Health Research University College London Hospitals Biomedical Research Cen</t>
  </si>
  <si>
    <t>Affine Lie group;  Fetoscopic camera;  Image mosaicking;  Pose graph optimisation;  Surgical robotics</t>
  </si>
  <si>
    <t>Agricultural robots;  Computer vision;  Cost functions;  Iterative methods;  Laser ablation;  Laser surgery;  Lie groups;  Vision, Affine Constraints;  Affine registration;  Camera calibration;  Drift correction;  Image feature extractions;  Loop closure constraints;  Mahalanobis distances;  Vessel segmentation, Graph algorithms</t>
  </si>
  <si>
    <t>A robust RGB-D image-based SLAM system</t>
  </si>
  <si>
    <t>10528LNCS</t>
  </si>
  <si>
    <t>Visual SLAM is widely used in robotics and computer vision. Although there have been many excellent achievements over the past few decades, there are still some challenges. 2D feature-based SLAM algorithm has been suffering from the inaccurate or insufficient correspondences while dealing with the case of textureless or frequently repeating regions. Furthermore, most of the SLAM systems cannot be used for long-term localization in a wide range of environment because of the heavy burden of calculating and memory. In this paper, we propose a robust RGB-D keyframe-based SLAM algorithm. The novelty of proposed approach lies in using both 2D and 3D features for tracking, pose estimation and bundle adjustment. By using 2D and 3D features, the SLAM system can achieve high accuracy and robustness in some challenging environments. The experimental results on TUM RGB-D dataset [1] and ICL-NUIM dataset [2] verify the effectiveness of our algorithm. © 2017, Springer International Publishing AG.</t>
  </si>
  <si>
    <t>http://doi.org/10.1007/978-3-319-68345-4_11</t>
  </si>
  <si>
    <t>Guangdong Provincial Key Laboratory of Robotics and Intelligent System, Shenzhen Institutes of Advanced Technology, Chinese Academy of Sciences, Shenzhen, China; Shenzhen College of Advanced Technology, University of Chinese Academy of Sciences, Shenzhen, China; The Chinese University of Hong Kong, Hong Kong</t>
  </si>
  <si>
    <t>Mapping;  RGB-D;  SLAM;  Visual feature</t>
  </si>
  <si>
    <t>Computer vision;  Mapping, Bundle adjustments;  Feature-based;  High-accuracy;  Pose estimation;  SLAM;  SLAM algorithm;  Visual feature;  Visual SLAM, Robotics</t>
  </si>
  <si>
    <t>Highly Robust Visual Place Recognition Through Spatial Matching of CNN Features</t>
  </si>
  <si>
    <t>L. G. Camara and C. Gabert and L. Preucil</t>
  </si>
  <si>
    <t>3748--3755</t>
  </si>
  <si>
    <t>We revise, improve and extend the system previously introduced by us and named SSM-VPR (Semantic and Spatial Matching Visual Place Recognition), largely boosting its performance above the current state of the art. The system encodes images of places by employing the activations of different layers of a pre-trained, off-the-shelf, VGG16 Convolutional Neural Network (CNN) architecture. It consists of two stages: given a query image of a place, (1) a list of candidates is selected from a database of places and (2) the candidates are geometrically compared with the query. The comparison is made by matching CNN features and, equally important, their spatial locations, selecting the best candidate as the recognized place. The performance of the system is maximized by finding optimal image resolutions during the second stage and by exploiting temporal correlation between consecutive frames in the employed datasets. © 2020 IEEE.</t>
  </si>
  <si>
    <t>10.1109/ICRA40945.2020.9196967</t>
  </si>
  <si>
    <t>http://doi.org/10.1109/ICRA40945.2020.9196967</t>
  </si>
  <si>
    <t>Czech Technical University in Prague, Czech Institute of Informatics, Prague, 160 00, Czech Republic</t>
  </si>
  <si>
    <t>Convolutional Neural Networks;  Life-long Navigation;  Loop Closure;  SLAM;  Visual Place Recognition</t>
  </si>
  <si>
    <t>Agricultural robots;  Image resolution;  Multilayer neural networks;  Query processing;  Robotics;  Semantics, Different layers;  Place recognition;  Query images;  Spatial location;  Spatial matching;  State of the art;  Temporal correlations, Convolutional neural networks</t>
  </si>
  <si>
    <t>Loop closure detection (LCD) is of significant importance in simultaneous localization and mapping. It represents the robot's ability to recognize whether the current surrounding corresponds to a previously observed one. In this paper, we conduct this task in a two-step strategy: candidate frame selection and loop closure verification. The first step aims to search semantically similar images for the query one using features obtained by Key.Net with HardNet. Instead of adopting the traditional Bag-of-Words strategy, we utilize the aggregated selective match kernel to calculate the similarity between images. Subsequently, based on the potential property of motion field in the LCD scene, we propose a novel feature matching method, i.e., exploiting the smoothness prior and learning the motion field for an image pair in a reproducing kernel Hilbert space (RKHS), to implement loop closure verification. Concretely, we formulate the learning problem into a Bayesian framework with latent variables indicating the true/false correspondences and a mixture model accounting for the distribution of data. Furthermore, we propose a locality-driven mechanism to enhance the local relevance of motion vectors and term the algorithm as locality-driven accurate motion field learning (LAL). To satisfy the requirement of efficiency in the LCD task, we use a sparse approximation and search a suboptimal solution for the motion field in the RKHS, termed as LAL∗. Extensive experiments are conducted on public datasets for feature matching and LCD tasks. The quantitative results demonstrate the effectiveness of our method over the current state-of-the-art, meanwhile showing its potential for long-term visual localization. The codes of LAL and LAL∗ are publicly available at https://github.com/KN-Zhang/LAL. © 2000-2011 IEEE.</t>
  </si>
  <si>
    <t>http://doi.org/10.1109/TITS.2021.3086822</t>
  </si>
  <si>
    <t>Electronic Information School, Wuhan University, Wuhan, 430072, China</t>
  </si>
  <si>
    <t>autonomous vehicle;  feature matching;  loop closure detection;  place recognition;  SLAM</t>
  </si>
  <si>
    <t>Computer applications;  Intelligent systems, Bayesian frameworks;  Feature matching methods;  Quantitative result;  Reproducing Kernel Hilbert spaces;  Simultaneous localization and mapping;  Sparse approximations;  Suboptimal solution;  Visual localization, Learning systems</t>
  </si>
  <si>
    <t>15249050</t>
  </si>
  <si>
    <t>Long-term metric self-localization is an essential capability of autonomous mobile robots, but remains challenging for vision-based systems due to appearance changes caused by lighting, weather, or seasonal variations. While experience-based mapping has proven to be an effective technique for bridging the 'appearance gap,' the number of experiences required for reliable metric localization over days or months can be very large, and methods for reducing the necessary number of experiences are needed for this approach to scale. Taking inspiration from color constancy theory, we learn a nonlinear RGB-to-grayscale mapping that explicitly maximizes the number of inlier feature matches for images captured under different lighting and weather conditions, and use it as a pre-processing step in a conventional single-experience localization pipeline to improve its robustness to appearance change. We train this mapping by approximating the target non-differentiable localization pipeline with a deep neural network, and find that incorporating a learned low-dimensional context feature can further improve cross-appearance feature matching. Using synthetic and real-world datasets, we demonstrate substantial improvements in localization performance across day-night cycles, enabling continuous metric localization over a 30-hour period using a single mapping experience, and allowing experience-based localization to scale to long deployments with dramatically reduced data requirements. © 2016 IEEE.</t>
  </si>
  <si>
    <t>http://doi.org/10.1109/LRA.2020.2967659</t>
  </si>
  <si>
    <t>Space and Terrestrial Autonomous Robotic Systems (STARS) Lab, University of Toronto Institute for Aerospace Studies (UTIAS), Toronto, ON  M3H 5T6, Canada; Autonomous Space Robotics Lab (ASRL), UTIAS, North York, ON  M3H 5T6, Canada</t>
  </si>
  <si>
    <t>Deep learning in robotics and automation;  localization;  visual learning;  visual-based navigation</t>
  </si>
  <si>
    <t>Deep neural networks;  Image enhancement;  Lighting;  Mapping;  Pipelines;  Robots;  User experience, Autonomous Mobile Robot;  Image transformations;  localization;  Localization performance;  Pre-processing step;  Vision based system;  Visual learning;  Visual localization, Deep learning</t>
  </si>
  <si>
    <t>181--196</t>
  </si>
  <si>
    <t>Mobile Mapping Systems (MMS) with Inertial Navigation System / Global Navigation Satellite System (INS/GNSS) and mapping sensors have been widely developed in recent years. However current systems and results are still prone to errors, especially in GNSS-denied or multipath environments. To provide robust and stable navigation information, particularly for mapping in long-term GNSS-denied environments, we propose a semi-tightly coupled integration scheme which integrates INS/GNSS with grid-based Simultaneous Localization and Mapping (SLAM). Although traditional SLAM using LiDAR can map the GNSS-denied environment efficiently, it is only in local localization. The proposed integration scheme is based on the Extended Kalman Filter (EKF) with motion constraints. In this scheme, a measurement model for grid-based SLAM is aided by the heading and velocity information. A special innovation of this scheme is the improved fusion of GNSS/INS with the use of grid-based SLAM serves like virtual odometer and virtual compass, thus gaining reliable measurements and error models to maintain good performance during INS-only mode. In addition, the initial values for example position and heading, are given to solve global localization and loop closure problems in SLAM. Finally, a smoothing and multi-resolution map strategy are applied offline to increase the robustness and performance of the proposed grid-based SLAM. Evaluation based on experimental data shows the significant improvement by the proposed semi-tightly coupled integration scheme with low-cost INS/GNSS and LiDAR, which is able to achieve 1–2 m’ accuracy in terms of positioning and mapping. An approximately 60% improvement was achieved during long-term GNSS-denied environments using the proposed integration scheme. © 2019</t>
  </si>
  <si>
    <t>http://doi.org/10.1016/j.inffus.2019.01.004</t>
  </si>
  <si>
    <t>Department of Geomatics Engineering, National Cheng-Kung University, No. 1, Daxue Road, East District, Tainan City, Taiwan; MINES ParisTech, Center for Robotics, PSL Research University, 60 Boulevard Saint-Michel, Paris, 75006, France; Department. of Geomatics Engineering, The University of Calgary, 2500 University Dr NW, Calgary, AB T2N 1N4, Canada</t>
  </si>
  <si>
    <t>GNSS-denied environments;  INS/GNSS;  LiDAR;  Mobile Mapping Systems;  SLAM</t>
  </si>
  <si>
    <t>Extended Kalman filters;  Inertial navigation systems;  Integration;  Mapping;  Optical radar;  Reactor cores;  Robotics, GNSS-denied environments;  Mobile mapping systems;  Multi-path environments;  Navigation in formation;  Navigation-satellite systems;  Simultaneous localization and mapping;  SLAM;  Tightly coupled integration, Global positioning system</t>
  </si>
  <si>
    <t>15662535</t>
  </si>
  <si>
    <t>P. Araujo and R. Miranda and D. Carmo and R. Alves and L. Oliveira</t>
  </si>
  <si>
    <t>In this letter, we introduce a novel method for visual simultaneous localization and mapping (SLAM) - so-called Air-SSLAM - which exploits a stereo camera configuration. In contrast to monocular SLAM, scale definition and 3-D information are issues that can be more easily dealt with in stereo cameras. Air-SSLAM starts from computing keypoints and the correspondent descriptors over the pair of images, using good features-to-track and rotated-binary robust-independent elementary features, respectively. Then a map is created by matching each pair of right and left frames. The long-term map maintenance is continuously performed by analyzing the quality of each matching, as well as by inserting new keypoints into uncharted areas of the environment. Three main contributions can be highlighted in our method: 1) a novel method to match keypoints efficiently; 2) three quality indicators with the aim of speeding up the mapping process; and 3) map maintenance with uniform distribution performed by image zones. By using a drone equipped with a stereo camera, flying indoor, the translational average error with respect to a marked ground truth was computed, demonstrating promising results. © 2004-2012 IEEE.</t>
  </si>
  <si>
    <t>http://doi.org/10.1109/LGRS.2017.2730883</t>
  </si>
  <si>
    <t>Intelligent Vision Research Laboratory, Federal University of Bahia, Salvador, 40170-110, Brazil</t>
  </si>
  <si>
    <t>Drone;  stereo vision;  visual simultaneous localization and mapping (SLAM)</t>
  </si>
  <si>
    <t>Cameras;  Drones;  Estimation;  Feature extraction;  Flow visualization;  Indoor positioning systems;  Mapping;  Robotics;  Stereo vision;  Unmanned aerial vehicles (UAV), 3D information;  Mapping process;  Monocular SLAM;  Quality indicators;  Robot vision systems;  Simultaneous localization and mapping;  Uniform distribution;  Visual simultaneous localization and mappings, Stereo image processing</t>
  </si>
  <si>
    <t>1545598X</t>
  </si>
  <si>
    <t>Learning Place-and-Time-Dependent Binary Descriptors for Long-Term Visual Localization</t>
  </si>
  <si>
    <t>N. Zhang and M. Warren and T. D. Barfoot</t>
  </si>
  <si>
    <t>828--835</t>
  </si>
  <si>
    <t>Vision-based navigation is extremely susceptible to natural scene changes. This can result in localization failures in less than a few hours after map creation. To combat short-term illumination changes as well as long-term seasonal variations, we propose using a place-and-time-dependent binary descriptor that adapts to different scenarios in an online fashion. This is achieved by extending the GRIEF [6] evolution algorithm in two ways: correspondence generation using a known pose change and the inclusion of LATCH triplets in addition to BRIEF comparisons for descriptor generation. We show the adaptive descriptor outperforms a single descriptor scheme for localization within a single-experience Visual Teach and Repeat (VTR) system while maintaining the efficiency of binary descriptors. By adapting the description function to different environmental conditions, it allows the system to operate for a longer period before a new experience is required. In the presence of extreme illumination changes from day to night, we obtain 40% more inlier matches compared to SURF. In the case of seasonal variations, a 70% increase is demonstrated. The increased correspondences result in more localizable sections along the paths, amounting to a 25% and 150% increase in the lighting and seasonal cases, respectively. © 2018 IEEE.</t>
  </si>
  <si>
    <t>10.1109/ICRA.2018.8460674</t>
  </si>
  <si>
    <t>http://doi.org/10.1109/ICRA.2018.8460674</t>
  </si>
  <si>
    <t>University of Toronto, University of Toronto Institute for Aerospace Studies (UTIAS), Dufferin St, ON  4925, Canada</t>
  </si>
  <si>
    <t>Evolutionary algorithms;  Robotics, Environmental conditions;  Evolution algorithms;  Extreme illuminations;  Illumination changes;  On-line fashion;  Seasonal variation;  Vision based navigation;  Visual localization, Robots</t>
  </si>
  <si>
    <t>2013 International Conference on Control, Decision and Information Technologies, CoDIT 2013</t>
  </si>
  <si>
    <t>One of the main issues in mobile robotics is the autonomous navigation of a mobile robot in an unknown environment. Concurrent mapping and localisation or simultaneous localisation and mapping is a stochastic map building method which permits consistent robot navigation without requiring an a priori map. The governing idea which guides autonomous robotics consists in saying that the vehicle builds its chart progressively during exploration enabling it to evolve in the long term in unknown places in advance. When the robot environment chart is not known a priori, a generation module of incremental chart must obligatorily be integrated into the navigation system. The map is built incrementally as the robot observes the environment with its on-board sensors and, at the same time, is used to localise the robot. Unfortunately, the inaccuracy of the odometric sensors does not allow a sufficiently correct positioning of the robot. In this paper, simultaneous localisation and map building is performed with a metric approach which permits both precision and robustness. The most important innovation of the approach is the way how errors in the robot localisation control are handled by map building using the landmarks localisation information. The method uses data from a laser scanner to extract distances and orientations of landmarks and combines control localisation and metric paradigm. The metric approach, based on the Kalman filter, uses a new concept to avoid the problem of the drift in odometry. The simulation section will validate the maps representation approach and presents different aspect of environments. © 2013 IEEE.</t>
  </si>
  <si>
    <t>http://doi.org/10.1109/CoDIT.2013.6689619</t>
  </si>
  <si>
    <t>Advanced Electronic Laboratory, Faculty of Engineering, University of Batna, Algeria; Robotic and Productic Laboratory, Faculty of Engineering, University of Batna, Algeria; Electronics Department, Faculty of Engineering, University of Batna, Algeria</t>
  </si>
  <si>
    <t>Extended Kalman filter;  Landmarks detection;  Map building;  Metric chart;  Mobile robot localisation;  Real-time control</t>
  </si>
  <si>
    <t>Autonomous navigation;  Autonomous robotics;  Landmarks detection;  Map Building;  Metric chart;  Robot localisation;  Simultaneous localisation and mappings;  Unknown environments, Extended Kalman filters;  Information technology;  Mapping;  Mobile robots;  Navigation systems;  Real time control;  Robotics;  Sensors, Navigation</t>
  </si>
  <si>
    <t>Weighted triplet loss based on deep neural networks for loop closure detection in VSLAM</t>
  </si>
  <si>
    <t>N. Dong and M. Qin and J. Chang and C. H. Wu and W. H. Ip and K. L. Yung</t>
  </si>
  <si>
    <t>Computer Communications</t>
  </si>
  <si>
    <t>153--165</t>
  </si>
  <si>
    <t>186</t>
  </si>
  <si>
    <t>Smart living is an emerging technology that has attracted a lot of attention all around the world. As a key technology of smart space, which is the principal part of smart living, the SLAM system has effectively expanded the ability of space intelligent robots to explore unknown environments. Loop closure detection is an important part of SLAM system and plays a very important role in eliminating cumulative errors. The SLAM system without loop closure detection is degraded to an odometer. The state estimation solely relying on an odometer will be seriously deviated in the long-term and large-scale navigation and positioning. This paper proposes a metric learning method that uses deep neural networks for loop closure detection based on triplet loss. The map points obtained by metric learning are fused with all map points in the current keyframe, and the map points that do not meet the filtering conditions are eliminated. Based on the Batch Hard Triplet loss, the weighted triplet loss function avoids suboptimal convergence in the learning process by applying weighted value constraints. At the same time, considering that fixed boundary parameters cannot be well adapted to the diversity of scales between different samples, we use the semantic similarity of anchor samples and negative samples to redefine boundary parameters. Finally, a SLAM system based on metric learning is constructed, and the SLAM dataset TUM and KITTI are used to evaluate the proposed model's accuracy rate and recall rate. The scene features in this method are extracted automatically through neural networks instead of being artificially set. Finally, a high-precision closed-loop detection method based on weight adaptive triple loss is effectively realised through the closed-loop detection experiment. The minimum relative pose error is 0.00048 m, which is 15.8% less than that of the closed-loop detection algorithm based on the word bag model. © 2022 Elsevier B.V.</t>
  </si>
  <si>
    <t>10.1016/j.comcom.2022.01.013</t>
  </si>
  <si>
    <t>http://doi.org/10.1016/j.comcom.2022.01.013</t>
  </si>
  <si>
    <t>School of Electrical and Information Engineering, Tianjin University, Tianjin, China; Department of Supply Chain and Information Management, The Hang Seng University of Hong Kong, Hong Kong; Department of Industrial and Systems Engineering, The Hong Kong Polytechnic University, Hong Kong; Department of Mechanical Engineering, University of Saskatchewan, Canada</t>
  </si>
  <si>
    <t>Loop closure detection;  Metric learning;  SLAM;  Smart living;  Smart space;  Triplet loss</t>
  </si>
  <si>
    <t>Intelligent robots;  Semantics, Boundary parameters;  Closed-loop detections;  Emerging technologies;  Loop closure;  Loop closure detection;  Metric learning;  SLAM;  Smart livings;  Smart space;  Triplet loss, Deep neural networks</t>
  </si>
  <si>
    <t>01403664</t>
  </si>
  <si>
    <t>N. Piasco and D. Sidibé and V. Gouet-Brunet and C. Demonceaux</t>
  </si>
  <si>
    <t>Image indexing for lifelong localization is a key component for a large panel of applications, including robot navigation, autonomous driving or cultural heritage valorization. The principal difficulty in long-term localization arises from the dynamic changes that affect outdoor environments. In this work, we propose a new approach for outdoor large scale image-based localization that can deal with challenging scenarios like cross-season, cross-weather and day/night localization. The key component of our method is a new learned global image descriptor, that can effectively benefit from scene geometry information during training. At test time, our system is capable of inferring the depth map related to the query image and use it to increase localization accuracy. We show through extensive evaluation that our method can improve localization performances, especially in challenging scenarios when the visual appearance of the scene has changed. Our method is able to leverage both visual and geometric clues from monocular images to create discriminative descriptors for cross-season localization and effective matching of images acquired at different time periods. Our method can also use weakly annotated data to localize night images across a reference dataset of daytime images. Finally we extended our method to reflectance modality and we compare multi-modal descriptors respectively based on geometry, material reflectance and a combination of both. © 2020, Springer Science+Business Media, LLC, part of Springer Nature.</t>
  </si>
  <si>
    <t>http://doi.org/10.1007/s11263-020-01363-6</t>
  </si>
  <si>
    <t>ImViA, VIBOT ERL CNRS 6000, Université Bourgogne Franche-Comté, Dijon, France; LaSTIG, IGN, ENSG, Université Paris-Est, Saint-Mandé, 94160, France; IBISC, Université Paris-Saclay - Univ Evry, Evry, 91020, France</t>
  </si>
  <si>
    <t>Depth from monocular;  Global image descriptor;  Image retrieval;  Localization;  Side modality learning</t>
  </si>
  <si>
    <t>Geometry;  Reflection;  Robots;  Search engines, Geometry information;  Image descriptions;  Image-based localizations;  Localization accuracy;  Localization performance;  Outdoor environment;  Visual localization;  Weakly annotated data, Image enhancement</t>
  </si>
  <si>
    <t>09205691</t>
  </si>
  <si>
    <t>Robust long-term registration of UAV images of crop fields for precision agriculture</t>
  </si>
  <si>
    <t>N. Chebrolu and T. Labe and C. Stachniss</t>
  </si>
  <si>
    <t>Continuous crop monitoring is an important aspect of precision agriculture and requires the registration of sensor data over longer periods of time. Often, fields are monitored using cameras mounted on unmanned aerial vehicles (UAVs) but strong changes in the visual appearance of the growing crops and the field itself poses serious challenges to conventional image registration methods. In this letter, we present a method for registering images of agricultural fields taken by an UAV over the crop season and present a complete pipeline for computing temporally aligned three-dimensional (3-D) point clouds of the field. Our approach exploits the inherent geometry of the crop arrangement in the field, which remains mostly static over time. This allows us to register the images even in the presence of strong visual changes. To this end, we propose a scale invariant, geometric feature descriptor that encodes the local plant arrangement geometry. The experiments suggest that we are able to register images taken over the crop season, including situations where matching with an off-the-shelf visual descriptor fails. We evaluate the accuracy of our matching system with respect to manually labeled ground truth. We furthermore illustrate that the reconstructed 3-D models are qualitatively correct and the registration results allow for monitoring growth parameters at a per plant level. © 2016 IEEE.</t>
  </si>
  <si>
    <t>http://doi.org/10.1109/LRA.2018.2849603</t>
  </si>
  <si>
    <t>Institute of Geodesy and Geoinformation, University of Bonn, Bonn, 53113, Germany</t>
  </si>
  <si>
    <t>Robotics in agriculture and forestry;  SLAM</t>
  </si>
  <si>
    <t>Antennas;  Forestry;  Geometry;  Precision agriculture;  Robotics;  Three dimensional computer graphics;  Unmanned aerial vehicles (UAV), Agricultural fields;  Crop monitoring;  Geometric feature;  Growth parameters;  Matching system;  Registration methods;  SLAM;  Visual appearance, Crops</t>
  </si>
  <si>
    <t>Generic node removal for factor-graph SLAM</t>
  </si>
  <si>
    <t>This paper reports on a generic factor-based method for node removal in factor-graph simultaneous localization and mapping (SLAM),whichwe call generic linear constraints (GLCs). The need for a generic node removal tool is motivated by long-term SLAMapplications,whereby nodes are removed in order to control the computational cost of graph optimization. GLC is able to produce a new set of linearized factors over the elimination clique that can represent either the true marginalization (i.e., dense GLC) or a sparse approximation of the true marginalization using a Chow-Liu tree (i.e., parse GLC). The proposed algorithm improves upon commonly used methods in two key ways: First, it is not limited to graphs with strictly full-state relative-pose factors and works equally well with other low-rank factors, such as those produced by monocular vision. Second, the new factors are produced in such a way that accounts for measurement correlation, which is a problem encountered in other methods that rely strictly upon pairwise measurement composition. We evaluate the proposed method over multiple real-world SLAM graphs and show that it outperforms other recently proposed methods in terms of Kullback-Leibler divergence. Additionally, we experimentally demonstrate that the proposed GLC method provides a principled and flexible tool to control the computational complexity of long-term graph SLAM, with results shown for 34.9 h of real-world indoor-outdoor data covering 147.4 km collected over 27 mapping sessions spanning a period of 15 months. © 2014 IEEE. Personal.</t>
  </si>
  <si>
    <t>http://doi.org/10.1109/TRO.2014.2347571</t>
  </si>
  <si>
    <t>Department of Electrical Engineering and Computer Science, University of Michigan, Ann Arbor, MI  48109-2145, United States; Robotics Institute, Carnegie Mellon University, Pittsburgh, PA  15213, United States; Department of Naval Architecture and Marine Engineering, University of Michigan, Ann Arbor, MI  48109-2145, United States</t>
  </si>
  <si>
    <t>Factor-graphs;  Long-term autonomy;  Marginalization;  Mobile robotics;  Simultaneous localization and mapping (SLAM)</t>
  </si>
  <si>
    <t>Computational complexity;  Mapping;  Robotics, Factor-graphs;  Long-term autonomy;  Marginalization;  Mobile robotic;  Simultaneous localization and mapping, Trees (mathematics)</t>
  </si>
  <si>
    <t>15523098</t>
  </si>
  <si>
    <t>Preventing and correcting mistakes in lifelong mapping</t>
  </si>
  <si>
    <t>2021 10th European Conference on Mobile Robots, ECMR 2021 - Proceedings</t>
  </si>
  <si>
    <t>A Graph SLAM system is only as good as the edges in its pose graph. Critical mistakes in the generation of these edges can instantly render a map inconsistent, misleading, and ultimately unusable. For a lifelong mapping system, where the map is updated continuously, avoiding these errors altogether is infeasible. Instead, we propose a system for detection of and recovery from severe errors in edge generation. Our system remedies both edges created by view observations and edges created by an odometry motion model. For observation edges, we pair a novel method for monitoring ambiguous views with an intelligent graph-merging algorithm capable of rejecting a relocalization in progress. For motion edges, we propose a qualitative geometric approach for detecting structural aberrations characteristic of odometry failures. We conclude with an analysis of our results based on an empirical study of thousands of robot runs. © 2021 IEEE.</t>
  </si>
  <si>
    <t>http://doi.org/10.1109/ECMR50962.2021.9568826</t>
  </si>
  <si>
    <t>IRobot Corporation, Bedford, MA  01730, United States</t>
  </si>
  <si>
    <t>Computer vision, Empirical studies;  Geometric approaches;  Mapping systems;  Merging algorithms;  Motion edge;  Motion models;  Novel methods;  Odometry;  Re-localization, Mapping</t>
  </si>
  <si>
    <t>SDF-Loc: Signed distance Field based 2D relocalization and map update in dynamic environments</t>
  </si>
  <si>
    <t>Proceedings of the American Control Conference</t>
  </si>
  <si>
    <t>2019-July</t>
  </si>
  <si>
    <t>To empower an autonomous robot to perform long-term navigation in a given area, a concurrent localization and map update algorithm is required. In this paper, we tackle this problem by providing both theoretical analysis and algorithm design for robotic systems equipped with 2D laser range finders. The first key contribution of this paper is that we propose a hybrid signed distance field (SDF) framework for laser based localization. The proposed hybrid SDF integrates two methods with complementary characteristics, namely Euclidean SDF (ESDF) and Truncated SDF (TSDF). With our framework, accurate pose estimation and fast map update can be performed simultaneously. Moreover, we introduce a novel sliding window estimator which attains better accuracy by consistently utilizing sensor and map information with both scan-to-scan and scan-to-map data association. Real-world experimental results demonstrate that the proposed algorithm can be used for commercial robots in various environments with long-term usage. Experiments also show that our approach outperforms competing approaches by a wide margin. © 2019 American Automatic Control Council.</t>
  </si>
  <si>
    <t>http://doi.org/10.23919/acc.2019.8814347</t>
  </si>
  <si>
    <t>Alibaba DAMO Academy AI Labs, Hangzhou, China</t>
  </si>
  <si>
    <t>07431619</t>
  </si>
  <si>
    <t>Development of autonomous wheelchair for indoor and outdoor traveling</t>
  </si>
  <si>
    <t>M. Yokozuka and N. Hashimoto and K. Tomita and O. Matsumoto</t>
  </si>
  <si>
    <t>Lecture Notes of the Institute for Computer Sciences, Social-Informatics and Telecommunications Engineering, LNICST</t>
  </si>
  <si>
    <t>91--96</t>
  </si>
  <si>
    <t>151</t>
  </si>
  <si>
    <t>In order to assist elderly people and disabled people, this paper describes development of autonomous wheelchair to travel in indoor and outdoor environments for providing traveling ability to any where. For this aim, the autonomous wheelchairs should have travelingcapability without choosing indoor and outdoor environments. Position detection is a key technology for autonomous driving since people decides a traveling direction from a current position and a destination. GPS is a fundamental technology for position detection. However GPS is not available in indoor cases, and GPS is not always available in outdoor cases when tall buildings occlude satellites. In these cases autonomous wheelchair has to detect a self-position by other sensor systems. In this study we have adopted a localization system utilizing 3D maps and a 3D laser range finder. By the 3D localization system our wheelchair system can detect a self-position robustly if the wheelchair is surrounded by obstacles such as pedestrians. To avoid collision our wheelchair system uses short and long term planning. The short planning finds a safe motion-pattern from every conceivable pattern by the simulation on a map. The long term planning generates a feasible route to destination. If the route generated by the long-term planner collides to some obstacles our wheelchair avoids collision by the short term planning. By the localization system and the planning system our wheelchair could operate in public spaces. © Institute for Computer Sciences, Social Informatics and Telecommunications Engineering 2015.</t>
  </si>
  <si>
    <t>10.1007/978-3-319-19743-2_14</t>
  </si>
  <si>
    <t>http://doi.org/10.1007/978-3-319-19743-2_14</t>
  </si>
  <si>
    <t>National Institute of Advanced Industrial Science and Technology (AIST), 1-1-1 Umezono, Tsukuba, Ibaraki, 305-8568, Japan</t>
  </si>
  <si>
    <t>Autonomous vehicle;  SLAM;  Wheelchair</t>
  </si>
  <si>
    <t>Global positioning system;  Internet;  Internet of things;  Object recognition;  Range finders;  Tall buildings, Autonomous driving;  Autonomous Vehicles;  Autonomous wheelchair;  Laser range finders;  Localization system;  Outdoor environment;  Short term planning;  SLAM, Wheelchairs</t>
  </si>
  <si>
    <t>18678211</t>
  </si>
  <si>
    <t>2671--2677</t>
  </si>
  <si>
    <t>2018-November</t>
  </si>
  <si>
    <t>Current vision-based localization approaches enable reliable positioning in areas where global navigation satellite systems (GNSS) fail due to multipath and shadowing effects. These approaches require an up-to-date map. It seems promising to update such maps iteratively after passing the mapped area again. However, bundling more and more passes into the existing map leads to unbounded computation and memory complexity. Herein we propose an iterative optimization approach to create highly accurate maps comprising any number of drives with constant computation complexity. The optimization bases on keypoint correspondences matched between the recorded images from multiple drives. First, each new drive is reconstructed separately by a sliding window bundle-adjustment. Thereafter, the estimated trajectory is divided into disjoint clusters. To align the new drive to the current map, we optimize pairs of clusters which are interconnected through loop-closure or inter-drive correspondences. We derive pose differences from all clusters to estimate the final map poses. For global accuracy, we add GNSS measurements from a low cost receiver. We show in our experiments that the approach enables a joint estimate of the trajectories and landmarks from numerous city-scaled passes within several hours on desktop computers. © 2018 IEEE.</t>
  </si>
  <si>
    <t>http://doi.org/10.1109/ITSC.2018.8570011</t>
  </si>
  <si>
    <t>FZI Research Center for Information Technology, Karlsruhe, Germany; Institute of Measurement and Control Systems, Karlsruhe Institute of Technology(KIT), Karlsruhe, Germany</t>
  </si>
  <si>
    <t>Intelligent systems;  Intelligent vehicle highway systems;  Personal computers, Bundle adjustments;  Computation complexity;  Global Navigation Satellite Systems;  Iterative Optimization;  Keypoint correspondences;  Memory complexity;  Unbounded computations;  Vision based localization, Global positioning system</t>
  </si>
  <si>
    <t>As autonomous robots are increasingly being introduced in real-world environments operating for long periods of time, the difficulties of long-term mapping are attracting the attention of the robotics research community. This paper proposes a full SLAM system capable of handling the dynamics of the environment across a single or multiple mapping sessions. Using the pose graph SLAM paradigm, the system works on local maps in the form of 2D point cloud data which are updated over time to store the most up-to-date state of the environment. The core of our system is an efficient ICP-based alignment and merging procedure working on the clouds that copes with non-static entities of the environment. Furthermore, the system retains the graph complexity by removing out-dated nodes upon robust inter- and intra-session loop closure detections while graph coherency is preserved by using condensed measurements. Experiments conducted with real data from longterm SLAM datasets demonstrate the efficiency, accuracy and effectiveness of our system in the management of the mapping problem during long-term robot operation. © 2018 IEEE.</t>
  </si>
  <si>
    <t>http://doi.org/10.1109/IROS.2018.8594310</t>
  </si>
  <si>
    <t>Dipartimento di Ingegneria Informatica Automatica e Gestionale 'An-tonio Ruberti', Sapienza University of Rome, Italy</t>
  </si>
  <si>
    <t>Intelligent robots;  Mapping;  Robotics, Dynamic environments;  Graph complexity;  Mapping problem;  Merging procedure;  Point cloud data;  Real world environments;  Robot operations;  Robotics research, Information management</t>
  </si>
  <si>
    <t>R-LOAM: Improving LiDAR Odometry and Mapping with Point-to-Mesh Features of a Known 3D Reference Object</t>
  </si>
  <si>
    <t>LiDAR-based odometry and mapping is used in many robotic applications to retrieve the robot's position in an unknown environment and allows for autonomous operation in GPS-denied (e.g., indoor) environments. With a 3D LiDAR sensor, highly accurate localization becomes possible, which enables high quality 3D reconstruction of the environment. In this letter we extend the well-known LOAM framework by leveraging prior knowledge about a reference object in the environment to further improve the localization accuracy. This requires a known 3D model of the reference object and its known position in a global coordinate frame. Instead of only relying on the point features in the mapping module of LOAM, we also include mesh features extracted from the 3D triangular mesh of the reference object in the optimization problem. For fast correspondence computation of mesh features, we use the Axis-Aligned-Bounding-Box-Tree (AABB) structure. Essentially, our approach not only makes use of the previously built map for absolute localization in the environment, but also takes the relative position to the reference object into account, effectively reducing long-term drift. To validate the proposed concept, we generated datasets using the Gazebo simulation environment in exemplary visual inspection scenarios of an airplane inside a hangar and the Eiffel Tower. An actuated 3D LiDAR sensor is mounted via a 1-DoF gimbal on a UAV capturing 360$^\circ$ scans. We benchmark our approach against the state-of-the-art open-source LOAM framework. The results show that the proposed joint optimization using both point and mesh features yields a significant reduction in Absolute Pose Error (APE) and therefore improves the map and 3D reconstruction quality during long-term operations. © 2016 IEEE.</t>
  </si>
  <si>
    <t>http://doi.org/10.1109/LRA.2021.3060413</t>
  </si>
  <si>
    <t>Chair of Media Technology, The Department of Electrical and Computer Engineering, Technical University of Munich, Munich, Germany</t>
  </si>
  <si>
    <t>localization;  mapping;  range sensing;  SLAM</t>
  </si>
  <si>
    <t>3D modeling;  Agricultural robots;  Knowledge management;  Mapping;  Mesh generation;  Optical radar, Autonomous operations;  Axis-aligned bounding boxes;  Localization accuracy;  Optimization problems;  Relative positions;  Robotic applications;  Simulation environment;  Unknown environments, Image reconstruction</t>
  </si>
  <si>
    <t>M. Mohan and D. Galvez-Lopez and C. Monteleoni and G. Sibley</t>
  </si>
  <si>
    <t>As robots continue to create long-term maps, the amount of information that they need to handle increases over time. In terms of place recognition, this implies that the number of images being considered may increase until exceeding the computational resources of the robot. In this paper we consider a scenario where, given multiple independent large maps, possibly from different cities or locations, a robot must effectively and in real time decide whether it can localize itself in one of those known maps. Since the number of images to be handled by such a system is likely to be extremely large, we find that it is beneficial to decompose the set of images into independent groups or environments. This raises a new question: Given a query image, how do we select the best environment? This paper proposes a similarity criterion that can be used to solve this problem. It is based on the observation that, if each environment is described in terms of its co-occurrent features, similarity between environments can be established by comparing their co-occurrence matrices. We show that this leads to a novel place recognition algorithm that divides the collection of images into environments and arranges them in a hierarchy of inverted indices. By selecting first the relevant environment for the operating robot, we can reduce the number of images to perform the actual loop detection, reducing the execution time while preserving the accuracy. The practicality of this approach is shown through experimental results on several large datasets covering a combined distance of more than 750Km. © 2015 IEEE.</t>
  </si>
  <si>
    <t>http://doi.org/10.1109/ICRA.2015.7139966</t>
  </si>
  <si>
    <t>Department of Computer Science, George Washington University, United States; Department of Computer Science, University of Colorado Boulder, United States</t>
  </si>
  <si>
    <t>Agricultural robots;  Robotics;  Robots, Amount of information;  Co-occurrence-matrix;  Computational resources;  Environment selection;  Inverted indices;  Loop detection;  Place recognition;  Similarity criteria, Large dataset</t>
  </si>
  <si>
    <t>Featureless visual processing for SLAM in changing outdoor environments</t>
  </si>
  <si>
    <t>M. Milford and A. George</t>
  </si>
  <si>
    <t>569--584</t>
  </si>
  <si>
    <t>92</t>
  </si>
  <si>
    <t>Vision-based SLAM is mostly a solved problem providing clear, sharp images can be obtained. However, in outdoor environments a number of factors such as rough terrain, high speeds and hardware limitations can result in these conditions not being met. High speed transit on rough terrain can lead to image blur and under/over exposure, problems that cannot easily be dealt with using low cost hardware. Furthermore, recently there has been a growth in interest in lifelong autonomy for robots, which brings with it the challenge in outdoor environments of dealing with a moving sun and lack of constant artificial lighting. In this paper, we present a lightweight approach to visual localization and visual odometry that addresses the challenges posed by perceptual change and low cost cameras. The approach combines low resolution imagery with the SLAM algorithm, RatSLAM. We test the system using a cheap consumer camera mounted on a small vehicle in a mixed urban and vegetated environment, at times ranging from dawn to dusk and in conditions ranging from sunny weather to rain. We first show that the system is able to provide reliable mapping and recall over the course of the day and incrementally incorporate new visual scenes from different times into an existing map. We then restrict the system to only learning visual scenes at one time of day, and show that the system is still able to localize and map at other times of day. The results demonstrate the viability of the approach in situations where image quality is poor and environmental or hardware factors preclude the use of visual features. © Springer-Verlag Berlin Heidelberg 2014.</t>
  </si>
  <si>
    <t>10.1007/978-3-642-40686-7_38</t>
  </si>
  <si>
    <t>http://doi.org/10.1007/978-3-642-40686-7_38</t>
  </si>
  <si>
    <t>School of Electrical Engineering and Computer Science, Queensland University of Technology, Brisbane, Australia</t>
  </si>
  <si>
    <t>Artificial lighting;  High speed transits;  Low cost hardware;  Low-resolution imagery;  Number of factors;  Outdoor environment;  Visual localization;  Visual-processing, Cameras;  Hardware;  Robot learning, Robotics</t>
  </si>
  <si>
    <t>RTAB-Map as an open-source lidar and visual simultaneous localization and mapping library for large-scale and long-term online operation</t>
  </si>
  <si>
    <t>Distributed as an open-source library since 2013, real-time appearance-based mapping (RTAB-Map) started as an appearance-based loop closure detection approach with memory management to deal with large-scale and long-term online operation. It then grew to implement simultaneous localization and mapping (SLAM) on various robots and mobile platforms. As each application brings its own set of constraints on sensors, processing capabilities, and locomotion, it raises the question of which SLAM approach is the most appropriate to use in terms of cost, accuracy, computation power, and ease of integration. Since most of SLAM approaches are either visual- or lidar-based, comparison is difficult. Therefore, we decided to extend RTAB-Map to support both visual and lidar SLAM, providing in one package a tool allowing users to implement and compare a variety of 3D and 2D solutions for a wide range of applications with different robots and sensors. This paper presents this extended version of RTAB-Map and its use in comparing, both quantitatively and qualitatively, a large selection of popular real-world datasets (e.g., KITTI, EuRoC, TUM RGB-D, MIT Stata Center on PR2 robot), outlining strengths, and limitations of visual and lidar SLAM configurations from a practical perspective for autonomous navigation applications. © 2018 Wiley Periodicals, Inc.</t>
  </si>
  <si>
    <t>http://doi.org/10.1002/rob.21831</t>
  </si>
  <si>
    <t>Department of Electrical Engineering and Computer Engineering, Interdisciplinary Institute of Technological Innovation (3IT), Université de Sherbrooke, Sherbrooke, QC, Canada</t>
  </si>
  <si>
    <t>perception;  position estimation;  SLAM</t>
  </si>
  <si>
    <t>Mapping;  Optical radar;  Robots;  Sensory perception, Autonomous navigation;  Open-source libraries;  Position estimation;  Processing capability;  Real-world datasets;  Simultaneous localization and mapping;  SLAM;  Visual simultaneous localization and mappings, Robotics</t>
  </si>
  <si>
    <t>For long-term simultaneous planning, localization and mapping (SPLAM), a robot should be able to continuously update its map according to the dynamic changes of the environment and the new areas explored. With limited onboard computation capabilities, a robot should also be able to limit the size of the map used for online localization and mapping. This paper addresses these challenges using a memory management mechanism, which identifies locations that should remain in a Working Memory (WM) for online processing from locations that should be transferred to a Long-Term Memory (LTM). When revisiting previously mapped areas that are in LTM, the mechanism can retrieve these locations and place them back in WM for online SPLAM. The approach is tested on a robot equipped with a short-range laser rangefinder and a RGB-D camera, patrolling autonomously 10.5 km in an indoor environment over 11 sessions while having encountered 139 people. © 2017, Springer Science+Business Media, LLC, part of Springer Nature.</t>
  </si>
  <si>
    <t>http://doi.org/10.1007/s10514-017-9682-5</t>
  </si>
  <si>
    <t>Interdisciplinary Institute for Technological Innovation (3IT), Université de Sherbrooke, Sherbrooke, QC, Canada</t>
  </si>
  <si>
    <t>Loop closure detection;  Multi-session;  Path planning;  Pose graph;  SLAM</t>
  </si>
  <si>
    <t>Graphic methods;  Location;  Mapping;  Motion planning;  Range finders;  Robots, Indoor environment;  Laser range finders;  Localization and mappings;  Loop closure;  Multi-session;  On-line localization;  Pose graph;  SLAM, Robot programming</t>
  </si>
  <si>
    <t>Obstacle persistent adaptive map maintenance for autonomous mobile robots using spatio-temporal reasoning</t>
  </si>
  <si>
    <t>IEEE International Conference on Automation Science and Engineering</t>
  </si>
  <si>
    <t>Mobile robotic systems operate in increasingly realistic scenarios even as users have increased expectations for the duration of autonomous tasks. Mobile robots face unique challenges when operating in environments that change over time, where systems must maintain an accurate representation of the environment with respect to both spatial and temporal dimensions. This paper describes a spatio-temporal technique for extending the autonomy of a mobile robot in a changing environment. This new technique called Obstacle Persistent Adaptive Map Maintenance (OPAMM) uses navigation data collected during normal operations to perform periodic self-maintenance of its environment model. OPAMM implements a probabilistic feature persistence model to predict the survival state of obstacles and update the world model. Maintaining an accurate world model is necessary for extending the long-term autonomy of robots in realistic scenarios. Results show that robots using OPAMM had localizations scores higher than other methods, thus reducing long-term localization degradation. © 2019 IEEE.</t>
  </si>
  <si>
    <t>http://doi.org/10.1109/COASE.2019.8843095</t>
  </si>
  <si>
    <t>Department of Mechanical Engineering, University of Texas, Austin, TX  78758, United States</t>
  </si>
  <si>
    <t>Maintenance;  Mobile robots, Autonomous Mobile Robot;  Changing environment;  Environment modeling;  Mobile robotic systems;  Persistence models;  Spatio-temporal reasoning;  Spatio-temporal techniques;  Temporal dimensions, Navigation</t>
  </si>
  <si>
    <t>21618070</t>
  </si>
  <si>
    <t>Appearance-based loop closure detection for online large-scale and long-term operation</t>
  </si>
  <si>
    <t>In appearance-based localization and mapping, loop-closure detection is the process used to determinate if the current observation comes from a previously visited location or a new one. As the size of the internal map increases, so does the time required to compare new observations with all stored locations, eventually limiting online processing. This paper presents an online loop-closure detection approach for large-scale and long-term operation. The approach is based on a memory management method, which limits the number of locations used for loop-closure detection so that the computation time remains under real-time constraints. The idea consists of keeping the most recent and frequently observed locations in a working memory (WM) that is used for loop-closure detection, and transferring the others into a long-term memory (LTM). When a match is found between the current location and one stored in WM, associated locations that are stored in LTM can be updated and remembered for additional loop-closure detections. Results demonstrate the approach's adaptability and scalability using ten standard datasets from other appearance-based loop-closure approaches, one custom dataset using real images taken over a 2-km loop of our university campus, and one custom dataset (7 h) using virtual images from the racing video game 'Need for Speed: Most Wanted.' © 2013 IEEE.</t>
  </si>
  <si>
    <t>http://doi.org/10.1109/TRO.2013.2242375</t>
  </si>
  <si>
    <t>Department of Electrical and Computer Engineering, Université de Sherbrooke, Sherbrooke, QC J1K 2R1, Canada</t>
  </si>
  <si>
    <t>Appearance-based localization and mapping;  bag-of-words approach;  dynamic Bayes filtering;  place recognition</t>
  </si>
  <si>
    <t>Bag of words;  Bayes filtering;  Detection approach;  Localization and mappings;  Memory management;  Online processing;  Place recognition;  Real time constraints, Robotics, Electrical engineering</t>
  </si>
  <si>
    <t>MP3: A unified model to map, perceive, predict and plan</t>
  </si>
  <si>
    <t>Proceedings of the IEEE Computer Society Conference on Computer Vision and Pattern Recognition</t>
  </si>
  <si>
    <t>High-definition maps (HD maps) are a key component of most modern self-driving systems due to their valuable semantic and geometric information. Unfortunately, building HD maps has proven hard to scale due to their cost as well as the requirements they impose in the localization system that has to work everywhere with centimeter-level accuracy. Being able to drive without an HD map would be very beneficial to scale self-driving solutions as well as to increase the failure tolerance of existing ones (e.g., if localization fails or the map is not up-to-date). Towards this goal, we propose MP3, an end-to-end approach to mapless driving where the input is raw sensor data and a high-level command (e.g., turn left at the intersection). MP3 predicts intermediate representations in the form of an online map and the current and future state of dynamic agents, and exploits them in a novel neural motion planner to make interpretable decisions taking into account uncertainty. We show that our approach is significantly safer, more comfortable, and can follow commands better than the baselines in challenging long-term closed-loop simulations, as well as when compared to an expert driver in a large-scale real-world dataset. © 2021 IEEE</t>
  </si>
  <si>
    <t>http://doi.org/10.1109/CVPR46437.2021.01417</t>
  </si>
  <si>
    <t>Uber ATG; University of Toronto</t>
  </si>
  <si>
    <t>Computer vision;  Digital storage;  Digital television;  Intelligent vehicle highway systems;  Large dataset, Centimeter levels;  Driving systems;  Failure tolerance;  Geometric information;  High definition;  Localisation;  Localisation Systems;  Self drivings;  Semantics Information;  Unified Modeling, Semantics</t>
  </si>
  <si>
    <t>10636919</t>
  </si>
  <si>
    <t>Design of an unmanned underwater vehicle for reef surveying</t>
  </si>
  <si>
    <t>IFAC Proceedings Volumes (IFAC-PapersOnline)</t>
  </si>
  <si>
    <t>This paper presents the design of an Unmanned Underwater Vehicle (UUV) used for surveying coral reef environments. Application of the Simultaneous Localisation and Mapping algorithm are shown using data collected by the vehicle operating on the Great Barrier Reef in Australia. By fusing information from the vehicle's on-board sonar and vision systems, it is possible to use the highly textured reef to provide estimates of the vehicle motion as well as to generate models of the gross structure of the underlying reefs. Terrain-aided navigation promises to revolutionise the ability of marine systems to track underwater bodies in many applications. This work represents a crucial step in the development of underwater technologies capable of long-term, reliable deployment. Results of the application of this technique to the tracking of the vehicle position are shown. Copyright © IFAC Mechatronic Systems, Sydney, Australia, 2004.</t>
  </si>
  <si>
    <t>10.1016/S1474-6670(17)31100-X</t>
  </si>
  <si>
    <t>https://www.doi.org/10.1016/S1474-6670(17)31100-X</t>
  </si>
  <si>
    <t>ARC Centre of Excellence for Autonomous Systems, School of Aerospace Mechanical and Mechatronic Engineering, University of Sydney, Sydney, NSW  2006, Australia</t>
  </si>
  <si>
    <t>Coral reef;  Localisation;  Mapping;  Unmanned underwater vehicle</t>
  </si>
  <si>
    <t>Conformal mapping;  Mapping;  Marine applications;  Marine navigation;  Reefs;  Surveys;  Textures;  Underwater acoustics, Coral reef;  Great Barrier Reef;  Localisation;  Simultaneous localisation and mappings;  Terrain aided navigation;  Underwater bodies;  Underwater technology;  Vehicle position, Unmanned underwater vehicles</t>
  </si>
  <si>
    <t>IFAC Secretariat</t>
  </si>
  <si>
    <t>14746670</t>
  </si>
  <si>
    <t>Proceedings of 2013 10th International Bhurban Conference on Applied Sciences and Technology, IBCAST 2013</t>
  </si>
  <si>
    <t>Simultaneous Localization and Mapping, SLAM, is an important topic in the field of robotics and autonomous navigation. The metric SLAM suffers from sensor inaccuracies and thus cannot be used for long-term navigation. In such case, Visual SLAM or a Hybrid SLAM based on both metric and visual approach is a good alternative. In this paper, in order to speed up a Visual SLAM, we propose a novel concept of dynamic dictionary generated on the results of triangulation done on RF, radio frequency, signals from nearest cell towers of a cellular network. This dynamic dictionary efficiently manages the scalability of a Visual SLAM and make it possible to work in a large-scale environment. A framework is proposed along with triangulation data of a city and with simulations to support the concept. © 2013 IEEE.</t>
  </si>
  <si>
    <t>https://doi.org/10.1109/IBCAST.2013.6512139</t>
  </si>
  <si>
    <t>Beijing Laboratory of Intelligent Information Technology, School of Computer Science, Beijing Institute of Technology, Beijing 100081, China; Centres of Excellence in Science and Applied Technologies (CESAT), Islamabad, Pakistan</t>
  </si>
  <si>
    <t>Autonomous navigation;  Cellular network;  Dynamic dictionaries;  Novel concept;  Radio frequencies;  Simultaneous localization and mapping;  Speed up;  Visual SLAM, Mathematical techniques;  Robots;  Triangulation, Robotics</t>
  </si>
  <si>
    <t>This paper presents a 2D B-spline mapping framework for representing unstructured environments in a compact manner. While occupancy-grid and landmark-based maps have been successfully employed by the robotics community in indoor scenarios, outdoor long-term autonomous operations require a more compact representation of the environment. This work tackles this problem by interpolating the data of a high frequency sensor using B-spline curves. Compared to lines and circles, splines are more powerful in the sense that they allow for the description of more complex shapes in the scene. In this work, spline curves are continuously tracked and aligned across multiple sensor readings using lightweight methods, making the proposed framework suitable for robot navigation in outdoor missions. In particular, a Simultaneous Localization and Mapping (SLAM) algorithm specifically tailored for B-spline maps is presented here. The efficacy of the proposed framework is demonstrated by Software-in-the-Loop (SiL) simulations in different scenarios. © 2018 IEEE.</t>
  </si>
  <si>
    <t>http://doi.org/10.1109/IROS.2018.8594456</t>
  </si>
  <si>
    <t>Faculty of Engineering, University of Porto, Portugal; ISR/IST, University of Lisbon, Laboratory of Robotics and Engineering Systems (LARSyS), Portugal</t>
  </si>
  <si>
    <t>Curve fitting;  Indoor positioning systems;  Intelligent robots;  Mapping;  Robotics, Autonomous operations;  Compact representation;  High frequency sensors;  Multiple sensors;  Robot navigation;  Simultaneous localization and mapping algorithms;  Software in the loop(SIL);  Unstructured environments, Interpolation</t>
  </si>
  <si>
    <t>Localization is a key capability for autonomous vehicles especially in urban scenarios. We propose the use of pole-like landmarks as primary features in these environments, as they are distinct, long-term stable and can be detected reliably with a stereo camera system. Furthermore, the resulting map representation is memory efficient, allowing for easy storage and on-line updates. The localization is performed in real-time by a stereo camera system as a main sensor, using vehicle odometry and an off-the-shelf GPS as secondary information sources. Localization is performed by a particle filter approach, coupled with an Kalman filter for robustness and sensor fusion. This leads to a lateral accuracy below 20 cm in various urban test areas. The system has been included in our autonomous test vehicle and successfully demonstrated the full loop from mapping to autonomous driving. © 2016 IEEE.</t>
  </si>
  <si>
    <t>http://doi.org/10.1109/IROS.2016.7759339</t>
  </si>
  <si>
    <t>Institut für Informatik, Freie Universität Berlin, Arnimallee 7, Berlin, 14195, Germany</t>
  </si>
  <si>
    <t>Cameras;  Poles;  Stereo image processing;  Vehicles, Autonomous driving;  Autonomous Vehicles;  Information sources;  Map representations;  Memory efficient;  On-line updates;  Stereo camera system;  Urban scenarios, Intelligent robots</t>
  </si>
  <si>
    <t>Proper place recognition on an environment that can change over time is fundamental for long-term SLAM. In such scenarios the observations obtained in the same region can drastically differ due to changes caused by semi-static objects, such as doors, furniture, etc. In this work, we extend a strategy that represents environment regions using words, based on spatial density information extracted from laser readings. This time, in order to deal with changes in the environment, our method not only builds words representing the real observations made by the robot, but also alternative multi-level words to account for possible changes in a place's observations generated by non-static objects. Place recognition is made by searching matches of sequences of N consecutive words (both real or alternatives). Experiments performed in real and simulated scenarios are shown, and demonstrate the advantages associated to the use of multi-level words. © 2016 IEEE.</t>
  </si>
  <si>
    <t>http://doi.org/10.1109/IROS.2016.7759504</t>
  </si>
  <si>
    <t>Institute of Informatics, Universidade Federal do Rio Grande do Sul, Porto Alegre, Brazil</t>
  </si>
  <si>
    <t>Robots, Multilevels;  Place recognition;  Spatial densities;  Static objects, Intelligent robots</t>
  </si>
  <si>
    <t>2015-December</t>
  </si>
  <si>
    <t>Relocalization with Submaps: Multi-Session Mapping for Planetary Rovers Equipped with Stereo Cameras</t>
  </si>
  <si>
    <t>R. Giubilato and M. Vayugundla and M. J. Schuster and W. Sturzl and A. Wedler and R. Triebel and S. Debei</t>
  </si>
  <si>
    <t>To enable long term exploration of extreme environments such as planetary surfaces, heterogeneous robotic teams need the ability to localize themselves on previously built maps. While the Localization and Mapping problem for single sessions can be efficiently solved with many state of the art solutions, place recognition in natural environments still poses great challenges for the perception system of a robotic agent. In this paper we propose a relocalization pipeline which exploits both 3D and visual information from stereo cameras to detect matches across local point clouds of multiple SLAM sessions. Our solution is based on a Bag of Binary Words scheme where binarized SHOT descriptors are enriched with visual cues to recall in a fast and efficient way previously visited places. The proposed relocalization scheme is validated on challenging datasets captured using a planetary rover prototype on Mount Etna, designated as a Moon analogue environment. © 2016 IEEE.</t>
  </si>
  <si>
    <t>http://doi.org/10.1109/LRA.2020.2964157</t>
  </si>
  <si>
    <t>CISAS Giuseppe Colombo, University of Padova, via Venezia 15, Padova, 35131, Italy; German Aerospace Center (DLR), Institute of Robotics and Mechatronics, Münchener Str. 20, Wessling, 82234, Germany</t>
  </si>
  <si>
    <t>Localization;  mapping;  space robotics and automation</t>
  </si>
  <si>
    <t>Cameras;  Mapping;  Planetary landers;  Stereo image processing, Extreme environment;  Localization;  Localization and mappings;  Natural environments;  Perception systems;  Planetary surfaces;  Space robotics;  Visual information, Robotics</t>
  </si>
  <si>
    <t>Global localization and kidnapping are two challenging problems in robot localization. The popular method, Monte Carlo Localization (MCL) addresses the problem by iteratively updating a set of particles with a 'sampling-weighting' loop. Sampling is decisive to the performance of MCL [1]. However, traditional MCL can only sample from a uniform distribution over the state space. Although variants of MCL propose different sampling models, they fail to provide an accurate distribution or generalize across scenes. To better deal with these problems, we present a distribution proposal model named Deep Samplable Observation Model (DSOM). DSOM takes a map and a 2D laser scan as inputs and outputs a conditional multimodal probability distribution of the pose, making the samples more focusing on the regions with higher likelihood. With such samples, the convergence is expected to be more effective and efficient. Considering that the learning-based sampling model may fail to capture the accurate pose sometimes, we furthermore propose the Adaptive Mixture MCL (AdaM MCL), which deploys a trusty mechanism to adaptively select updating mode for each particle to tolerate this situation. Equipped with DSOM, AdaM MCL can achieve more accurate estimation, faster convergence and better scalability than previous methods in both synthetic and real scenes. Even in real environments with long-term changes, AdaM MCL is able to localize the robot using DSOM trained only by simulation observations from a SLAM map or a blueprint map. Source code for this paper is available here: https://github.com/Runjian-Chen/AdaM_MCL. © 2016 IEEE.</t>
  </si>
  <si>
    <t>http://doi.org/10.1109/LRA.2021.3061339</t>
  </si>
  <si>
    <t>Zhejiang University, Zhejiang, China; Center for Autonomous System, University of Technology Sydney, Ultimo, NSW, Australia</t>
  </si>
  <si>
    <t>Global localization;  multimodal;  samplable observation model</t>
  </si>
  <si>
    <t>Agricultural robots;  Crime;  Iterative methods;  Monte Carlo methods;  Robot applications;  Robots;  SLAM robotics, Accurate estimation;  Faster convergence;  Global localization;  Monte Carlo localization;  Observation model;  Real environments;  Robot localization;  Uniform distribution, Probability distributions</t>
  </si>
  <si>
    <t>Visual information is a valuable asset in any perception scheme designed for an intelligent transportation system. In this regard, the camera-based recognition of locations provides a higher situational awareness of the environment, which is very useful for varied localization solutions typically needed in long-Term autonomous navigation, such as loop closure detection and visual odometry or SLAM correction. In this paper we present OpenABLE, an open-source toolbox contributed to the community with the aim of helping researchers in the application of these kinds of life-long localization algorithms. The implementation follows the philosophy of the topological place recognition method named ABLE, including several new features and improvements. These functionalities allow to match locations using different global image description methods and several configuration options, which enable the users to control varied parameters in order to improve the performance of place recognition depending on their specific problem requisites. The applicability of our toolbox in visual localization purposes for intelligent vehicles is validated in the presented results, jointly with comparisons to the main state-of-The-Art methods. © 2016 IEEE.</t>
  </si>
  <si>
    <t>http://doi.org/10.1109/ITSC.2016.7795672</t>
  </si>
  <si>
    <t>Department of Electronics, University of Alcaĺa (UAH), Alcalá de Henares, Madrid, 28871, Spain; IRobot Corporation, 10 Greycoat Place, London, United Kingdom</t>
  </si>
  <si>
    <t>Image matching;  Intelligent systems;  Intelligent vehicle highway systems;  Transportation;  Vehicle locating systems, Autonomous navigation;  Configuration options;  Intelligent transportation systems;  Localization algorithm;  Open source toolboxes;  Situational awareness;  State-of-the-art methods;  Topological place recognition, Visual servoing</t>
  </si>
  <si>
    <t>2019 5th International Conference on Control, Automation and Robotics, ICCAR 2019</t>
  </si>
  <si>
    <t>Indoor service mobile robots need to relocate when they are kidnapped, powered off, or lost in long-term work, thus unable to perform daily tasks. Solving this problem is challenging, especially for 3D maps due to the computational complexity. In order to solve this issue, a novel relocalization algorithm based on hierarchical registration is proposed for a known 3D map in this paper. For 3D point cloud maps, the algorithm obtains multi-layer information in the vertical direction through hierarchical registration at the robot's current position. To obtain the best 3D pose for relocalization, we fuse the poses calculated by the multi-layered point cloud into one and use it as the initial pose of the iterative closest point algorithm. The hierarchical registration based algorithm solves the problem of unknown initial value for registration between two large point clouds, improves the recall rate, and ensures the accuracy of algorithm at the same time. The related relocalization experiments are carried out in the indoor environment and the results verify the effectiveness and robustness of the algorithm. © 2019 IEEE.</t>
  </si>
  <si>
    <t>http://doi.org/10.1109/ICCAR.2019.8813720</t>
  </si>
  <si>
    <t>State Key Laboratory of Robotics and System, Harbin Institute of Technology, Harbin, 150001, China</t>
  </si>
  <si>
    <t>mobile robot;  point cloud registration;  relocalization;  visual SLAM</t>
  </si>
  <si>
    <t>Mobile robots;  Robotics, Hierarchical registration;  Indoor environment;  Iterative closest point algorithm;  Point cloud registration;  Re-localization;  Service mobile robots;  Vertical direction;  Visual SLAM, Iterative methods</t>
  </si>
  <si>
    <t>Life-long visual localization is one of the most challenging topics in robotics over the last few years. The difficulty of this task is in the strong appearance changes that a place suffers due to dynamic elements, illumination, weather or seasons. In this paper, we propose a novel method (ABLE-M) to cope with the main problems of carrying out a robust visual topological localization along time. The novelty of our approach resides in the description of sequences of monocular images as binary codes, which are extracted from a global LDB descriptor and efficiently matched using FLANN for fast nearest neighbor search. Besides, an illumination invariant technique is applied. The usage of the proposed binary description and matching method provides a reduction of memory and computational costs, which is necessary for long-term performance. Our proposal is evaluated in different life-long navigation scenarios, where ABLE-M outperforms some of the main state-of-the-art algorithms, such as WI-SURF, BRIEF-Gist, FAB-MAP or SeqSLAM. Tests are presented for four public datasets where a same route is traversed at different times of day or night, along the months or across all four seasons. © 2015 IEEE.</t>
  </si>
  <si>
    <t>http://doi.org/10.1109/ICRA.2015.7140088</t>
  </si>
  <si>
    <t>Department of Electronics, University of Alcalá (UAH), Alcalá de Henares, Madrid, 28871, Spain; Computer Vision Group, Toshiba Research Europe Ltd., Cambridge, CB4 0GZ, United Kingdom</t>
  </si>
  <si>
    <t>Agricultural robots;  Nearest neighbor search;  Robotics;  Robots, Computational costs;  Fast nearest neighbor search;  Illumination invariant;  Long term performance;  Matching methods;  State-of-the-art algorithms;  Topological localization;  Visual localization, Binary sequences</t>
  </si>
  <si>
    <t>Loop-Closure Detection with a Multiresolution Point Cloud Histogram Mode in Lidar Odometry and Mapping for Intelligent Vehicles</t>
  </si>
  <si>
    <t>Precise positioning is the basic condition for intelligent vehicles to complete perception, decision making and control tasks. In response to this challenge, in this article, lidar simultaneous localization and mapping (SLAM) is taken as the research object, and a SLAM system is designed that integrates motion compensation and ground information removal functions, and can construct a real-time environment map and determine its own position on the map while the vehicle is driving. A loop-closure detection method with a multiresolution point cloud histogram mode is proposed, which can effectively detect whether the vehicle passes through the same position and perform optimization to obtain globally consistent pose and map information in the urban conditions with more driving loops. We conduct experiments on the well-known KITTI dataset and compare the results with those of state-of-the-art systems. The experiments confirm that the lidar SLAM system designed in this article can provide accurate and effective positioning information for intelligent vehicles. The proposed loop-closure detection algorithm has an excellent real-time performance and accuracy, which can guarantee the long-term driving operation of these vehicles. © 1996-2012 IEEE.</t>
  </si>
  <si>
    <t>http://doi.org/10.1109/TMECH.2021.3062647</t>
  </si>
  <si>
    <t>State Key Laboratory of Automotive Simulation, And Control Jilin University Campus Nanling, Changchun, China</t>
  </si>
  <si>
    <t>KITTI dataset;  lidar simultaneous localization and mapping (SLAM);  loop-closure detection;  multiresolution histogram;  pose estimation</t>
  </si>
  <si>
    <t>Decision making;  Intelligent vehicle highway systems;  Mapping;  Motion compensation;  Optical radar;  SLAM robotics, Detection algorithm;  Driving operations;  Positioning information;  Precise positioning;  Real time performance;  Real-time environment;  Simultaneous localisation and mappings;  State-of-the-art system, Vehicles</t>
  </si>
  <si>
    <t>Place recognition is one of the major challenges for the LiDAR-based effective localization and mapping task. Traditional methods are usually relying on geometry matching to achieve place recognition, where a global geometry map need to be restored. In this paper, we accomplish the place recognition task based on an end-to-end feature learning framework with the LiDAR inputs. This method consists of two core modules, a dynamic octree mapping module that generates local 2D maps with the consideration of the robot's motion; and an unsupervised place feature learning module which is an improved adversarial feature learning network with additional assistance for the long-term place recognition requirement. More specially, in place feature learning, we present an additional Generative Adversarial Network with a designed Conditional Entropy Reduction module to stabilize the feature learning process in an unsupervised manner. We evaluate the proposed method on the Kitti dataset and North Campus Long-Term LiDAR dataset. Experimental results show that the proposed method outperforms state-of-the-art in place recognition tasks under long-term applications. What's more, the feature size and inference efficiency in the proposed method are applicable in real-time performance on practical robotic platforms. © 2018 IEEE.</t>
  </si>
  <si>
    <t>http://doi.org/10.1109/IROS.2018.8593562</t>
  </si>
  <si>
    <t>State Key Laboratory of Robotics, Shenyang Institute of Automation, Chinese Academy of Sciences, Shenyang, China; Department of Mechanical and Automation Engineering, Chinese University of Hong Kong, Hong Kong, Hong Kong; Robotics Institute at Carnegie Mellon University, Pittsburgh, United States; Department of Mechanical Engineering, University of Auckland, New Zealand</t>
  </si>
  <si>
    <t>Intelligent robots;  Mapping;  Optical radar, Adversarial networks;  Conditional entropy;  Geometry matching;  Inference efficiency;  Localization and mappings;  Real time performance;  Robotic platforms;  Unsupervised feature learning, Machine learning</t>
  </si>
  <si>
    <t>FusionVLAD: A Multi-View Deep Fusion Networks for Viewpoint-Free 3D Place Recognition</t>
  </si>
  <si>
    <t>P. Yin and L. Xu and J. Zhang and H. Choset</t>
  </si>
  <si>
    <t>2304--2310</t>
  </si>
  <si>
    <t>Real-time 3D place recognition is a crucial technology to recover from localization failure in applications like autonomous driving, last-mile delivery, and service robots. However, it is challenging for 3D place retrieval methods to be accurate, efficient, and robust to the variant viewpoints differences. In this letter, we propose FusionVLAD, a fusion-based network that encodes a multi-view representation of sparse 3D point clouds into viewpoint-free global descriptors. The system consists of two parallel branches: a spherical-view branch for orientation-invariant feature extraction, and the top-down view branch for translation-insensitive feature extraction. Furthermore, we design a parallel fusion module to enhance the combination of region-wise feature connection between the two branches. Experiments on two public datasets and two generated datasets show that our method outperforms state-of-the-art with robust place recognition accuracy and efficient inference time. Besides, FusionVLAD requires limited computation resources and makes it extremely suitable for low-cost robots' long-term place recognition task. © 2016 IEEE.</t>
  </si>
  <si>
    <t>10.1109/LRA.2021.3061375</t>
  </si>
  <si>
    <t>http://doi.org/10.1109/LRA.2021.3061375</t>
  </si>
  <si>
    <t>Robotics Institute, Carnegie Mellon University, Pittsburgh, PA, United States</t>
  </si>
  <si>
    <t>Recognition;  SLAM;  visual learning</t>
  </si>
  <si>
    <t>Agricultural robots;  Extraction;  Robots, Autonomous driving;  Computation resources;  Crucial technology;  Global Descriptors;  Insensitive features;  Invariant feature extraction;  Place recognition;  Retrieval methods, Feature extraction</t>
  </si>
  <si>
    <t>On the Redundancy Detection in Keyframe-Based SLAM</t>
  </si>
  <si>
    <t>Proceedings - 2019 International Conference on 3D Vision, 3DV 2019</t>
  </si>
  <si>
    <t>Egomotion and scene estimation is a key component in automating robot navigation, as well as in virtual reality applications for mobile phones or head-mounted displays. It is well known, however, that with long exploratory trajectories and multi-session mapping for long-term autonomy or collaborative applications, the maintenance of the ever-increasing size of these maps quickly becomes a bottleneck. With the explosion of data resulting in increasing runtime of the optimization algorithms ensuring the accuracy of the Simultaneous Localization And Mapping (SLAM) estimates, the large quantity of collected experiences is imposing hard limits on the scalability of such techniques. Considering the keyframe-based paradigm of SLAM techniques, this paper investigates the redundancy inherent in SLAM maps, by quantifying the information of different experiences of the scene as encoded in keyframes. Here we propose and evaluate different information-theoretic and heuristic metrics to remove dispensable scene measurements with minimal impact on the accuracy of the SLAM estimates. Evaluating the proposed metrics in two state-of-the-art centralized collaborative SLAM systems, we provide our key insights into how to identify redundancy in keyframe-based SLAM. © 2019 IEEE.</t>
  </si>
  <si>
    <t>http://doi.org/10.1109/3DV.2019.00071</t>
  </si>
  <si>
    <t>Vision for Robotics Lab, ETH Zurich, Zurich, 8092, Switzerland</t>
  </si>
  <si>
    <t>Collaborative SLAM;  Graph Compression;  Keyframe Selection;  Multi Robot Systems;  Redundancy Detection;  SLAM</t>
  </si>
  <si>
    <t>Global system for mobile communications;  Helmet mounted displays;  Information theory;  Mapping;  Multipurpose robots;  Redundancy;  Virtual reality, Collaborative SLAM;  Graph compressions;  Key frame selection;  Multi-robot systems;  SLAM, Robotics</t>
  </si>
  <si>
    <t>Long-term Mapping Techniques for Ship Hull Inspection and Surveillance using an Autonomous Underwater Vehicle</t>
  </si>
  <si>
    <t>265--289</t>
  </si>
  <si>
    <t>This paper reports on a system for an autonomous underwater vehicle to perform in situ, multiple session hull inspection using long-term simultaneous localization and mapping (SLAM). Our method assumes very little a priori knowledge, and it does not require the aid of acoustic beacons for navigation, which is a typical mode of navigation in this type of application. Our system combines recent techniques in underwater saliency-informed visual SLAM and a method for representing the ship hull surface as a collection of many locally planar surface features. This methodology produces accurate maps that can be constructed in real-time on consumer-grade computing hardware. A single-session SLAM result is initially used as a prior map for later sessions, where the robot automatically merges the multiple surveys into a common hull-relative reference frame. To perform the relocalization step, we use a particle filter that leverages the locally planar representation of the ship hull surface, and a fast visual descriptor matching algorithm. Finally, we apply the recently developed graph sparsification tool, generic linear constraints, as a way to manage the computational complexity of the SLAM system as the robot accumulates information across multiple sessions. We show results for 20 SLAM sessions for two large vessels over the course of days, months, and even up to three years, with a total path length of approximately 10.2 km. © 2015 Wiley Periodicals, Inc.</t>
  </si>
  <si>
    <t>http://doi.org/10.1002/rob.21582</t>
  </si>
  <si>
    <t>Department of Electrical Engineering and Computer Science, University of Michigan, Ann Arbor, MI, United States; Department of Civil and Environmental Engineering, Korea Advanced Institute of Science and Technology, Daejeon, S., South Korea; Department of Naval Architecture and Marine Engineering, University of Michigan, Ann Arbor, MI, United States</t>
  </si>
  <si>
    <t>Algorithms;  Autonomous underwater vehicles;  Distributed computer systems;  Image matching;  Information management;  Mapping;  Robotics;  Robots;  Ships, Computing hardware;  Descriptor matching;  Graph sparsification;  Linear constraints;  Mapping techniques;  Ship-hull inspections;  Simultaneous localization and mapping;  Total path length, Hulls (ship)</t>
  </si>
  <si>
    <t>Place recognition is an important component for simultaneously localization and mapping in a variety of robotics applications. Recently, several approaches using landmark information to represent a place showed promising performance to address long-term environment changes. However, previous approaches do not explicitly consider changes of the landmarks, i,e., old landmarks may disappear and new ones often appear over time. In addition, representations used in these approaches to represent landmarks are limited, based upon visual or spatial cues only. In this paper, we introduce a novel worst-case graph matching approach that integrates spatial relationships of landmarks with their appearances for long-term place recognition. Our method designs a graph representation to encode distance and angular spatial relationships as well as visual appearances of landmarks in order to represent a place. Then, we formulate place recognition as a graph matching problem under the worst-case scenario. Our approach matches places by computing the similarities of distance and angular spatial relationships of the landmarks that have the least similar appearances (i.e., worst-case). If the worst appearance similarity of landmarks is small, two places are identified to be not the same, even though their graph representations have high spatial relationship similarities. We evaluate our approach over two public benchmark datasets for long-term place recognition, including St. Lucia and CMU-VL. The experimental results have validated that our approach obtains the state-of-the-art place recognition performance, with a changing number of landmarks. © 2020 IEEE.</t>
  </si>
  <si>
    <t>http://doi.org/10.1109/ICRA40945.2020.9196906</t>
  </si>
  <si>
    <t>Colorado School of Mines, Human-Centered Robotics Lab, Golden, CO  80401, United States</t>
  </si>
  <si>
    <t>Agricultural robots;  Graph structures;  Knowledge representation, Appearance similarities;  Environment change;  Graph matching problems;  Graph representation;  Localization and mappings;  Robotics applications;  Spatial relationships;  Worst case scenario, Robotics</t>
  </si>
  <si>
    <t>Reliable long-term localization is key for robotic systems in dynamic environments. In this paper, we propose a novel approach for long-term localization using 3D LiDARs, coined PoseMap. In essence, we extract distinctive features from range measurements and bundle these into local views along with observation poses. The sensor's trajectory is then estimated in a sliding window fashion by matching current and old features and minimizing the distances in-between. The map representation facilitates finding a suitable set of old features, by selecting the closest local map(s) for matching. Similarly to a visibility analysis, this procedure provides a suitable set of features for localization but at a fraction of the computational cost. PoseMap also allows for updates and extensions of the map at any time by replacing and adding local maps when necessary. We evaluate our approach using two platforms both equipped with a 3D LiDAR and an IMU, demonstrating localization at 8 Hz and robustness to changes in the environment such as moving vehicles and changing vegetation. PoseMap was implemented on an autonomous vehicle allowing it to drive autonomously over a period of 18 months through a mix of industrial and unstructured off-road environments, covering more than 100 kms without a single localization failure. © 2018 IEEE.</t>
  </si>
  <si>
    <t>http://doi.org/10.1109/IROS.2018.8593854</t>
  </si>
  <si>
    <t>Data61, Robotics and Autonomous Systems Group, CSIRO, Australia; ETH Zurich, Autonomous Systems Lab, Switzerland</t>
  </si>
  <si>
    <t>Autonomous vehicles;  Off road vehicles;  Optical radar, Computational costs;  Dynamic environments;  Map representations;  Moving vehicles;  Multi-environments;  Range measurements;  Road environment;  Visibility analysis, Intelligent robots</t>
  </si>
  <si>
    <t>AVP-SLAM: Semantic visual mapping and localization for autonomous vehicles in the parking lot</t>
  </si>
  <si>
    <t>Autonomous valet parking is a specific application for autonomous vehicles. In this task, vehicles need to navigate in narrow, crowded and GPS-denied parking lots. Accurate localization ability is of great importance. Traditional visual-based methods suffer from tracking lost due to texture-less regions, repeated structures, and appearance changes. In this paper, we exploit robust semantic features to build the map and localize vehicles in parking lots. Semantic features contain guide signs, parking lines, speed bumps, etc, which typically appear in parking lots. Compared with traditional features, these semantic features are long-term stable and robust to the perspective and illumination change. We adopt four surround-view cameras to increase the perception range. Assisting by an IMU (Inertial Measurement Unit) and wheel encoders, the proposed system generates a global visual semantic map. This map is further used to localize vehicles at the centimeter level. We analyze the accuracy and recall of our system and compare it against other methods in real experiments. Furthermore, we demonstrate the practicability of the proposed system by the autonomous parking application. © 2020 IEEE.</t>
  </si>
  <si>
    <t>http://doi.org/10.1109/IROS45743.2020.9340939</t>
  </si>
  <si>
    <t>IAS BU, Huawei Technologies, Shanghai, China</t>
  </si>
  <si>
    <t>Agricultural robots;  Cameras;  Intelligent robots;  Semantics;  Textures;  Traffic signs, Autonomous Parking;  Centimeter levels;  Illumination changes;  Inertial measurement unit;  Semantic features;  Visual mapping;  Visual semantics;  Wheel encoders, Autonomous vehicles</t>
  </si>
  <si>
    <t>Real-time dense map fusion for stereo SLAM</t>
  </si>
  <si>
    <t>T. Pire and R. Baravalle and A. D'alessandro and J. Civera</t>
  </si>
  <si>
    <t>Robotica</t>
  </si>
  <si>
    <t>1510--1526</t>
  </si>
  <si>
    <t>A robot should be able to estimate an accurate and dense 3D model of its environment (a map), along with its pose relative to it, all of it in real time, in order to be able to navigate autonomously without collisions. As the robot moves from its starting position and the estimated map grows, the computational and memory footprint of a dense 3D map increases and might exceed the robot capabilities in a short time. However, a global map is still needed to maintain its consistency and plan for distant goals, possibly out of the robot field of view. In this work, we address such problem by proposing a real-time stereo mapping pipeline, feasible for standard CPUs, which is locally dense and globally sparse and accurate. Our algorithm is based on a graph relating poses and salient visual points, in order to maintain a long-term accuracy with a small cost. Within such framework, we propose an efficient dense fusion of several stereo depths in the locality of the current robot pose. We evaluate the performance and the accuracy of our algorithm in the public datasets of Tsukuba and KITTI, and demonstrate that it outperforms single-view stereo depth. We release the code as open-source, in order to facilitate the system use and comparisons. © Cambridge University Press 2018.</t>
  </si>
  <si>
    <t>10.1017/S0263574718000528</t>
  </si>
  <si>
    <t>http://doi.org/10.1017/S0263574718000528</t>
  </si>
  <si>
    <t>CIFASIS, French Argentine International Center for Information and Systems Sciences (CONICET-UNR), Argentina; I3A, University of Zaragoza, Spain</t>
  </si>
  <si>
    <t>Dense mapping;  Stereo vision;  Visual SLAM</t>
  </si>
  <si>
    <t>Mapping;  Open systems;  Program processors;  Robots;  Stereo vision, 3-d modeling;  Field of views;  Map fusions;  Memory footprint;  Open sources;  Real time stereo;  Visual point;  Visual SLAM, Stereo image processing</t>
  </si>
  <si>
    <t>Cambridge University Press</t>
  </si>
  <si>
    <t>02635747</t>
  </si>
  <si>
    <t>Texture-aware SLAM using stereo imagery and inertial information</t>
  </si>
  <si>
    <t>T. Manderson and F. Shkurti and G. Dudek</t>
  </si>
  <si>
    <t>Proceedings - 2016 13th Conference on Computer and Robot Vision, CRV 2016</t>
  </si>
  <si>
    <t>456--463</t>
  </si>
  <si>
    <t>We present a gaze control method that augments an existing stereo and inertial Simultaneous Localization And Mapping (SLAM) system by directing the stereo camera towards feature-rich regions of the scene. Our integrated active SLAM system is based on careful triangulation of visual features, existing successful nonlinear optimization, and visual loop closing frameworks. It relies on the tight coupling of IMU measurements with constraints imposed by visual correspondences from both stereo and motion. Alongside the SLAM system, the gaze control module also runs in real-time and includes an efficient online classifier that segments the scene into texture classes and assigns a quality score to each class that correlates with the availability of reliable features for tracking. Based on this quality score, the gaze selection module controls a pan-tilt unit that directs the camera to focus on high-reward texture classes. We validate our system in both indoor and outdoor spaces, and we show that active gaze control crucially improves the robustness and long-term operation of the localization system. © 2016 IEEE.</t>
  </si>
  <si>
    <t>10.1109/CRV.2016.69</t>
  </si>
  <si>
    <t>http://doi.org/10.1109/CRV.2016.69</t>
  </si>
  <si>
    <t>Center for Intelligent Machines, McGill University, Montreal, Canada</t>
  </si>
  <si>
    <t>Cameras;  Computer vision;  Indoor positioning systems;  Nonlinear programming;  Quality control;  Robotics, Localization system;  Non-linear optimization;  On-line classifier;  Simultaneous localization and mapping;  Stereo cameras;  Stereo imagery;  Tight coupling;  Visual feature, Stereo image processing</t>
  </si>
  <si>
    <t>Recently, there has been significant progress towards lifelong, autonomous operation of mobile robots, especially in the field of localization and mapping. One important challenge in this context is visual localization under substantial perceptual changes, for example, coming from different seasons. In this paper, we present an approach to localize a mobile robot with a low frequency camera with respect to an image sequence, recorded previously within a different season. Our approach uses a discrete Bayes filter and a sensor model based on whole image descriptors. Thereby it exploits sequential information to model the dynamics of the system. Since we compute a probability distribution over the whole state space, our approach can handle more complex trajectories that may include same season loop-closures as well as fragmented sub-sequences. Throughout an extensive experimental evaluation on challenging datasets, we demonstrate that our approach outperforms state-of-the-art techniques. © 2015 IEEE.</t>
  </si>
  <si>
    <t>http://doi.org/10.1109/ECMR.2015.7324181</t>
  </si>
  <si>
    <t>Autonomous Intelligent Systems Group, University of Freiburg, Germany</t>
  </si>
  <si>
    <t>Cameras;  Context;  Databases;  Lead;  Matched filters;  Robot sensing systems</t>
  </si>
  <si>
    <t>Cameras;  Database systems;  Image processing;  Lead;  Matched filters;  Mobile robots;  Probability distributions, Autonomous operations;  Context;  Experimental evaluation;  Localization and mappings;  Markov localizations;  Robot sensing system;  Sequential information;  State-of-the-art techniques, Robots</t>
  </si>
  <si>
    <t>1602--1622</t>
  </si>
  <si>
    <t>Although topographic mapping missions and geological surveys carried out by Autonomous Underwater Vehicles (AUVs) are becoming increasingly prevalent, the lack of precise navigation in these scenarios still limits their application. This paper deals with the problems of long-term underwater navigation for AUVs and provides new mapping techniques by developing a Bathymetric Simultaneous Localisation And Mapping (BSLAM) method based on graph SLAM technology. To considerably reduce the calculation cost, the trajectory of the AUV is divided into various submaps based on Differences of Normals (DoN). Loop closures between submaps are obtained by terrain matching; meanwhile, maximum likelihood terrain estimation is also introduced to build weak data association within the submap. Assisted by one weight voting method for loop closures, the global and local trajectory corrections work together to provide an accurate navigation solution for AUVs with weak data association and inaccurate loop closures. The viability, accuracy and real-time performance of the proposed algorithm are verified with data collected onboard, including an 8 km planned track recorded at a speed of 4 knots in Qingdao, China. Copyright © The Royal Institute of Navigation 2019.</t>
  </si>
  <si>
    <t>http://doi.org/10.1017/S0373463319000286</t>
  </si>
  <si>
    <t>Science and Technology on Underwater Vehicle Laboratory, Harbin Engineering University, Harbin, 150001, China</t>
  </si>
  <si>
    <t>AUVs;  Graph SLAM;  Navigation;  Terrain estimation;  Weight voting method</t>
  </si>
  <si>
    <t>accuracy assessment;  algorithm;  autonomous underwater vehicle;  bathymetric survey;  bathymetry;  error correction;  estimation method;  graphical method;  navigation;  precision;  terrain;  topographic mapping, China;  Qingdao Bay;  Shandong</t>
  </si>
  <si>
    <t>03734633</t>
  </si>
  <si>
    <t>Persistent localization and life-long mapping in changing environments using the frequency map enhancement</t>
  </si>
  <si>
    <t>We present a lifelong mapping and localisation system for long-term autonomous operation of mobile robots in changing environments. The core of the system is a spatiotemporal occupancy grid that explicitly represents the persistence and periodicity of the individual cells and can predict the probability of their occupancy in the future. During navigation, our robot builds temporally local maps and integrates then into the global spatio-temporal grid. Through re-observation of the same locations, the spatio-temporal grid learns the longterm environment dynamics and gains the ability to predict the future environment states. This predictive ability allows to generate time-specific 2d maps used by the robot's localisation and planning modules. By analysing data from a long-term deployment of the robot in a human-populated environment, we show that the proposed representation improves localisation accuracy and the efficiency of path planning. We also show how to integrate the method into the ROS navigation stack for use by other roboticists. © 2016 IEEE.</t>
  </si>
  <si>
    <t>http://doi.org/10.1109/IROS.2016.7759671</t>
  </si>
  <si>
    <t>University of Lincoln, United Kingdom</t>
  </si>
  <si>
    <t>Long-term autonomy;  Mobile robotics</t>
  </si>
  <si>
    <t>Intelligent robots;  Mapping;  Motion planning;  Robot programming, Autonomous operations;  Changing environment;  Environment dynamics;  Environment state;  Localisation Systems;  Long-term autonomy;  Mobile robotic;  Predictive abilities, Robots</t>
  </si>
  <si>
    <t>Range-Focused Fusion of Camera-IMU-UWB for Accurate and Drift-Reduced Localization</t>
  </si>
  <si>
    <t>1678--1685</t>
  </si>
  <si>
    <t>In this work, we present a tightly-coupled fusion scheme of a monocular camera, a 6-DoF IMU, and a single unknown Ultra-wideband (UWB) anchor to achieve accurate and drift-reduced localization. Specifically, this letter focuses on incorporating the UWB sensor into an existing state-of-the-art visual-inertial system. Previous works toward this goal use a single nearest UWB range data to update robot positions in the sliding window ('position-focused') and have demonstrated encouraging results. However, these approaches ignore 1) the time-offset between UWB and camera sensors, and 2) all other ranges between two consecutive keyframes. Our approach shifts the perspective to the UWB measurements ('range-focused') by leveraging the propagated information readily available from the visual-inertial odometry pipeline. This allows the UWB data to be used in a more effective manner: the time-offset of each range data is addressed and all available measurements can be utilized. Experimental results show that the proposed method consistently outperforms previous methods in both estimating the anchor position and reducing the drift in long-term trajectories. © 2016 IEEE.</t>
  </si>
  <si>
    <t>http://doi.org/10.1109/LRA.2021.3057838</t>
  </si>
  <si>
    <t>School of Electrical and Electronic Engineering, Nanyang Technological University, Singapore, Singapore</t>
  </si>
  <si>
    <t>localization;  Sensor fusion;  SLAM</t>
  </si>
  <si>
    <t>Agricultural robots;  Cameras, Camera sensor;  Inertial systems;  Long-term trajectories;  Monocular cameras;  Robot positions;  Sliding Window;  State of the art;  Tightly-coupled, Ultra-wideband (UWB)</t>
  </si>
  <si>
    <t>2021-May</t>
  </si>
  <si>
    <t>Mapping and localization in non-static environments are fundamental problems in robotics. Most of previous methods mainly focus on static and highly dynamic objects in the environment, which may suffer from localization failure in semi-dynamic scenarios without considering objects with lower dynamics, such as parked cars and stopped pedestrians. In this paper, we introduce semantic mapping and lifelong localization approaches to recognize semi-dynamic objects in non-static environments. We also propose a generic framework that can integrate mainstream object detection algorithms with mapping and localization algorithms. The mapping method combines an object detection algorithm and a SLAM algorithm to detect semi-dynamic objects and constructs a semantic map that only contains semi-dynamic objects in the environment. During navigation, the localization method can classify observation corresponding to static and non-static objects respectively and evaluate whether those semi-dynamic objects have moved, to reduce the weight of invalid observation and localization fluctuation. Real-world experiments show that the proposed method can improve the localization accuracy of mobile robots in non-static scenarios. © 2021 IEEE</t>
  </si>
  <si>
    <t>http://doi.org/10.1109/ICRA48506.2021.9561584</t>
  </si>
  <si>
    <t>The State Key Laboratory of Automotive Safety and Energy, The School of Vehicle and Mobility, Tsinghua University, Beijing, 100084, China; The Department of Computer Science and Technology, Tsinghua University, Beijing, 100084, China</t>
  </si>
  <si>
    <t>Localizing backscatters by a single robot with zero start-up cost</t>
  </si>
  <si>
    <t>2019 IEEE Global Communications Conference, GLOBECOM 2019 - Proceedings</t>
  </si>
  <si>
    <t>Recent years have witnessed the rapid proliferation of low- power backscatter technologies that realize the ubiquitous and long-term connectivity to empower smart cities and smart homes. Localizing such low-power backscatter tags is crucial for IoT-based smart services. However, current backscatter localization systems require prior knowledge of the site, either a map or landmarks with known positions, increasing the deployment cost. To empower universal localization service, this paper presents Rover, an indoor localization system that simultaneously localizes multiple backscatter tags with zero start-up cost using a robot equipped with inertial sensors. Rover runs in a joint optimization framework, fusing WiFi-based positioning measurements with inertial measurements to simultaneously estimate the locations of both the robot and the connected tags. Our design addresses practical issues such as the interference among multiple tags and the real- time processing for solving the SLAM problem. We prototype Rover using off-the-shelf WiFi chips and customized backscatter tags. Our experiments show that Rover achieves localization accuracies of 39.3 cm for the robot and 74.6 cm for the tags. © 2019 IEEE.</t>
  </si>
  <si>
    <t>https://www.scopus.com/inward/record.uri?eid=2-s2.0-85081985824&amp;doi=10.1109%2fGLOBECOM38437.2019.9013768&amp;partnerID=40&amp;md5=97090834141389e835ebc2ff524bb141</t>
  </si>
  <si>
    <t>School of Electronic Information and Communications, Huazhong University of Science and Technology, China; School of Information Science and Engineering, Southeast University</t>
  </si>
  <si>
    <t>Backscatter;  Channel state information;  Inertial sensor;  Localization</t>
  </si>
  <si>
    <t>Automation;  Backscattering;  Channel state information;  Inertial navigation systems;  Intelligent buildings;  Robots;  Wireless local area networks (WLAN), Indoor localization systems;  Inertial measurements;  Inertial sensor;  Localization;  Localization accuracy;  Localization services;  Localization system;  Long-term connectivity, Indoor positioning systems</t>
  </si>
  <si>
    <t>Concurrent filtering and smoothing: A parallel architecture for real-time navigation and full smoothing</t>
  </si>
  <si>
    <t>S. Williams and V. Indelman and M. Kaess and R. Roberts and J. J. Leonard and F. Dellaert</t>
  </si>
  <si>
    <t>1544--1568</t>
  </si>
  <si>
    <t>We present a parallelized navigation architecture that is capable of running in real-time and incorporating long-term loop closure constraints while producing the optimal Bayesian solution. This architecture splits the inference problem into a low-latency update that incorporates new measurements using just the most recent states (filter), and a high-latency update that is capable of closing long loops and smooths using all past states (smoother). This architecture employs the probabilistic graphical models of factor graphs, which allows the low-latency inference and high-latency inference to be viewed as sub-operations of a single optimization performed within a single graphical model. A specific factorization of the full joint density is employed that allows the different inference operations to be performed asynchronously while still recovering the optimal solution produced by a full batch optimization. Due to the real-time, asynchronous nature of this algorithm, updates to the state estimates from the high-latency smoother will naturally be delayed until the smoother calculations have completed. This architecture has been tested within a simulated aerial environment and on real data collected from an autonomous ground vehicle. In all cases, the concurrent architecture is shown to recover the full batch solution, even while updated state estimates are produced in real-time. © 2014 The Author(s).</t>
  </si>
  <si>
    <t>10.1177/0278364914531056</t>
  </si>
  <si>
    <t>http://doi.org/10.1177/0278364914531056</t>
  </si>
  <si>
    <t>Institute for Robotics and Intelligent Machines, Georgia Institute of Technology, 801 Atlantic Drive, Atlanta, GA  30309, United States; Field Robotics Center, Robotics Institute, Carnegie Mellon University, Pittsburgh, PA, United States; Computer Science and Artificial Intelligence Laboratory, MIT, Cambridge, MA, United States</t>
  </si>
  <si>
    <t>filtering;  Information fusion;  probabilistic graphical models;  real time navigation;  SLAM;  smoothing</t>
  </si>
  <si>
    <t>Agricultural robots;  Antennas;  Filtration;  Graphic methods;  Information filtering;  Information fusion;  Navigation;  State estimation, Autonomous ground vehicles;  Concurrent architecture;  Loop closure constraints;  Navigation architectures;  Probabilistic graphical models;  Real-time navigation;  SLAM;  smoothing, Parallel architectures</t>
  </si>
  <si>
    <t>A lightweight localization strategy for lidar-guided autonomous robots with artificial landmarks</t>
  </si>
  <si>
    <t>This paper proposes and implements a lightweight, “real-time” localization system (SORLA) with artificial landmarks (reflectors), which only uses LiDAR data for the laser odometer compensation in the case of high-speed or sharp-turning. Theoretically, due to the feature-matching mechanism of the LiDAR, locations of multiple reflectors and the reflector layout are not limited by geometrical relation. A series of algorithms is implemented to find and track the features of the environment, such as the reflector localization method, the motion compensation technique, and the reflector matching optimization algorithm. The reflector extraction algorithm is used to identify the reflector candidates and estimates the precise center locations of the reflectors from 2D LiDAR data. The motion compensation algorithm predicts the potential velocity, location, and angle of the robot without odometer errors. Finally, the matching optimization algorithm searches the reflector combinations for the best matching score, which ensures that the correct reflector combination could be found during the high-speed movement and fast turning. All those mechanisms guarantee the algorithm’s precision and robustness in the high speed and noisy background. Our experimental results show that the SORLA algorithm has an average localization error of 6.45 mm at a speed of 0.4 m/s, and 9.87 mm at 4.2 m/s, and still works well with the angular velocity of 1.4 rad/s at a sharp turn. The recovery mechanism in the algorithm could handle the failure cases of reflector occlusion, and the long-term stability test of 72 h firmly proves the algorithm’s robustness. This work shows that the strategy used in the SORLA algorithm is feasible for industry-level navigation with high precision and a promising alternative solution for SLAM. © 2021 by the authors. Licensee MDPI, Basel, Switzerland.</t>
  </si>
  <si>
    <t>http://doi.org/10.3390/s21134479</t>
  </si>
  <si>
    <t>School of Electronic and Information Engineering, Changchun University of Science and Technology, Changchun, 130022, China; Suzhou Institute of Biomedical Engineering and Technology, Chinese Academy of Sciences, Suzhou, 215163, China; Pilot AI Company, Hangzhou, 310000, China; Changchun Institute of Optics, Fine Mechanics and Physics, Chinese Academy of Sciences, Changchun, 130033, China</t>
  </si>
  <si>
    <t>High-speed movement;  LiDAR navigation;  Motion compensation;  Reflector localization;  Reflector matching</t>
  </si>
  <si>
    <t>Location;  Motion compensation;  Optical radar;  Optimization;  Robots, Alternative solutions;  Compensation techniques;  Extraction algorithms;  Geometrical relations;  Long-term stability test;  Matching optimization;  Motion compensation algorithm;  Recovery mechanisms, Reflection, algorithm;  motion;  movement (physiology);  robotics, Algorithms;  Motion;  Movement;  Robotics</t>
  </si>
  <si>
    <t>Accurate vehicle localization is arguably the most critical and fundamental task for autonomous vehicle navigation. While dense 3D point-cloud-based maps enable precise localization, they impose significant storage and transmission burdens when used in city-scale environments. In this paper, we propose a highly compressed representation for LiDAR maps, along with an efficient and robust real-time alignment algorithm for on-vehicle LiDAR scans. The proposed mapping framework, which we refer to as Feature Likelihood Acquisition Map Emulation (FLAME), requires less than 0.1% of the storage space of the original 3D point cloud map. In essence, FLAME emulates an original map through feature likelihood functions. In particular, FLAME models planar, pole and curb features. These three feature classes are long-term stable, distinct and common among vehicular roadways. Multiclass feature points are extracted from LiDAR scans through feature detection. A new multiclass-based point-to-distribution alignment method is proposed to find the association and alignment between the multiclass feature points and the FLAME map. The experimental results show that the proposed framework can achieve the same level of accuracy (less than 10cm) as the 3D point cloud based localization. © 2019 IEEE.</t>
  </si>
  <si>
    <t>http://doi.org/10.1109/IROS40897.2019.8968082</t>
  </si>
  <si>
    <t>Michigan State University, Department of Electrical and Computer Engineering, 220 Trowbridge Road, East Lansing, MI  48824, United States</t>
  </si>
  <si>
    <t>Alignment;  Intelligent robots;  Mapping;  Optical radar, 3D point cloud;  Alignment methods;  Autonomous vehicle navigation;  Feature detection;  Likelihood functions;  Mapping and localization;  Storage spaces;  Vehicle localization, Autonomous vehicles</t>
  </si>
  <si>
    <t>Omnidirectional multisensory perception fusion for long-term place recognition</t>
  </si>
  <si>
    <t>Over the recent years, long-term place recognition has attracted an increasing attention to detect loops for largescale Simultaneous Localization and Mapping (SLAM) in loopy environments during long-term autonomy. Almost all existing methods are designed to work with traditional cameras with a limited field of view. Recent advances in omnidirectional sensors offer a robot an opportunity to perceive the entire surrounding environment. However, no work has existed thus far to research how omnidirectional sensors can help long-term place recognition, especially when multiple types of omnidirectional sensory data are available. In this paper, we propose a novel approach to integrate observations obtained from multiple sensors from different viewing angles in the omnidirectional observation in order to perform multi-directional place recognition in longterm autonomy. Our approach also answers two new questions when omnidirectional multisensory data is available for place recognition, including whether it is possible to recognize a place with long-term appearance variations when robots approach it from various directions, and whether observations from various viewing angles are the same informative. To evaluate our approach and hypothesis, we have collected the first large-scale dataset that consists of omnidirectional multisensory (intensity and depth) data collected in urban and suburban environments across a year. Experimental results have shown that our approach is able to achieve multi-directional long-term place recognition, and identifies the most discriminative viewing angles from the omnidirectional observation. © 2018 IEEE.</t>
  </si>
  <si>
    <t>http://doi.org/10.1109/ICRA.2018.8461042</t>
  </si>
  <si>
    <t>Department of Computer Science, Human-Centered Robotics Lab Colorado School of Mines, Golden, CO  80401, United States</t>
  </si>
  <si>
    <t>Large dataset, Large-scale dataset;  Multiple sensors;  Multisensory data;  Multisensory perceptions;  Omni-directional sensors;  Place recognition;  Simultaneous localization and mapping;  Surrounding environment, Robotics</t>
  </si>
  <si>
    <t>Curating long-term vector maps</t>
  </si>
  <si>
    <t>4643--4648</t>
  </si>
  <si>
    <t>Autonomous service mobile robots need to consistently, accurately, and robustly localize in human environments despite changes to such environments over time. Episodic non-Markov Localization addresses the challenge of localization in such changing environments by classifying observations as arising from Long-Term, Short-Term, or Dynamic Features. However, in order to do so, EnML relies on an estimate of the Long-Term Vector Map (LTVM) that does not change over time. In this paper, we introduce a recursive algorithm to build and update the LTVM over time by reasoning about visibility constraints of objects observed over multiple robot deployments. We use a signed distance function (SDF) to filter out observations of short-term and dynamic features from multiple deployments of the robot. The remaining long-term observations are used to build a vector map by robust local linear regression. The uncertainty in the resulting LTVM is computed via Monte Carlo resampling the observations arising from long-term features. By combining occupancy-grid based SDF filtering of observations with continuous space regression of the filtered observations, our proposed approach builds, updates, and amends LTVMs over time, reasoning about all observations from all robot deployments in an environment. We present experimental results demonstrating the accuracy, robustness, and compact nature of the extracted LTVMs from several long-term robot datasets. © 2016 IEEE.</t>
  </si>
  <si>
    <t>10.1109/IROS.2016.7759683</t>
  </si>
  <si>
    <t>http://doi.org/10.1109/IROS.2016.7759683</t>
  </si>
  <si>
    <t>College of Information and Computer Sciences, University of Massachusetts, Amherst, MA  01003, United States</t>
  </si>
  <si>
    <t>Robots, Changing environment;  Local linear regression;  Long term observations;  Markov localizations;  Recursive algorithms;  Service mobile robots;  Signed distance function;  Visibility constraint, Intelligent robots</t>
  </si>
  <si>
    <t>Visual slam-based robotic mapping method for planetary construction</t>
  </si>
  <si>
    <t>With the recent discovery of water-ice and lava tubes on the Moon and Mars along with the development of in-situ resource utilization (ISRU) technology, the recent planetary exploration has focused on rover (or lander)-based surface missions toward the base construction for long-term human exploration and habitation. However, a 3D terrain map, mostly based on orbiters’ terrain images, has insufficient resolutions for construction purposes. In this regard, this paper introduces the visual simultaneous localization and mapping (SLAM)-based robotic mapping method employ-ing a stereo camera system on a rover. In the method, S-PTAM is utilized as a base framework, with which the disparity map from the self-supervised deep learning is combined to enhance the mapping capabilities under homogeneous and unstructured environments of planetary terrains. The overall performance of the proposed method was evaluated in the emulated planetary terrain and validated with potential results. © 2021 by the authors. Licensee MDPI, Basel, Switzerland.</t>
  </si>
  <si>
    <t>https://www.scopus.com/inward/record.uri?eid=2-s2.0-85119336546&amp;doi=10.3390%2fs21227715&amp;partnerID=40&amp;md5=5dcc8b9fa3c1d5cfc04563995e5ae065</t>
  </si>
  <si>
    <t>Department of Geoinformatic Engineering, Inha University, Incheon, 22212, South Korea; Department of Mechanical Engineering, College of Engineering, Korea Advanced Institute of Science and Technology, Daejeon, 34141, South Korea; Department of Future Technology and Convergence Research, Korea Institute of Civil Engineering and Building Technology, Goyang, 10223, South Korea</t>
  </si>
  <si>
    <t>3D terrain map;  Deep learning;  Exploration rover;  Planetary construction mapping;  Visual SLAM</t>
  </si>
  <si>
    <t>Deep learning;  Interplanetary spacecraft;  Landforms;  Orbits;  Robotics;  Rovers;  Stereo image processing, 3-d terrains;  3d terrain map;  Deep learning;  Exploration rovers;  Mapping method;  Planetary construction mapping;  Planetary terrains;  Robotic mapping;  Terrain maps;  Visual simultaneous localization and mappings, Mapping, human;  robot assisted surgery;  robotics, Humans;  Robotic Surgical Procedures;  Robotics</t>
  </si>
  <si>
    <t>IEEE/RSJ 2010 International Conference on Intelligent Robots and Systems, IROS 2010 - Conference Proceedings</t>
  </si>
  <si>
    <t>Localization and mapping are fundamental problems in service robotics since representations of the environment and knowledge about the own pose significantly simplify the implementation of a series of high-level applications. ToF (time-of-flight) cameras are a relatively new kind of sensors in robotics. They enable the real-time capture of the distance and the grayscale information of a scene. Due to the increase of the image resolution of ToF cameras, now highlevel computer vision algorithms for visual feature extraction (e.g. SIFT [1] or SURF [2]) can be applied to the captured images. These visual features combined with the corresponding distance information give a full measurement of 3D landmarks. An obvious problem to be solved is the continuously growing number of landmarks. So far, all ever seen landmarks are just accumulated irrespective of their utility and the then required resources. Rather, one should keep only really useful landmarks, e.g. such that localization quality in the whole operational area is kept above a given threshold. In fact a lifelong running SLAM approach is dependent on means to select and discard landmarks. That is even more acute in case of feature-rich sensor data as provided with high update rates by sensors like a ToF camera. We run our SLAM approach in a real-world experiment within an indoor environment. The experiment was performed on a P3DX-platform equipped with a PMD CamCube 2.0 and a Xsens IMU. ©2010 IEEE.</t>
  </si>
  <si>
    <t>https://doi.org/10.1109/IROS.2010.5651229</t>
  </si>
  <si>
    <t>University of Applied Sciences Ulm, Department of Computer Science, Prittwitzstr. 10, 89075 Ulm, Germany</t>
  </si>
  <si>
    <t>Distance information;  Fundamental problem;  Gray scale;  High level applications;  High-level computer vision;  Indoor environment;  Operational area;  Real world experiment;  Sensor data;  Service robotics;  SLAM approach;  Time of flight;  Visual feature;  Visual feature extraction, Cameras;  Feature extraction;  Image resolution;  Intelligent robots;  Robotics;  Sensors, Computer vision</t>
  </si>
  <si>
    <t>Acting in everyday-life environments is still a great challenge in service robotics. Although algorithms and solutions already exist for many relevant subproblems, in particular the aspect of robustness and suitability for everyday use has been neglected so far very often. Robustness and suitability for everyday use are features affecting not only the overall system design but have impact on each single algorithm of each component. Although an overwhelming amount of work is available to address the SLAM problem, the challenge of applying a SLAM algorithm over the whole lifecycle of a service robot, perhaps even in different environments, has not been brought into focus very often. An obvious problem to be solved is the continuously growing number of landmarks. A lifelong running SLAM approach requires means to select landmarks such that they best cover the working environment given bounded SLAM resources like the maximum number of manageable landmarks. This paper proposes a novel solution for selecting appropriate landmarks to limit the number of landmarks. The idea is to quantify the contribution of a landmark to the ability of the robot to localize itself in its working environment. Thus, the core contribution is to base the landmark selection process upon the landmarks' coverage of the working environment. Real-world experiments on a P3DX-platform with a bearing-only SLAM approach and an omnicam confirm that the addressed question and the proposed first approach might be another step towards the overall goal of suitability for everyday use. © 2009 IEEE.</t>
  </si>
  <si>
    <t>http://doi.org/10.1109/IROS.2009.5354433</t>
  </si>
  <si>
    <t>University of Applied Sciences Ulm, Computer Science Department, Prittwitzstr. 10, D-89075 Ulm, Germany</t>
  </si>
  <si>
    <t>Bearing-only;  Landmark selection;  Novel solutions;  Real world experiment;  Service robotics;  Service robots;  SLAM algorithm;  SLAM approach;  Sub-problems;  System design;  Working environment, Intelligent robots, Mobile robots</t>
  </si>
  <si>
    <t>2015-October</t>
  </si>
  <si>
    <t>Self-driving car's navigation requires a very precise localization covering wide areas and long distances. Moreover, they have to do it at faster speeds than conventional mobile robots. This paper reports on an efficient technique to optimize the position of a sequence of maps along a journey. We take advantage of the short-term precision and reduced space on disk of the localization using 2D occupancy grid maps, from now on called sub-maps, as well as, the long-term global consistency of a Kalman filter that fuses odometry and GPS measurements. In our approach, horizontal planar LiDARs and odometry measurements are used to perform 2D-SLAM generating the sub-maps, and the EKF to generate the trajectory followed by the car in global coordinates. During the trip, after finishing each sub-map, a relaxation process is applied to a set of the last sub-maps to position them globally using both, global and map's local path. The importance of this method lies on its performance, expending low computing resources, so it can work in real time on a computer with conventional characteristics and on its robustness which makes it suitable for being used on a self-driving car as it doesn't depend excessively on the availability of GPS signal or the eventual appearance of moving objects around the car. Extensive testing has been performed in the suburbs and in the down-town of Nantes (France) covering a distance of 25 kilometers with different traffic conditions obtaining satisfactory results for autonomous driving. © 2015 IEEE.</t>
  </si>
  <si>
    <t>http://doi.org/10.1109/ITSC.2015.433</t>
  </si>
  <si>
    <t>IRCCyN, Ecole Centrale de Nantes, 1 Rue de la noe, Nantes, 44321, France</t>
  </si>
  <si>
    <t>Algorithms;  Intelligent systems;  Intelligent vehicle highway systems;  Robots;  Transportation, Autonomous driving;  Autonomous navigation;  Computing resource;  Global consistency;  Global coordinates;  Occupancy grid map;  Optimization techniques;  Traffic conditions, Global positioning system</t>
  </si>
  <si>
    <t>2022 2nd International Conference on Consumer Electronics and Computer Engineering, ICCECE 2022</t>
  </si>
  <si>
    <t>In recent years, robots have been widely used in the service industry to improve work efficiency. An indoor service robot should have long-term autonomous adaptability and this is achieved by performing lifelong simultaneous localization and mapping (SLAM). However, when a robot wakes up to SLAM, it needs to relocate itself first. In real-world applications, the visual ambiguous environment which contains multiple locations with similar appearances or features is a challenging scenario for localization. Considering the insufficient expression ability of a single sensor, this paper proposes a bio-inspired relocalization method to deal with this problem. The local view cells model maintains multi-hypotheses to provide visual-based coarse relocalization. Then, an obstacle cell model converts the self-centered lidar information into allocentric representation. And it serves as the fine relocalization. A continuous attractor neural network (CANN) is applied to integrate the candidates obtained through the above two stages. Finally, the result of relocalization is selected by a double-checking mechanism. In the experiments, the success rate of the proposed method reaches 95 % in total and 75% in the most challenging scene. The translation error in all scenes is less than 0.15m. © 2022 IEEE.</t>
  </si>
  <si>
    <t>http://doi.org/10.1109/ICCECE54139.2022.9712794</t>
  </si>
  <si>
    <t>College of Information and Communication Engineering, Harbin Engineering University, Harbin, China; Key Laboratory of Advanced Marine Communication and Information Technology, Ministry of Industry and Information Technology, China; National University of Singapore, Department of Electrical and Computer Engineering, Singapore, Singapore</t>
  </si>
  <si>
    <t>bio-inspired;  indoor robots;  RatSLAM;  relocalization;  visual ambiguous scene</t>
  </si>
  <si>
    <t>Indoor positioning systems;  Robotics;  Robots, Cell model;  Indoor robots;  RatSLAM;  Re-localization;  Service industries;  Service robots;  Simultaneous localization and mapping;  Visual ambiguous scene;  Wake up;  Work efficiency, Biomimetics</t>
  </si>
  <si>
    <t>This paper presents a sophisticated vision-aided flocking system for unmanned aerial vehicles (UAVs), which is able to operate in GPS-denied unknown environments for exploring and searching missions, and also able to adopt two types of vision sensors, day and thermal cameras, to measure relative motion between UAVs in different lighting conditions without using wireless communication. In order to realize robust vision-aided flocking, an integrated framework of tracking-learning-detection on the basis of multifeature coded correlation filter has been developed. To achieve long-term tracking, a redetector is trained online to adaptively reinitialize target for global sensing. An advanced flocking strategy is developed to address the autonomous multi-UAVs' cooperative flight. Light detection and ranging (LiDAR)-based navigation modules are developed for autonomous localization, mapping, and obstacle avoidance. Flight experiments of a team of UAVs have been conducted to verify the performance of this flocking system in a GPS-denied environment. The extensive experiments validate the robustness of the proposed vision algorithms in challenging scenarios. © 1982-2012 IEEE.</t>
  </si>
  <si>
    <t>http://doi.org/10.1109/TIE.2018.2824766</t>
  </si>
  <si>
    <t>Temasek Laboratories, National University of Singapore, Singapore, 119077, Singapore</t>
  </si>
  <si>
    <t>Flocking;  unmanned system;  visual sensing</t>
  </si>
  <si>
    <t>Antennas;  Global positioning system;  Unmanned aerial vehicles (UAV);  Wireless telecommunication systems, Correlation filters;  Flight experiments;  Flocking;  Illumination conditions;  Integrated frameworks;  Unmanned system;  Visual sensing;  Wireless communications, Vehicle to vehicle communications</t>
  </si>
  <si>
    <t>02780046</t>
  </si>
  <si>
    <t>It is essential for a robot to be able to detect revisits or loop closures for long-term visual navigation. A key insight explored in this work is that the loop-closing event inherently occurs sparsely, i.e., the image currently being taken matches with only a small subset (if any) of previous images. Based on this observation, we formulate the problem of loop-closure detection as a sparse, convexℓ1-minimization problem. By leveraging fast convex optimization techniques, we are able to efficiently find loop closures, thus enabling real-time robot navigation. This novel formulation requires no offline dictionary learning, as required by most existing approaches, and thus allows online incremental operation. Our approach ensures a unique hypothesis by choosing only a single globally optimal match when making a loop-closure decision. Furthermore, the proposed formulation enjoys a flexible representation with no restriction imposed on how images should be represented, while requiring only that the representations are “close” to each other when the corresponding images are visually similar. The proposed algorithm is validated extensively using real-world datasets. © 2017 Elsevier B.V.</t>
  </si>
  <si>
    <t>http://doi.org/10.1016/j.robot.2017.03.016</t>
  </si>
  <si>
    <t>ARC Center for Robotic Vision, University of Adelaide, Adelaide, SA  5005, Australia; Department of Mechanical Engineering, University of Delaware, Newark, DE  19716, United States; Computer Science and Artificial Intelligence Laboratory Massachusetts Institute of Technology, Cambridge, MA  02139, United States; Instituto de Investigación en Ingeniería de Aragón (I3A) Universidad de Zaragoza, Zaragoza, Spain</t>
  </si>
  <si>
    <t>Place recognition;  Relocalization;  SLAM;  Sparse optimization</t>
  </si>
  <si>
    <t>Convex optimization, Convex optimization techniques;  Minimization problems;  Off-line dictionaries;  Place recognition;  Re-localization;  Real-world datasets;  SLAM;  Sparse optimizations, Robots</t>
  </si>
  <si>
    <t>Robust loop closing over time for pose graph SLAM</t>
  </si>
  <si>
    <t>1611--1626</t>
  </si>
  <si>
    <t>Long-term autonomous mobile robot operation requires considering place recognition decisions with great caution. A single incorrect decision that is not detected and reconsidered can corrupt the environment model that the robot is trying to build and maintain. This work describes a consensus-based approach to robust place recognition over time, that takes into account all the available information to detect and remove past incorrect loop closures. The main novelties of our work are: (1) the ability of realizing that, in light of new evidence, an incorrect past loop closing decision has been made; the incorrect information can be removed thus recovering the correct estimation with a novel algorithm; (2) extending our proposal to incremental operation; and (3) handling multi-session, spatially related or unrelated scenarios in a unified manner. We demonstrate our proposal, the RRR algorithm, on different odometry systems, e.g. visual or laser, using different front-end loop-closing techniques. For our experiments we use the efficient graph optimization framework g2o as back-end. We back our claims up with several experiments carried out on real data, in single and multi-session experiments showing better results than those obtained by state-of-the-art methods, comparisons against whom are also presented. © The Author(s) 2013.</t>
  </si>
  <si>
    <t>10.1177/0278364913498910</t>
  </si>
  <si>
    <t>http://doi.org/10.1177/0278364913498910</t>
  </si>
  <si>
    <t>Instituto de Investigación en Ingeniería de Aragón (I3A), Universidad de Zaragoza, Zaragoza 50018, Spain; Computer Science Department, Volgenau School of Engineering, George Mason University, Fairfax, VA, United States</t>
  </si>
  <si>
    <t>consensus algorithms;  long term autonomy;  multi-session SLAM;  pose graph SLAM;  Robust place recognition</t>
  </si>
  <si>
    <t>Consensus algorithms;  long term autonomy;  multi-session SLAM;  Place recognition;  pose graph SLAM, Algorithms, Experiments</t>
  </si>
  <si>
    <t>Simultaneous Positioning and Map Construction of Mobile Robots Based on the Cartographer Algorithm</t>
  </si>
  <si>
    <t>At present, mobile robots have been more and more widely used, in order to enable mobile robots to achieve autonomous localization and mapping (SLAM), and to solve the problem of cumulative errors caused by long-Term movement of robots; The current mainstream filtering method does not solve the accumulated error caused by the mileage meter. In order to correct the accumulated error caused by the mileage meter, this design uses Cartographer algorithm to build the map, and correct the accumulated error of mileage to achieve the accurate positioning of the robot. Taking ROS system as the operating platform, the experimental results show that the mobile robot corrects the accumulated error of mileage very well, and achieves more accurate positioning and better environmental map construction. © 2019 ACM.</t>
  </si>
  <si>
    <t>http://doi.org/10.1145/3378065.3378089</t>
  </si>
  <si>
    <t>College of Mechanical and Control Engineering, Guangxi Zhuang Autonomous, Region Guilin University of Technology, Guilin, China</t>
  </si>
  <si>
    <t>Cartographer Algorithms;  Independent Positioning;  Mapping</t>
  </si>
  <si>
    <t>Errors;  Machine design;  Mobile robots, Accumulated errors;  Cartographer algorithms;  Cumulative errors;  Environmental maps;  Filtering method;  Localization and mappings;  Map constructions;  Operating platforms, SLAM robotics</t>
  </si>
  <si>
    <t>Map management for robust long-term visual localization of an autonomous shuttle in changing conditions</t>
  </si>
  <si>
    <t>Multimedia Tools and Applications</t>
  </si>
  <si>
    <t>Changes in appearance present a tremendous problem for the visual localization of an autonomous vehicle in outdoor environments. Data association between the current image and the landmarks in the map can be challenging in cases where the map was built with different environmental conditions. This paper introduces a solution to build and use multi-session maps incorporating sequences recorded in different conditions (day, night, fog, snow, rain, change of season, etc.). During visual localization, we exploit a ranking function to extract the most relevant keyframes from the map. This ranking function is designed to take into account the pose of the vehicle as well as the current environmental condition. In the mapping phase, covering all conditions by constantly adding data to the map leads to a continuous growth in the map size which in turn deteriorates the localization speed and performance. Our map management strategy is an incremental approach that aims to limit the size of the map while keeping it as diverse as possible. Our experiments were performed on real data collected with our autonomous shuttle as well as on a widely used public dataset. The results demonstrate that our keyframe-based ranking function is suitable for long-term scenarios. Our map management algorithm aims to build a map with as much diversity as possible whereas some state of the art approaches tend to filter out the less observed landmarks. This strategy shows a reduction of localization failures while maintaining real-time performance. © 2022, The Author(s), under exclusive licence to Springer Science+Business Media, LLC, part of Springer Nature.</t>
  </si>
  <si>
    <t>http://doi.org/10.1007/s11042-021-11870-4</t>
  </si>
  <si>
    <t>Institut Pascal, CNRS, Clermont-Ferrand, Institut VEDECOM, Versailles, France; Institut Pascal, CNRS, SIGMA Clermont, Clermont-Ferrand, France; Institut VEDECOM, Versailles, France</t>
  </si>
  <si>
    <t>Computer vision for transportation;  SLAM;  Visual-based navigation</t>
  </si>
  <si>
    <t>Information retrieval;  Robotics, Computer vision for transportation;  Condition;  Environmental conditions;  Key-frames;  Localisation;  Map managements;  Ranking functions;  SLAM;  Visual localization;  Visual-based navigation, Computer vision</t>
  </si>
  <si>
    <t>13807501</t>
  </si>
  <si>
    <t>SAMI 2021 - IEEE 19th World Symposium on Applied Machine Intelligence and Informatics, Proceedings</t>
  </si>
  <si>
    <t>Appearance changes are a challenge for visual localization in outdoor environments. Revisiting familiar places but retrieving keyframes that were taken under different environmental condition can result in inaccurate localization. To overcome this difficulty, we propose a localization approach able to take advantage of a visual landmark map composed of $N$ sequences gathered at different times and conditions. During this localization process, we exploit information collected in the beginning of the trajectory to compute a ranking function which will be used in the rest of the trajectory to retrieve from the map the keyframes that maximise the number of matched points. The retrieval depends on the geometric distance between the pose of the keyframe and the current pose of the vehicle, and the similarity of this keyframe with the current environmental condition. The results demonstrate that our approach has significantly improved localization performance in challenging conditions (snow, rain, change of season..). © 2021 IEEE.</t>
  </si>
  <si>
    <t>http://doi.org/10.1109/SAMI50585.2021.9378614</t>
  </si>
  <si>
    <t>Clermont Auvergne University, Institut Pascal, Clermont-Ferrand, France; Institut Vedecom, Versailles, France</t>
  </si>
  <si>
    <t>Computer Vision for Transportation;  SLAM;  Visual-Based Navigation</t>
  </si>
  <si>
    <t>Environmental conditions;  Geometric distances;  Localization performance;  Matched points;  Outdoor environment;  Ranking functions;  Visual landmarks;  Visual localization, Artificial intelligence</t>
  </si>
  <si>
    <t>DiSCO: Differentiable Scan Context with Orientation</t>
  </si>
  <si>
    <t>Global localization is essential for robot navigation, of which the first step is to retrieve a query from the map database. This problem is called place recognition. In recent years, LiDAR scan based place recognition has drawn attention as it is robust against the appearance change. In this letter, we propose a LiDAR-based place recognition method, named Differentiable Scan Context with Orientation (DiSCO), which simultaneously finds the scan at a similar place and estimates their relative orientation. The orientation can further be used as the initial value for the down-stream local optimal metric pose estimation, improving the pose estimation especially when a large orientation between the current scan and retrieved scan exists. Our key idea is to transform the feature into the frequency domain. We utilize the magnitude of the spectrum as the place descriptor, which is theoretically rotation-invariant. In addition, based on the differentiable phase correlation, we can efficiently estimate the global optimal relative orientation using the spectrum. With such structural constraints, the network can be learned in an end-to-end manner, and the backbone is fully shared by the two tasks, achieving better interpretability and lightweight. Finally, DiSCO is validated on three datasets with long-term outdoor conditions, showing better performance than the compared methods. Codes are released at https://github.com/MaverickPeter/DiSCO-pytorch. © 2016 IEEE.</t>
  </si>
  <si>
    <t>http://doi.org/10.1109/LRA.2021.3060741</t>
  </si>
  <si>
    <t>State Key Laboratory of Industrial Control Technology, Institute of Cyber-Systems and Control, Zhejiang University, Hangzhou, Zhejiang, 310027, China; Zhejiang Lab, Hangzhou Zhejiang, 310014, China</t>
  </si>
  <si>
    <t>Localization;  range sensing;  SLAM</t>
  </si>
  <si>
    <t>Agricultural robots;  Maps;  Optical radar;  Query processing;  Robots, Frequency domains;  Global localization;  Interpretability;  Phase correlation;  Place recognition;  Relative orientation;  Rotation invariant;  Structural constraints, Frequency domain analysis</t>
  </si>
  <si>
    <t>AEKF-SLAM: A new algorithm for robotic underwater navigation</t>
  </si>
  <si>
    <t>X. Yuan and J.-F. Martínez-Ortega and J. A. S. Fernández and M. Eckert</t>
  </si>
  <si>
    <t>In this work, we focus on key topics related to underwater Simultaneous Localization and Mapping (SLAM) applications. Moreover, a detailed review of major studies in the literature and our proposed solutions for addressing the problem are presented. The main goal of this paper is the enhancement of the accuracy and robustness of the SLAM-based navigation problem for underwater robotics with low computational costs. Therefore, we present a new method called AEKF-SLAM that employs an Augmented Extended Kalman Filter (AEKF)-based SLAM algorithm. The AEKF-based SLAM approach stores the robot poses and map landmarks in a single state vector, while estimating the state parameters via a recursive and iterative estimation-update process. Hereby, the prediction and update state (which exist as well in the conventional EKF) are complemented by a newly proposed augmentation stage. Applied to underwater robot navigation, the AEKF-SLAM has been compared with the classic and popular FastSLAM 2.0 algorithm. Concerning the dense loop mapping and line mapping experiments, it shows much better performances in map management with respect to landmark addition and removal, which avoid the long-term accumulation of errors and clutters in the created map. Additionally, the underwater robot achieves more precise and efficient self-localization and a mapping of the surrounding landmarks with much lower processing times. Altogether, the presented AEKF-SLAM method achieves reliably map revisiting, and consistent map upgrading on loop closure. © 2017 by the authors. Licensee MDPI, Basel, Switzerland.</t>
  </si>
  <si>
    <t>http://doi.org/10.3390/s17051174</t>
  </si>
  <si>
    <t>Centro de Investigación en Tecnologías Software y Sistemas para la Sostenibilidad (CITSEM), Universidad Politécnica de Madrid (UPM), Campus Sur, Madrid, 28031, Spain</t>
  </si>
  <si>
    <t>Augmented extended Kalman filter (AEKF);  Computational complexity;  FastSLAM 2.0;  Loop closure;  Underwater simultaneous localization and mapping (SLAM)</t>
  </si>
  <si>
    <t>Computational complexity;  Extended Kalman filters;  Iterative methods;  Kalman filters;  Mapping;  Navigation;  Robots, Augmented extended Kalman filter (AEKF);  Computational costs;  Fast-SLAM;  Iterative estimation;  Loop closure;  Simultaneous localization and mapping;  Underwater navigation;  Underwater robotics, Robotics</t>
  </si>
  <si>
    <t>Proceedings 2018 Chinese Automation Congress, CAC 2018</t>
  </si>
  <si>
    <t>Long-term localization in dynamic changing environments is still a challenge in robotics. Traditional localization algorithms typically assume that the environment is static. However, in many real-world applications, such as parking lots and industrial plants, there are always dynamic objects (e.g. moving people) and semi-dynamic objects (e.g. parked cars and placed goods). In this paper we address this challenge by introducing a long-term localization algorithm in the environments which combine dynamic objects and semi-dynamic objects. Localizability-based-updating particle filter (LU-P F) algorithm is proposed here. Not only we use localizability matric to build an updating mechanism, but also it is used for localization system. Besides, we propose the dynamic factor as long-memory information to serve as prior knowledge, which improves the robustness of updating process. Experiments in parking lots demonstrate that our approach has better localization results with a more accurate up-to-date map compared to other methods. © 2018 IEEE.</t>
  </si>
  <si>
    <t>http://doi.org/10.1109/CAC.2018.8623046</t>
  </si>
  <si>
    <t>Department of Automation, Ministry of Education of China, Shanghai Jiao Tong University, Shanghai Key Laboratory of Navigation and Location Based Services, Key Laboratory of System Control and Information Processing, Shanghai, China</t>
  </si>
  <si>
    <t>dynamic factor;  localizability;  long-term localization;  map updating mechanism</t>
  </si>
  <si>
    <t>Industrial plants, Changing environment;  Dynamic factors;  Localizability;  Localization algorithm;  Localization of mobile robots;  Localization system;  long-term localization;  Map updating, Dynamics</t>
  </si>
  <si>
    <t>X. DIng and Y. Wang and L. Tang and H. Yin and R. Xiong</t>
  </si>
  <si>
    <t>Visual localization is one of the primary capabilities for mobile robots. Long-term visual localization in real time is particularly challenging, in which the robot is required to efficiently localize itself using visual data where appearance may change significantly over time. In this paper, we propose a cloud-based visual localization system targeting at long-term localization in real time. On the robot, we employ two estimators to achieve accurate and real-time performance. One is a sliding-window based visual inertial odometry, which integrates constraints from consecutive observations and self-motion measurements, as well as the constraints induced by localization results from the cloud. This estimator builds a local visual submap as the virtual observation which is then sent to the cloud as new localization constraints. The other one is a delayed state Extended Kalman Filter to fuse the pose of the robot localized from the cloud, the local odometry and the high-frequency inertial measurements. On the cloud, we propose a longer sliding-window based localization method to aggregate the virtual observations for larger field of view, leading to more robust alignment between virtual observations and the map. Under this architecture, the robot can achieve drift-free and real-time localization using onboard resources even in a network with limited bandwidth, high latency and existence of package loss, which enables the autonomous navigation in real-world environment. We evaluate the effectiveness of our system on a dataset with challenging seasonal and illuminative variations. We further validate the robustness of the system under challenging network conditions. © 2019 IEEE.</t>
  </si>
  <si>
    <t>http://doi.org/10.1109/IROS40897.2019.8968550</t>
  </si>
  <si>
    <t>Zhejiang University, State Key Laboratory of Industrial Control and Technology, Hangzhou, China</t>
  </si>
  <si>
    <t>Kalman filters, Autonomous navigation;  Inertial measurements;  Localization method;  Real time performance;  Real-time localization;  Sliding window-based;  Virtual observations;  Visual localization, Intelligent robots</t>
  </si>
  <si>
    <t>Remarkable performance has been achieved using the state-of-the-art monocular Simultaneous Localization and Mapping (SLAM) algorithms. However, tracking failure is still a challenging problem during the monocular SLAM process, and it seems to be even inevitable when carrying out long-term SLAM in large-scale environments. In this paper, we propose an active loop closure based relocalization system, which enables the monocular SLAM to detect and recover from tracking failures automatically even in previously unvisited areas where no keyframe exists. We test our system by extensive experiments including using the most popular KITTI dataset, and our own dataset acquired by a hand-held camera in outdoor large-scale and indoor small-scale real-world environments where man-made shakes and interruptions were added. The experimental results show that the least recovery time (within 5 ms) and the longest success distance (up to 46 m) were achieved comparing to other relocalization systems. Furthermore, our system is more robust than others, as it can be used in different kinds of situations, i.e., tracking failures caused by the blur, sudden motion and occlusion. Besides robots or autonomous vehicles, our system can also be employed in other applications, like mobile phones, drones, etc. © 2017, Springer International Publishing AG.</t>
  </si>
  <si>
    <t>http://doi.org/10.1007/978-3-319-68345-4_12</t>
  </si>
  <si>
    <t>College of Mechatronics and Automation, National University of Defense Technology, Changsha, Hunan  410073, China</t>
  </si>
  <si>
    <t>Active loop closure;  Monocular SLAM;  Relocalization;  Robots</t>
  </si>
  <si>
    <t>Computer vision;  Global system for mobile communications;  Indoor positioning systems;  Robotics;  Robots;  Statistical tests;  Vision, Active loop-closure;  Autonomous Vehicles;  Hand-held cameras;  Monocular SLAM;  Re-localization;  Real world environments;  Simultaneous localization and mapping algorithms;  State of the art, Cellular telephone systems</t>
  </si>
  <si>
    <t>Towards persistent localization and mapping with a continuous appearance-based topology</t>
  </si>
  <si>
    <t>281--288</t>
  </si>
  <si>
    <t>Appearance-based localization can provide loop closure detection at vast scales regardless of accumulated metric error. However, the computation time and memory requirements of current appearance-based methods scale not only with the size of the environment but also with the operation time of the platform. Additionally, repeated visits to locations will develop multiple competing representations, which will reduce recall performance over time. These properties impose severe restrictions on long-Term autonomy for mobile robots, as loop closure performance will inevitably degrade with increased operation time. In this paper we present a graphical extension to CAT-SLAM, a particle filter-based algorithm for appearancebased localization and mapping, to provide constant computation and memory requirements over time and minimal degradation of recall performance during repeated visits to locations. We demonstrate loop closure detection in a large urban environment with capped computation time and memory requirements and performance exceeding previous appearance-based methods by a factor of 2. We discuss the limitations of the algorithm with respect to environment size, appearance change over time and applications in topological planning and navigation for long-Term robot operation. © 2013 Massachusetts Institute of Technology.</t>
  </si>
  <si>
    <t>10.15607/rss.2012.viii.036</t>
  </si>
  <si>
    <t>http://doi.org/10.15607/rss.2012.viii.036</t>
  </si>
  <si>
    <t>School of Electrical Engineering and Computer Science, Queensland University of Technology, Brisbane, QLD, Australia</t>
  </si>
  <si>
    <t>Localization;  Mapping;  SLAM;  Vision</t>
  </si>
  <si>
    <t>Agricultural robots;  Mapping;  Robot programming;  Robotics;  Topology;  Vision, Appearance based;  Appearance-based methods;  Computation time;  Large urban environments;  Localization;  Localization and mappings;  Memory requirements;  SLAM, Robots</t>
  </si>
  <si>
    <t>Voxgraph: Globally Consistent, Volumetric Mapping Using Signed Distance Function Submaps</t>
  </si>
  <si>
    <t>Globally consistent dense maps are a key requirement for long-term robot navigation in complex environments. While previous works have addressed the challenges of dense mapping and global consistency, most require more computational resources than may be available on-board small robots. We propose a framework that creates globally consistent volumetric maps on a CPU and is lightweight enough to run on computationally constrained platforms. Our approach represents the environment as a collection of overlapping signed distance function (SDF) submaps and maintains global consistency by computing an optimal alignment of the submap collection. By exploiting the underlying SDF representation, we generate correspondence-free constraints between submap pairs that are computationally efficient enough to optimize the global problem each time a new submap is added. We deploy the proposed system on a hexacopter micro aerial vehicle (MAV) with an Intel i7-8650 U CPU in two realistic scenarios: Mapping a large-scale area using a 3D LiDAR and mapping an industrial space using an RGB-D camera. In the large-scale outdoor experiments, the system optimizes a 120 × 80 m map in less than 4 s and produces absolute trajectory RMSEs of less than 1 m over 400 m trajectories. Our complete system, called voxgraph, is available as open source.11https://github.com/ethz-asl/voxgraph. © 2019 IEEE.</t>
  </si>
  <si>
    <t>http://doi.org/10.1109/LRA.2019.2953859</t>
  </si>
  <si>
    <t>Autonomous Systems Lab, ETH Zürich, Zürich, 8092, Switzerland</t>
  </si>
  <si>
    <t>aerial systems: Perception and autonomy;  Mapping;  SLAM</t>
  </si>
  <si>
    <t>Antennas;  Mapping;  Open systems;  Robots, Aerial systems;  Complex environments;  Computational resources;  Computationally efficient;  Micro aerial vehicle;  Optimal alignments;  Signed distance function;  SLAM, Micro air vehicle (MAV)</t>
  </si>
  <si>
    <t>SLAM++1-A highly efficient and temporally scalable incremental SLAM framework</t>
  </si>
  <si>
    <t>The most common way to deal with the uncertainty present in noisy sensorial perception and action is to model the problem with a probabilistic framework. Maximum likelihood estimation is a well-known estimation method used in many robotic and computer vision applications. Under Gaussian assumption, the maximum likelihood estimation converts to a nonlinear least squares problem. Efficient solutions to nonlinear least squares exist and they are based on iteratively solving sparse linear systems until convergence. In general, the existing solutions provide only an estimation of the mean state vector, the resulting covariance being computationally too expensive to recover. Nevertheless, in many simultaneous localization and mapping (SLAM) applications, knowing only the mean vector is not enough. Data association, obtaining reduced state representations, active decisions and next best view are only a few of the applications that require fast state covariance recovery. Furthermore, computer vision and robotic applications are in general performed online. In this case, the state is updated and recomputed every step and its size is continuously growing, therefore, the estimation process may become highly computationally demanding. This paper introduces a general framework for incremental maximum likelihood estimation called SLAM++, which fully benefits from the incremental nature of the online applications, and provides efficient estimation of both the mean and the covariance of the estimate. Based on that, we propose a strategy for maintaining a sparse and scalable state representation for large scale mapping, which uses information theory measures to integrate only informative and non-redundant contributions to the state representation. SLAM++ differs from existing implementations by performing all the matrix operations by blocks. This led to extremely fast matrix manipulation and arithmetic operations used in nonlinear least squares. Even though this paper tests SLAM++ efficiency on SLAM problems, its applicability remains general. © The Author(s) 2017.</t>
  </si>
  <si>
    <t>http://doi.org/10.1177/0278364917691110</t>
  </si>
  <si>
    <t>Australian National University, Canberra, Australia; Faculty of Information Technology, Brno University of Technology, Brno, Czech Republic</t>
  </si>
  <si>
    <t>compact state representation;  incremental covariance recovery;  long-term SLAM;  loop closure;  Nonlinear least squares</t>
  </si>
  <si>
    <t>Computer vision;  Information theory;  Iterative methods;  Linear systems;  Mapping;  Matrix algebra;  Maximum likelihood;  Nonlinear analysis;  Recovery;  Robotics, Covariance recoveries;  long-term SLAM;  Loop closure;  Non-linear least squares;  State representation, Maximum likelihood estimation</t>
  </si>
  <si>
    <t>This paper reports on a factor graph simultaneous localization and mapping framework for autonomous underwater vehicle localization based on terrain-aided navigation. The method requires no prior bathymetric map and only assumes that the autonomous underwater vehicle has the ability to sparsely sense the local water column depth, such as with a bottom-looking Doppler velocity log. Since dead-reckoned navigation is accurate in short time windows, the vehicle accumulates several water column depth point clouds-or submaps-during the course of its survey. We propose an xy-alignment procedure between these submaps in order to enforce consistent bathymetric structure over time, and therefore attempt to bound long-term navigation drift. We evaluate the submap alignment method in simulation and present performance results from multiple autonomous underwater vehicle field trials. © 2015 MTS.</t>
  </si>
  <si>
    <t>10.23919/oceans.2015.7404433</t>
  </si>
  <si>
    <t>http://doi.org/10.23919/oceans.2015.7404433</t>
  </si>
  <si>
    <t>University of Michigan, Ann Arbor, MI  48109, United States</t>
  </si>
  <si>
    <t>Alignment;  Autonomous vehicles;  Bathymetry;  Maps;  Navigation;  Robotics, Alignment methods;  Doppler velocity logs;  Multiple autonomous underwater vehicles;  Short time windows;  Simultaneous localization and mapping;  Sparse point cloud;  Terrain aided navigation;  Underwater vehicles, Autonomous underwater vehicles</t>
  </si>
  <si>
    <t>A spatio-temporal Long-term Memory approach for visual place recognition in mobile robotic navigation</t>
  </si>
  <si>
    <t>V. A. Nguyen and J. A. Starzyk and W.-B. Goh</t>
  </si>
  <si>
    <t>1744--1758</t>
  </si>
  <si>
    <t>This paper proposes a solution to the problem of mobile robotic localization using visual indoor image sequences with a biologically inspired spatio-temporal neural network approach. The system contains three major subsystems: a feature extraction module, a scene quantization module and a spatio-temporal long-term memory (LTM) module. During learning, the scene quantization module clusters the visual images set into scene tokens. A K-Iteration Fast Learning Artificial Neural Network (KFLANN) is employed as the core unit of the quantization module. The KFLANN network is driven by intrinsic statistics of the data stream and therefore does not require the number of clusters to be predefined. In addition, the KFLANN performance is less sensitive to data presentation ordering compared to popular clustering methods such as k-means, and can therefore produce a consistent number of stable centroids. Using scene tokens, the topological structure of the environment can be composed into sequences of tokens. These sequences are then learnt and stored in memory units in an LTM architecture, which is able to continuously and robustly recognize the visual input stream. The design of memory units addresses two critical problems in spatio-temporal learning, namely error tolerance and memory forgetting. The primary objective of this work is to explore the synergy between the strength of KFLANN and LTM models to address the visual topological localization problem. We demonstrate the efficiency and efficacy of the proposed framework on the challenging COsy Localization Dataset. © 2013 Elsevier B.V. All rights reserved.</t>
  </si>
  <si>
    <t>10.1016/j.robot.2012.12.004</t>
  </si>
  <si>
    <t>http://doi.org/10.1016/j.robot.2012.12.004</t>
  </si>
  <si>
    <t>CeMNet, N4-B2c-06, School of Computer Engineering, Nanyang Technological University, Singapore 639798, Singapore; School of Electrical Engineering and Computer Science, Russ College of Engineering and Technology, Ohio University, United States; Department of Applied Information Systems, University of Information Technology and Management, Rzeszow, Poland</t>
  </si>
  <si>
    <t>Long-term Memory;  Spatio-temporal neural networks;  Topological robotic mapping;  Visual place recognition</t>
  </si>
  <si>
    <t>Fast learning artificial neural networks;  Long term memory;  Place recognition;  Robotic mapping;  Spatio-temporal;  Spatio-temporal learning;  Topological localization;  Topological structure, Feature extraction;  Iterative methods;  Neural networks;  Topology, Robotics</t>
  </si>
  <si>
    <t>In many simultaneous localization and mapping (SLAM) systems, the map of the environment grows over time as the robot explores the environment. The ever-growing map prevents long-term mapping, especially in large-scale environments. In this paper, we develop a compact cognitive mapping approach inspired by neurobiological experiments. Mimicking the firing activities of neighborhood cells, neighborhood fields determined by movement information, i.e. translation and rotation, are modeled to describe one of the distinct segments of the explored environment. The vertices with low neighborhood field activities are avoided to be added into the cognitive map. The optimization of the cognitive map is formulated as a robust non-linear least squares problem constrained by the transitions between vertices, and is numerically solved efficiently. According to the cognitive decision-making of place familiarity, loop closure edges are clustered depending on time intervals, and then batch global optimization of the cognitive map is performed to satisfy the combined constraint of the whole cluster. After the loop closure process, scene integration is performed, in which revisited vertices are removed subsequently to further reduce the size of the cognitive map. The compact cognitive mapping approach is tested on a monocular visual SLAM system in a naturalistic maze for a biomimetic animated robot. Our results demonstrate that the proposed method largely restricts the growth of the size of the cognitive map over time, and meanwhile, the compact cognitive map correctly represents the overall layout of the environment. The compact cognitive mapping method is well suitable for the representation of large-scale environments to achieve long-term robot navigation. © 2020, Springer Nature B.V.</t>
  </si>
  <si>
    <t>http://doi.org/10.1007/s11571-020-09621-6</t>
  </si>
  <si>
    <t>Institute of Science and Technology for Brain-Inspired Intelligence, Fudan University, Shanghai, China; Key Laboratory of Computational Neuroscience and Brain-Inspired Intelligence (Fudan University), Ministry of Education, Shanghai, China; School of Systems Science, Beijing Normal University, Beijing, 100875, China</t>
  </si>
  <si>
    <t>Compact cognitive map;  Long-term mapping;  Neighborhood cells;  Neighborhood fields;  SLAM</t>
  </si>
  <si>
    <t>article;  brain;  cognitive map;  decision making;  human;  human experiment;  least square analysis;  neighborhood;  robotics;  rotation</t>
  </si>
  <si>
    <t>18714080</t>
  </si>
  <si>
    <t>I am Not Afraid of the GPS Jammer: Resilient Navigation via Signals of Opportunity in GPS-Denied Environments</t>
  </si>
  <si>
    <t>Z. Z. Kassas and J. Khalife and A. Abdallah and C. Lee</t>
  </si>
  <si>
    <t>In environments where GPS signals are denied, signals of opportunity (SOPs) could serve as an alternative positioning, navigation, and timing (PNT) source to GPS, and more generally, to global navigation satellite systems (GNSS). This paper presents a radio simultaneous localization and mapping (radio SLAM) approach that enables the exploitation of SOPs for resilient and accurate PNT. Radio SLAM estimates the states of the navigator-mounted receiver simultaneously with the SOPs states. This paper presents the first published experimental results evaluating the efficacy of radio SLAM in a real GPS-denied environment. These experiments took place at Edwards Air Force Base, California, USA, during which GPS was intentionally jammed with jamming-to-signal (J/S) ratio as high as 90 dB. The paper evaluates the timing of two cellular long-term evolution (LTE) SOPs located in the jammed environment. Moreover, the paper presents navigation results showcasing a ground vehicle traversing a trajectory of about 5 km in 180 seconds in the GPS-jammed environment. The vehicles GPS-IMU system drifted from the vehicles ground truth trajectory, resulting in a position root mean-squared error (RMSE) of 238 m. In contrast, the radio SLAM approach with a single cellular LTE SOP whose position was poorly known achieved a position RMSE of 32 m. IEEE</t>
  </si>
  <si>
    <t>10.1109/MAES.2022.3154110</t>
  </si>
  <si>
    <t>http://doi.org/10.1109/MAES.2022.3154110</t>
  </si>
  <si>
    <t>Mechanical and Aerospace Engineering, University of California, Irvine, Irvine, California, United States, 92697; Mechanical and Aerospace Engineering, UC Irvine, 8788 Irvine, California, United States, 92617; Mechanical and Aerospace Engineering, University of California, Irvine, Irvine, California, United States; US Air Force Test Pilot School, Edwards, California, United States</t>
  </si>
  <si>
    <t>Global navigation satellite system;  Global Positioning System;  Jamming;  Navigation;  Radio navigation;  Sensors;  Simultaneous localization and mapping</t>
  </si>
  <si>
    <t>Jamming;  Long Term Evolution (LTE);  Mapping;  Mean square error;  Radio navigation;  Robotics, Cellulars;  Edwards air force base;  Global Navigation Satellite Systems;  GPS jammers;  GPS signals;  Long-term evolution;  Positioning navigation and timings;  Root mean squared errors;  Signals of opportunities;  Simultaneous localization and mapping, Global positioning system</t>
  </si>
  <si>
    <t>Proceedings of the World Congress on Intelligent Control and Automation (WCICA)</t>
  </si>
  <si>
    <t>2018-July</t>
  </si>
  <si>
    <t>This paper presents a novel method which fuse visual, IMU and GPS tightly to realize high-precision real-time localization and mapping simultaneously (SLAM). Our method is based on the bundle adjustment (BA). The confidence of the GPS signal is used to determine the window size in the local mapping thread and judge whether the keyframe is reliable. The long-term unreliable keyframe linking with large uncertainty of GPS which called GPS-restricted or GPS-denied situation will cause the drift when mapping. To eliminate the drift, in contrast to use the closed-loop detection and global optimization which will increase the computational burden extremely with the size of the map enlarged, a semi-global optimization method is proposed to relieve the burden, which make the localization estimated by this method possible to be used to navigate for unmanned vehicles. In our method, the confidence of the GPS signal is significantly important, however, the covariance supplied by the GPS receiver may not be trustworthy sometimes, which cause some unnecessary mistake when optimizing, thus a semi-supervised clustering method taking the information of GPS and IMU into account synthetically is introduced to get that confidence more robustly. © 2018 IEEE.</t>
  </si>
  <si>
    <t>http://doi.org/10.1109/WCICA.2018.8630513</t>
  </si>
  <si>
    <t>Department of Automation, Shanghai Jiao Tong University, Shanghai, 200240, China; Key Laboratory of System Control and Information Processing, Ministry of Education of China, China; State Key Laboratory of Robotics and System, Harbin Institute of Technology, Harbin, 150001, China</t>
  </si>
  <si>
    <t>Clustering algorithms;  Global optimization;  Intelligent control;  Mapping;  Signal receivers;  Unmanned vehicles, Bundle-adjustments;  Closed-loop detections;  Computational burden;  GPS receivers;  High-precision;  Mapping and localization;  Real-time localization;  Semi-supervised Clustering, Global positioning system</t>
  </si>
  <si>
    <t>2021 IEEE International Conference on Robotics and Biomimetics, ROBIO 2021</t>
  </si>
  <si>
    <t>Localization on 3D data is a challenging task for unmanned vehicles, especially in long-term dynamic urban scenarios. Due to the generality and long-term stability, the pole-like objects are very suitable as landmarks for unmanned vehicle localization in time-varying scenarios. In this paper, a long-term LiDAR-only localization algorithm based on semantic cluster map is proposed. At first, the Convolutional Neural Network(CNN) is used to infer the semantics of LiDAR point clouds. Combined with the point cloud segmentation, the static objects pole/trunk are extracted and registered into global semantic cluster map. When the unmanned vehicle re-enters the environment again, the relocalization is completed by matching the clusters of current scan with the clusters of the global map. Furthermore, the matching between the local and global maps stably outputs the global pose at 2Hz to correct the drift of the 3D LiDAR odometry. The experimental results on our campus dataset demonstrate that the proposed approach performs better in localization accuracy compared with the current state-of-the-art methods. The source of this paper is available at: http://www.github.com/HITSZ-NRSL/long-term-localization. © 2021 IEEE.</t>
  </si>
  <si>
    <t>http://doi.org/10.1109/ROBIO54168.2021.9739599</t>
  </si>
  <si>
    <t>Harbin Institute of Technology, School of Mechanical Engineering and Automation, Shenzhen, China; Department of Mechanical and Automation Engineering, Chinese University of Hong Kong, Hong Kong</t>
  </si>
  <si>
    <t>Autonomous vehicles;  Intelligent vehicle highway systems;  Neural networks;  Poles;  Robot applications;  Semantics;  Unmanned vehicles, 'current;  3D data;  Cluster maps;  Global map;  Localisation;  Long term dynamics;  Matchings;  Robot localization;  Semantic clusters;  Urban scenarios, Optical radar</t>
  </si>
  <si>
    <t>Recent trends have accelerated the development of spatial applications on mobile devices and robots. These include navigation, augmented reality, human–robot interaction, and others. A key enabling technology for such applications is the understanding of the device’s location and the map of the surrounding environment. This generic problem, referred to as Simultaneous Localization and Mapping (SLAM), is an extensively researched topic in robotics. However, visual SLAM algorithms face several challenges including perceptual aliasing and high computational cost. These challenges affect the accuracy, efficiency, and viability of visual SLAM algorithms, especially for long-term SLAM, and their use in resource-constrained mobile devices. A parallel trend is the ubiquity of Wi-Fi routers for quick Internet access in most urban environments. Most robots and mobile devices are equipped with a Wi-Fi radio as well. We propose a method to utilize Wi-Fi received signal strength to alleviate the challenges faced by visual SLAM algorithms. To demonstrate the utility of this idea, this work makes the following contributions: (i) We propose a generic way to integrate Wi-Fi sensing into visual SLAM algorithms, (ii) We integrate such sensing into three well-known SLAM algorithms, (iii) Using four distinct datasets, we demonstrate the performance of such augmentation in comparison to the original visual algorithms and (iv) We compare our work to Wi-Fi augmented FABMAP algorithm. Overall, we show that our approach can improve the accuracy of visual SLAM algorithms by 11% on average and reduce computation time on average by 15% to 25%. © 2019, Springer Science+Business Media, LLC, part of Springer Nature.</t>
  </si>
  <si>
    <t>http://doi.org/10.1007/s10514-019-09874-z</t>
  </si>
  <si>
    <t>Computer Science and Engineering Department, University at Buffalo, 338 Davis Hall, Buffalo, NY  14222, United States; Computer Science Department, University of Southern California, 941 Bloom Walk, Los Angeles, CA  90089, United States</t>
  </si>
  <si>
    <t>Perceptual aliasing;  Visual SLAM;  Wi-Fi sensing</t>
  </si>
  <si>
    <t>Augmented reality;  Human robot interaction;  Robotics;  Wireless local area networks (WLAN), Enabling technologies;  Indoor applications;  Perceptual aliasing;  Received signal strength;  Simultaneous localization and mapping;  Spatial applications;  Surrounding environment;  Visual SLAM, Indoor positioning systems</t>
  </si>
  <si>
    <t>Purpose: This paper aims to study the localization problem for autonomous industrial vehicles in the complex industrial environments. Aiming for practical applications, the pursuit is to build a map-less localization system which can be used in the presence of dynamic obstacles, short-term and long-term environment changes. Design/methodology/approach: The proposed system contains four main modules, including long-term place graph updating, global localization and re-localization, location tracking and pose registration. The first two modules fully exploit the deep-learning based three-dimensional point cloud learning techniques to achieve the map-less global localization task in large-scale environment. The location tracking module implements the particle filter framework with a newly designed perception model to track the vehicle location during movements. Finally, the pose registration module uses visual information to exclude the influence of dynamic obstacles and short-term changes and further introduces point cloud registration network to estimate the accurate vehicle pose. Findings: Comprehensive experiments in real industrial environments demonstrate the effectiveness, robustness and practical applicability of the map-less localization approach. Practical implications: This paper provides comprehensive experiments in real industrial environments. Originality/value: The system can be used in the practical automated industrial vehicles for long-term localization tasks. The dynamic objects, short-/long-term environment changes and hardware limitations of industrial vehicles are all considered in the system design. Thus, this work moves a big step toward achieving real implementations of the autonomous localization in practical industrial scenarios. © 2021, Emerald Publishing Limited.</t>
  </si>
  <si>
    <t>http://doi.org/10.1108/AA-06-2021-0088</t>
  </si>
  <si>
    <t>Department of Computer Science and Technology, University of Cambridge, Cambridge, United Kingdom; Department of Automation, Shanghai Jiao Tong University, Shanghai, China; Department of Mechanical and Automation Engineering, The Chinese University of Hong Kong, Hong Kong; MOE Key Laboratory of Marine Intelligent Equipment and System and the State Key Laboratory of Ocean Engineering, Shanghai Jiao Tong University, Shanghai, China</t>
  </si>
  <si>
    <t>Automated vehicles;  Autonomous robots;  Localization in industrial environments;  Long-term localization;  Map-less localization</t>
  </si>
  <si>
    <t>Autonomous vehicles;  Complex networks;  Industrial robots;  Location;  Navigation;  Tracking (position), Automated vehicles;  Dynamic obstacles;  Industrial environments;  Industrial vehicles;  Localisation;  Localization in industrial environment;  Long-term localization;  Map-less localization, Deep learning</t>
  </si>
  <si>
    <t>Emerald Group Holdings Ltd.</t>
  </si>
  <si>
    <t>01445154</t>
  </si>
  <si>
    <t>Learning Context Flexible Attention Model for Long-Term Visual Place Recognition</t>
  </si>
  <si>
    <t>Z. Chen and L. Liu and I. Sa and Z. Ge and M. Chli</t>
  </si>
  <si>
    <t>Identifying regions of interest in an image has long been of great importance in a wide range of tasks, including place recognition. In this letter, we propose a novel attention mechanism with flexible context, which can be incorporated into existing feedforward network architecture to learn image representations for long-term place recognition. In particular, in order to focus on regions that contribute positively to place recognition, we introduce a multiscale context-flexible network to estimate the importance of each spatial region in the feature map. Our model is trained end-to-end for place recognition and can detect regions of interest of arbitrary shape. Extensive experiments have been conducted to verify the effectiveness of our approach and the results demonstrate that our model can achieve consistently better performance than the state of the art on standard benchmark datasets. Finally, we visualize the learned attention maps to generate insights into what attention the network has learned. © 2016 IEEE.</t>
  </si>
  <si>
    <t>http://doi.org/10.1109/LRA.2018.2859916</t>
  </si>
  <si>
    <t>Vision for Robotics Lab, ETH Zurich, Zurich, 8092, Switzerland; School of Computer Science, University of Adelaide, Adelaide, SA  5005, Australia; Autonomous Systems Lab, ETH Zurich, Zurich, 8092, Switzerland; EResearch Centre, University of Monash, Melbourne, VIC  3800, Australia</t>
  </si>
  <si>
    <t>deep learning in robotics and automation;  Localization;  visual-based navigation</t>
  </si>
  <si>
    <t>Benchmarking;  Network architecture;  Robots, Attention mechanisms;  Benchmark datasets;  Feed-forward network;  Flexible networks;  Image representations;  Localization;  Place recognition;  Regions of interest, Deep learning</t>
  </si>
  <si>
    <t>IST 2019 - IEEE International Conference on Imaging Systems and Techniques, Proceedings</t>
  </si>
  <si>
    <t>Localization, or position fixing, is an important problem in robotics research. In this paper, we propose a novel approach for long-term localization in a changing environment using 3D LiDAR. We first create the map of a real environment using GPS and LiDAR. Then, we divide the map into several small parts as the targets for cloud registration, which can not only improve the robustness but also reduce the registration time. We proposed a localization method called PointLocalization. PointLocalization allows us to fuse different kinds of odometers, which can optimize the accuracy and frequency of localization results. We evaluate our algorithm on an unmanned ground vehicle (UGV) using LiDAR and a wheel encoder, and obtain the localization results at more than 20 Hz after fusion. The algorithm can also localize the UGV in a 180-degree field of view (FOV). Using an outdated map captured six months ago, this algorithm shows great robustness, and the test results show that it can achieve an accuracy of 10 cm. PointLocalization has been tested for a period of more than six months in a crowded factory and has operated successfully over a distance of more than 2000 km. © 2019 IEEE.</t>
  </si>
  <si>
    <t>http://doi.org/10.1109/IST48021.2019.9010305</t>
  </si>
  <si>
    <t>Robotics and Multi-Perception Laborotary, Robotics Institute, Hong Kong University of Science and Technology, Clear Water Bay, Hong Kong, Hong Kong</t>
  </si>
  <si>
    <t>Imaging systems;  Optical radar, Changing environment;  Field of views;  Localization method;  Position fixing;  Real environments;  Robotics research;  Unmanned ground vehicles;  Wheel encoders, Intelligent vehicle highway systems</t>
  </si>
  <si>
    <t>Place recognition in semi-dense maps: Geometric and learning-based approaches</t>
  </si>
  <si>
    <t>Y. Ye and T. Cieslewski and A. Loquercio and D. Scaramuzza</t>
  </si>
  <si>
    <t>British Machine Vision Conference 2017, BMVC 2017</t>
  </si>
  <si>
    <t>1--13</t>
  </si>
  <si>
    <t>For robotics and augmented reality systems operating in large and dynamic environments, place recognition and tracking using vision represent very challenging tasks. Additionally, when these systems need to reliably operate for very long time periods, such as months or years, further challenges are introduced by severe environmental changes, that can significantly alter the visual appearance of a scene. Thus, to unlock long term, large scale visual place recognition, it is necessary to develop new methodologies for improving localization under difficult conditions. As shown in previous work, gains in robustness can be achieved by exploiting the 3D structural information of a scene. The latter, extracted from image sequences, carries in fact more discriminative clues than individual images only. In this paper, we propose to represent a scene’s structure with semi-dense point clouds, due to their highly informative power, and the simplicity of their generation through mature visual odometry and SLAM systems. Then we cast place recognition as an instance of pose retrieval and evaluate several techniques, including recent learning based approaches, to produce discriminative descriptors of semi-dense point clouds. Our proposed methodology, evaluated on the recently published and challenging Oxford Robotcar Dataset, shows to outperform image-based place recognition, with improvements up to 30% in precision across strong appearance changes. To the best of our knowledge, we are the first to propose place recognition in semi-dense maps. © 2017. The copyright of this document resides with its authors.</t>
  </si>
  <si>
    <t>https://www.zora.uzh.ch/id/eprint/138926/</t>
  </si>
  <si>
    <t>Robotics and Perception Group, University of Zurich, Zurich, Switzerland</t>
  </si>
  <si>
    <t>Augmented reality;  Image enhancement;  Optical character recognition;  Robotics, Augmented reality systems;  Dynamic environments;  Environmental change;  Learning-based approach;  Place recognition;  Structural information;  Visual appearance;  Visual odometry, Computer vision</t>
  </si>
  <si>
    <t>BMVA Press</t>
  </si>
  <si>
    <t>Lecture Notes in Electrical Engineering</t>
  </si>
  <si>
    <t>18761100</t>
  </si>
  <si>
    <t>A pose graph-based localization system for long-term navigation in CAD floor plans</t>
  </si>
  <si>
    <t>M. Stubler and S. Reuter and K. Dietmayer</t>
  </si>
  <si>
    <t>An EKF-Based Fusion of Visual-Inertial Odometry and GPS for Global Robot Pose Estimation</t>
  </si>
  <si>
    <t>N. H. K. Tran and V.-H. Nguyen</t>
  </si>
  <si>
    <t>Globally accurate and drift-free pose estimation is essential for long-term navigation of autonomous robots. In this paper, we present an efficient method to fuse visual-inertial odometry and GPS measurements using the Extended Kalman Filter (EKF). The filter state is propagated by relative visual-inertial estimates and updated by absolute GPS readings to eliminate the accumulated drift on position and heading. We built the sensor hardware and implemented the algorithm on an embedded computer for real-time computation. The experimental datasets were collected in an outdoor environment with 6-degree-of-freedom ground truth. Evaluation results showed that the proposed algorithm achieved consistent and accurate pose estimation with different motion trajectories.</t>
  </si>
  <si>
    <t>10.1109/ICRAIE52900.2021.9703965</t>
  </si>
  <si>
    <t>A. Rao and W. Han</t>
  </si>
  <si>
    <t>210--215</t>
  </si>
  <si>
    <t>10.1109/ICCIS.2015.7274622</t>
  </si>
  <si>
    <t>An Adaptive Gaussian Particle Filter based Simultaneous Localization and Mapping with dynamic process model noise bias compensation</t>
  </si>
  <si>
    <t>Accurate Dynamic SLAM Using CRF-Based Long-Term Consistency</t>
  </si>
  <si>
    <t>Z.-J. Du and S.-S. Huang and T.-J. Mu and Q. Zhao and R. R. Martin and K. Xu</t>
  </si>
  <si>
    <t>IEEE Transactions on Visualization and Computer Graphics</t>
  </si>
  <si>
    <t>Accurate camera pose estimation is essential and challenging for real world dynamic 3D reconstruction and augmented reality applications. In this article, we present a novel RGB-D SLAM approach for accurate camera pose tracking in dynamic environments. Previous methods detect dynamic components only across a short time-span of consecutive frames. Instead, we provide a more accurate dynamic 3D landmark detection method, followed by the use of long-term consistency via conditional random fields, which leverages long-term observations from multiple frames. Specifically, we first introduce an efficient initial camera pose estimation method based on distinguishing dynamic from static points using graph-cut RANSAC. These static/dynamic labels are used as priors for the unary potential in the conditional random fields, which further improves the accuracy of dynamic 3D landmark detection. Evaluation using the TUM and Bonn RGB-D dynamic datasets shows that our approach significantly outperforms state-of-the-art methods, providing much more accurate camera trajectory estimation in a variety of highly dynamic environments. We also show that dynamic 3D reconstruction can benefit from the camera poses estimated by our RGB-D SLAM approach.</t>
  </si>
  <si>
    <t>10.1109/TVCG.2020.3028218</t>
  </si>
  <si>
    <t>1941-0506</t>
  </si>
  <si>
    <t>2020 IEEE International Conference on Robotics and Automation (ICRA)</t>
  </si>
  <si>
    <t>IFAC - Papers Online</t>
  </si>
  <si>
    <t>Bridging the appearance gap: Multi-experience localization for long-term visual teach and repeat</t>
  </si>
  <si>
    <t>Change detection using weighted features for image-based localization</t>
  </si>
  <si>
    <t>103676</t>
  </si>
  <si>
    <t>135</t>
  </si>
  <si>
    <t>10.1016/j.robot.2020.103676</t>
  </si>
  <si>
    <t>Ceiling vision-based active SLAM framework for dynamic and wide-open environments</t>
  </si>
  <si>
    <t>S.-Y. An and L.-K. Lee and S.-Y. Oh</t>
  </si>
  <si>
    <t>291--324</t>
  </si>
  <si>
    <t>10.1007/s10514-015-9453-0</t>
  </si>
  <si>
    <t>Consistent sparsification for graph optimization</t>
  </si>
  <si>
    <t>G. Huang and M. Kaess and J. J. Leonard</t>
  </si>
  <si>
    <t>2013 European Conference on Mobile Robots. Proceedings</t>
  </si>
  <si>
    <t>10.1109/ECMR.2013.6698835</t>
  </si>
  <si>
    <t>M. Leordeanu and I. Paraicu</t>
  </si>
  <si>
    <t>10.3390/s21030852</t>
  </si>
  <si>
    <t>C. Park and P. Moghadam and S. Kim and A. Elfes and C. Fookes and S. Sridharan</t>
  </si>
  <si>
    <t>10.1109/ICRA.2018.8462915</t>
  </si>
  <si>
    <t>T. Krajnik and J. P. Fentanes and J. M. Santos and T. Duckett</t>
  </si>
  <si>
    <t>10.1177/17298814211047690</t>
  </si>
  <si>
    <t>High-precision and robust localization system for mobile robots in complex and large-scale indoor scenes</t>
  </si>
  <si>
    <t>J. Wang and C. Li and B. Li and C. Pang and Z. Fang</t>
  </si>
  <si>
    <t>10.1080/0952813X.2020.1789754</t>
  </si>
  <si>
    <t>Hierarchical SLAM using spectral submap matching with opportunities for long-term operation</t>
  </si>
  <si>
    <t>10.1109/ICAR.2013.6766479</t>
  </si>
  <si>
    <t>10.5194/isprsarchives-XL-4-W5-61-2015</t>
  </si>
  <si>
    <t>How to learn an illumination robust image feature for place recognition</t>
  </si>
  <si>
    <t>H. Lategahn and J. Beck and B. Kitt and C. Stiller</t>
  </si>
  <si>
    <t>10.1109/IVS.2013.6629483</t>
  </si>
  <si>
    <t>M. Gridseth and T. D. Barfoot</t>
  </si>
  <si>
    <t>1016--1023</t>
  </si>
  <si>
    <t>10.1109/LRA.2021.3136867</t>
  </si>
  <si>
    <t>Keeping an Eye on Things: Deep Learned Features for Long-Term Visual Localization</t>
  </si>
  <si>
    <t>Indoor Environment RGB-DT Mapping for Security Mobile Robots</t>
  </si>
  <si>
    <t>L. Zhao and Y. Liu and X. Jiang and K. Wang and Z. Zhou</t>
  </si>
  <si>
    <t>131--141</t>
  </si>
  <si>
    <t>10.1007/978-3-030-27538-9_12</t>
  </si>
  <si>
    <t>Q. Li and P. Nevalainen and J. P. Queralta and J. Heikkonen and T. Westerlund</t>
  </si>
  <si>
    <t>Lifelong localization in changing environments</t>
  </si>
  <si>
    <t>G. D. Tipaldi and D. Meyer-Delius and W. Burgard</t>
  </si>
  <si>
    <t>1662--1678</t>
  </si>
  <si>
    <t>10.1177/0278364913502830</t>
  </si>
  <si>
    <t>T. Krajnik and J. P. Fentanes and O. M. Mozos and T. Duckett and J. Ekekrantz and M. Hanheide</t>
  </si>
  <si>
    <t>10369--10376</t>
  </si>
  <si>
    <t>10.1609/aaai.v34i06.6604</t>
  </si>
  <si>
    <t>J.-F. Chen and C.-C. Wang</t>
  </si>
  <si>
    <t>International Journal of Automation and Smart Technology</t>
  </si>
  <si>
    <t>61--75</t>
  </si>
  <si>
    <t>10.5875/ausmt.v5i1.843</t>
  </si>
  <si>
    <t>291--300</t>
  </si>
  <si>
    <t>220</t>
  </si>
  <si>
    <t>10.3233/978-1-60750-643-0-291</t>
  </si>
  <si>
    <t>R. Mur-Artal and J. M. M. Montiel and J. D. Tardos</t>
  </si>
  <si>
    <t>10.1631/FITEE.2000358</t>
  </si>
  <si>
    <t>Nonlinear factor recovery for long-term SLAM</t>
  </si>
  <si>
    <t>M. Mazuran and W. Burgard and G. D. Tipaldi</t>
  </si>
  <si>
    <t>50--72</t>
  </si>
  <si>
    <t>10.1177/0278364915581629</t>
  </si>
  <si>
    <t>Position-invariant robust features for long-term recognition of dynamic outdoor scenes</t>
  </si>
  <si>
    <t>IEICE Transactions on Information and Systems</t>
  </si>
  <si>
    <t>E93-D</t>
  </si>
  <si>
    <t>L. Sun and Z. Yan and A. Zaganidis and C. Zhao and T. Duckett</t>
  </si>
  <si>
    <t>Robust outdoor visual localization using a three-dimensional-edge map</t>
  </si>
  <si>
    <t>Robust Method for Static 3D Point Cloud Map Building using Multi-View Images with Multi-Resolution</t>
  </si>
  <si>
    <t>C. Yao and H. Zhu and S. Lv and D. Zhang and Z. Jia</t>
  </si>
  <si>
    <t>10.1109/RCAR52367.2021.9517646</t>
  </si>
  <si>
    <t>Simultaneous localisation and mapping on the great barrier reef</t>
  </si>
  <si>
    <t>Semi-Direct Monocular SLAM With Three Levels of Parallel Optimizations</t>
  </si>
  <si>
    <t>86801--86810</t>
  </si>
  <si>
    <t>10.1109/ACCESS.2021.3071921</t>
  </si>
  <si>
    <t>Semantics-aware visual localization under challenging perceptual conditions</t>
  </si>
  <si>
    <t>T. Naseer and G. L. Oliveira and T. Brox and W. Burgard</t>
  </si>
  <si>
    <t>Visual place recognition under difficult perceptual conditions remains a challenging problem due to changing weather conditions, illumination and seasons. Long-term visual navigation approaches for robot localization should be robust to these dynamics of the environment. Existing methods typically leverage feature descriptions of whole images or image regions from Deep Convolutional Neural Networks. Some approaches also exploit sequential information to alleviate the problem of spatially inconsistent and non-perfect image matches. In this paper, we propose a novel approach for learning a discriminative holistic image representation which exploits the image content to create a dense and salient scene description. These salient descriptions are learnt over a variety of datasets under large perceptual changes. Such an approach enables us to precisely segment the regions of an image which are geometrically stable over large time lags. We combine features from these salient regions and an off-the-shelf holistic representation to form a more robust scene descriptor. We also introduce a semantically labeled dataset which captures extreme perceptual and structural scene dynamics over the course of 3 years. We evaluated our approach with extensive experiments on data collected over several kilometers in Freiburg and show that our learnt image representation outperforms off-the-shelf features from the deep networks and hand-crafted features.</t>
  </si>
  <si>
    <t>10.1109/ICRA.2017.7989305</t>
  </si>
  <si>
    <t>10.1109/ROBOT.2009.5152534</t>
  </si>
  <si>
    <t>Sparse Gaussian Process SLAM, Storage and Filtering for AUV Multibeam Bathymetry</t>
  </si>
  <si>
    <t>N. Bore and I. Torroba and J. Folkesson</t>
  </si>
  <si>
    <t>10.1109/AUV.2018.8729748</t>
  </si>
  <si>
    <t>2012 Robotics: Science and Systems</t>
  </si>
  <si>
    <t>vol.8</t>
  </si>
  <si>
    <t>M. Dymczyk and S. Lynen and T. Cieslewski and M. Bosse and R. Siegwart and P. Furgale</t>
  </si>
  <si>
    <t>1416--1422</t>
  </si>
  <si>
    <t>UcoSLAM: Simultaneous localization and mapping by fusion of keypoints and squared planar markers</t>
  </si>
  <si>
    <t>Pattern Recognition</t>
  </si>
  <si>
    <t>10.1016/j.patcog.2019.107193</t>
  </si>
  <si>
    <t>Towards exteroceptive based localisation</t>
  </si>
  <si>
    <t>10.1109/RAMECH.2004.1438024</t>
  </si>
  <si>
    <t>J. Liu and Z. Meng</t>
  </si>
  <si>
    <t>10.1109/LRA.2020.3014648</t>
  </si>
  <si>
    <t>6512--6519</t>
  </si>
  <si>
    <t>20724292</t>
  </si>
  <si>
    <t>Autonomous vehicle localization with prior visual point cloud map constraints in gnss-challenged environments</t>
  </si>
  <si>
    <t>Accurate vehicle ego-localization is key for autonomous vehicles to complete high-level navigation tasks. The state-of-the-art localization methods adopt visual and light detection and ranging (LiDAR) simultaneous localization and mapping (SLAM) to estimate the position of the vehicle. However, both of them may suffer from error accumulation due to long-term running without loop optimization or prior constraints. Actually, the vehicle cannot always return to the revisited location, which will cause errors to accumulate in Global Navigation Satellite System (GNSS)-challenged environments. To solve this problem, we proposed a novel localization method with prior dense visual point cloud map constraints generated by a stereo camera. Firstly, the semi-global-block-matching (SGBM) algorithm is adopted to estimate the visual point cloud of each frame and stereo visual odometry is used to provide the initial position for the current visual point cloud. Secondly, multiple filtering and adaptive prior map segmentation are performed on the prior dense visual point cloud map for fast matching and localization. Then, the current visual point cloud is matched with the candidate sub-map by normal distribution transformation (NDT). Finally, the matching result is used to update pose prediction based on the last frame for accurate localization. Comprehensive experiments were undertaken to validate the proposed method, showing that the root mean square errors (RMSEs) of translation and rotation are less than 5.59 m and 0.08°, respectively. © 2021 by the authors. Licensee MDPI, Basel, Switzerland.</t>
  </si>
  <si>
    <t>http://doi.org/10.3390/rs13030506</t>
  </si>
  <si>
    <t>School of Geodesy and Geomatics, Wuhan University, Wuhan, 430079, China; State Key Laboratory of Information Engineering in Surveying, Mapping and Remote Sensing, Wuhan University, Wuhan, 430079, China</t>
  </si>
  <si>
    <t>Accurate vehicle localization;  Autonomous vehicle;  Pose prediction;  Stereo visual odometry</t>
  </si>
  <si>
    <t>Errors;  Global positioning system;  Mean square error;  Normal distribution;  Optical radar;  Stereo image processing, Error accumulation;  Global Navigation Satellite Systems;  Light detection and ranging;  Localization method;  Loop optimizations;  Root mean square errors;  Simultaneous localization and mapping;  Vehicle localization, Autonomous vehicles</t>
  </si>
  <si>
    <t>Localization in unstructured environments: Towards autonomous robots in forests with Delaunay triangulation</t>
  </si>
  <si>
    <t>Autonomous harvesting and transportation is a long-term goal of the forest industry. One of the main challenges is the accurate localization of both vehicles and trees in a forest. Forests are unstructured environments where it is difficult to find a group of significant landmarks for current fast feature-based place recognition algorithms. This paper proposes a novel approach where local point clouds are matched to a global tree map using the Delaunay triangularization as the representation format. Instead of point cloud based matching methods, we utilize a topology-based method. First, tree trunk positions are registered at a prior run done by a forest harvester. Second, the resulting map is Delaunay triangularized. Third, a local submap of the autonomous robot is registered, triangularized and matched using triangular similarity maximization to estimate the position of the robot. We test our method on a dataset accumulated from a forestry site at Lieksa, Finland. A total length of 200m of harvester path was recorded by an industrial harvester with a 3D laser scanner and a geolocation unit fixed to the frame. Our experiments show a 12 cm s.t.d. in the location accuracy and with real-time data processing for speeds not exceeding 0.5 m/s. The accuracy and speed limit are realistic during forest operations. © 2020 by the authors.</t>
  </si>
  <si>
    <t>http://doi.org/10.3390/rs12111870</t>
  </si>
  <si>
    <t>Turku Intelligent Embedded and Robotic Systems, University of Turku, Turku, 20500, Finland</t>
  </si>
  <si>
    <t>Delaunay triangulation;  Forest localization;  Localization;  Robotics;  SLAM</t>
  </si>
  <si>
    <t>Data handling;  Harvesters;  Robots;  Scanning;  Statistical tests, 3D laser scanners;  Delau-nay triangulations;  Harvesting and transportations;  Location accuracy;  Matching methods;  Place recognition;  Real-time data processing;  Unstructured environments, Forestry</t>
  </si>
  <si>
    <t>Localization is one of the core technologies for mobile robots to achieve full autonomous movement, and is a prerequisite for other autonomous tasks. The robot working environment is dynamic in most cases, so the localization algorithm must overcome the effects of dynamic changes in the environment. The paper proposed a localization algorithm that allows the robot to perform robust and life-long localization in dynamic environment. The algorithm filter out high-dynamic objects and update semi-static object on the map at the same time, it can also use the information provided in semi-static objects to improve localization performance. In this paper, the processing of dynamic objects is divided into two parts: filtering of high-dynamic objects and updating of semi-static objects. For high dynamic object filtering, a dynamic object detection method combining a delay comparison method and a tracking method is proposed by observed the characteristics of localization system; For the update of semi-static objects, this paper uses the pose graph optimization and occupancy map to implement the dynamic update of the map. The combination of the two methods allows the robot to achieve long-term stable localization in a dynamic environment. The experimental results demonstrate that the proposed method allows the robot achieve long-term localization, overcome the effects of high-dynamic objects and keeping the map always consistent with the environment. © Published under licence by IOP Publishing Ltd.</t>
  </si>
  <si>
    <t>http://doi.org/10.1088/1757-899X/1043/5/052025</t>
  </si>
  <si>
    <t>Center for System Reliability and Security Research, University of Electronic Science and Technology of China, Chengdu, 611731, China; EvenTec, Chengdu, 610097, China</t>
  </si>
  <si>
    <t>dynamic environment;  localization algorithm;  localization reliability;  map update;  robotics</t>
  </si>
  <si>
    <t>IOP Publishing Ltd</t>
  </si>
  <si>
    <t>17578981</t>
  </si>
  <si>
    <t>Zhejiang University</t>
  </si>
  <si>
    <t>Improved-UWB/LiDAR-SLAM Tightly Coupled Positioning System with NLOS Identification Using a LiDAR Point Cloud in GNSS-Denied Environments</t>
  </si>
  <si>
    <t>Z. Chen and A. Xu and X. Sui and C. Wang and S. Wang and J. Gao and Z. Shi</t>
  </si>
  <si>
    <t>1380</t>
  </si>
  <si>
    <t>Reliable absolute positioning is indispensable in long-term positioning systems. Although simultaneous localization and mapping based on light detection and ranging (LiDAR-SLAM) is effective in global navigation satellite system (GNSS)-denied environments, it can provide only local positioning results, with error divergence over distance. Ultrawideband (UWB) technology is an effective alternative; however, non-line-of-sight (NLOS) propagation in complex indoor environments severely affects the precision of UWB positioning, and LiDAR-SLAM typically provides more robust results under such conditions. For robust and high-precision positioning, we propose an im-proved-UWB/LiDAR-SLAM tightly coupled (TC) integrated algorithm. This method is the first to combine a LiDAR point cloud map generated via LiDAR-SLAM with position information from UWB anchors to distinguish between line-of-sight (LOS) and NLOS measurements through obstacle detection and NLOS identification (NI) in real time. Additionally, to alleviate positioning error ac-cumulation in long-term SLAM, an improved-UWB/LiDAR-SLAM TC positioning model is con-structed using UWB LOS measurements and LiDAR-SLAM positioning information. Parameter solving using a robust extended Kalman filter (REKF) to suppress the effect of UWB gross errors improves the robustness and positioning performance of the integrated system. Experimental results show that the proposed NI method using the LiDAR point cloud can efficiently and accurately identify UWB NLOS errors to improve the performance of UWB ranging and positioning in real scenarios. The TC integrated method combining NI and REKF achieves better positioning effectiveness and robustness than other comparative methods and satisfactory control of sensor errors with a root-mean-square error of 0.094 m, realizing subdecimeter indoor positioning. © 2022 by the authors. Licensee MDPI, Basel, Switzerland.</t>
  </si>
  <si>
    <t>10.3390/rs14061380</t>
  </si>
  <si>
    <t>http://doi.org/10.3390/rs14061380</t>
  </si>
  <si>
    <t>School of Geomatics, Liaoning Technical University, Fuxin, 123000, China</t>
  </si>
  <si>
    <t>GNSS-denied environments;  LiDAR-SLAM;  NI;  positioning system;  REKF;  TC;  UWB</t>
  </si>
  <si>
    <t>Errors;  Global positioning system;  Indoor positioning systems;  Integrated control;  Kalman filters;  Mean square error;  Obstacle detectors;  Optical radar;  Robotics, Global navigation satellite system-denied environment;  Global Navigation Satellite Systems;  LiDAR-SLAM;  Line-of-sight measurements;  NLOS identification;  Nonline of sight;  Point-clouds;  Positioning system;  Robust extended Kalman filters;  Tightly-coupled, Ultra-wideband (UWB)</t>
  </si>
  <si>
    <t>MTS/IEEE OCEANS 2015 - Genova: Discovering Sustainable Ocean Energy for a New World</t>
  </si>
  <si>
    <t>To effectively examine ocean processes we must often sample over the duration of long (weeks to months) oscillation patterns. Such sampling requires persistent autonomous underwater vehicles, that have a similarly long deployment duration. Actively actuated (propeller-driven) underwater vehicles have proven effective in multiple sampling scenarios, however they have limited deployment endurance. The emergence of less actuated vehicles, i.e., underwater gliders, has enabled greater energy savings and thus increased endurance. Due to reduced actuation, these vehicles are more susceptible to external forces, e.g., ocean currents, causing them to have poor navigational and localization accuracy underwater. This is exacerbated in coastal regions, where current velocities are the same order of magnitude as the vehicle velocity. In this paper, we examine a method of reducing navigation and localization error, not only for navigation, but more so for more accurately reconstructing the path that the glider traversed to contextualize the gathered data, with respect to the science question at hand. We present a set of algorithms for offline processing that accurately localizes the traversed path of an underwater glider over long-term, ocean deployments. The proposed method utilizes terrain-based navigation with only depth, altimeter and compass data compared to local bathymetry maps to provide accurate reconstructions of traversed paths in the ocean. © 2015 IEEE.</t>
  </si>
  <si>
    <t>http://doi.org/10.1109/OCEANS-Genova.2015.7271751</t>
  </si>
  <si>
    <t>Department of Physics and Engineering, Fort Lewis College, Durango, CO  81301, United States</t>
  </si>
  <si>
    <t>Energy conservation;  Navigation;  Ocean currents;  Oceanography;  Vehicles, Localization accuracy;  Localization errors;  Multiple sampling;  Off-line processing;  Oscillation patterns;  Terrain based navigation;  Underwater gliders;  Underwater vehicles, Autonomous underwater vehicles</t>
  </si>
  <si>
    <t>We demonstrate distributed, online, and real-time cooperative localization and mapping between multiple robots operating throughout an unknown environment using indirect measurements. We present a novel Expectation Maximization (EM) based approach to efficiently identify inlier multi-robot loop closures by incorporating robot pose uncertainty, which significantly improves the trajectory accuracy over long-term navigation. An EM and hypothesis based method is used to determine a common reference frame. We detail a 2D laser scan correspondence method to form robust correspondences between laser scans shared amongst robots. The implementation is experimentally validated using teams of aerial vehicles, and analyzed to determine its accuracy, computational efficiency, scalability to many robots, and robustness to varying environments. We demonstrate through multiple experiments that our method can efficiently build maps of large indoor and outdoor environments in a distributed, online, and real-time setting. © 2015 IEEE.</t>
  </si>
  <si>
    <t>http://doi.org/10.1109/ICRA.2015.7140012</t>
  </si>
  <si>
    <t>College of Computing, Georgia Institute of Technology, United States; Robotics Institute, Carnegie Mellon University, United States; Aerospace Engineering, Technion, Israel Institute of Technology, Israel</t>
  </si>
  <si>
    <t>Agricultural robots;  Air navigation;  Antennas;  Computational efficiency;  Industrial robots;  Mapping;  Robotics, Cooperative localization;  Expectation Maximization;  Expectation-maximization approaches;  Indirect measurements;  Outdoor environment;  Real-time settings;  Reference frame;  Unknown environments, Maximum principle</t>
  </si>
  <si>
    <t>Massachusetts Institute of Technology, Cambridge, MA 02139, United States</t>
  </si>
  <si>
    <t>Institution of Engineering and Technology</t>
  </si>
  <si>
    <t>Image Based Place Recognition and Lidar Validation for Vehicle Localization</t>
  </si>
  <si>
    <t>Y. Qiao and C. Cappelle and Y. Ruichek</t>
  </si>
  <si>
    <t>Human-Inspired Computing and Its Applications. MICAI 2014</t>
  </si>
  <si>
    <t>304--315</t>
  </si>
  <si>
    <t>8856</t>
  </si>
  <si>
    <t>In this paper, we propose a system for vehicle localization that_x000D_
combines two sensors: a camera and a lidar. An image based place_x000D_
recognition approach is used to determine the vehicle localization when_x000D_
the vehicle revisited a previously visited location. Unlike systems that_x000D_
only rely on visual appearance recognition for localization, we also_x000D_
integrate lidar measurements information in order to validate the vision_x000D_
based place recognition results. Effectively, false positives_x000D_
recognition can be detected and rejected by checking the coherency of_x000D_
the image based recognition results with the results of lidar_x000D_
measurements matching with ICP (iterative closest point) algorithm. In_x000D_
case of false image based recognized places, vehicle position can be_x000D_
computed using only lidar based ICP method. The vehicle position is_x000D_
effectively estimated using the last known position and the_x000D_
transformation between the corresponding lidar measurement and the_x000D_
current one obtained by applying ICP. By employing the camera and lidar_x000D_
sensors, the deficiencies of each individual sensor can be overcome._x000D_
Experiments were conducted in two different surrounding areas. The_x000D_
obtained results show that the proposed method permit to avoid the_x000D_
well-known long-term accumulated error of deadreckoning localization and_x000D_
lidar data can help to reject false positives of place recognition.</t>
  </si>
  <si>
    <t>10.1007/978-3-319-13647-9_28</t>
  </si>
  <si>
    <t>http://doi.org/10.1007/978-3-319-13647-9_28</t>
  </si>
  <si>
    <t>Qiao, YL (Corresponding Author), UTBM, IRTES SET, F-90010 Belfort, France.Qiao, Yongliang; Cappelle, Cindy; Ruichek, Yassine, UTBM, IRTES SET, F-90010 Belfort, France.</t>
  </si>
  <si>
    <t>Vehicle localization; Place recognition; Multi-sensor approach; ICP</t>
  </si>
  <si>
    <t>Advanced Microsystems for Automotive Applications 2017. Lecture Notes in Mobility</t>
  </si>
  <si>
    <t>The range of applications for autonomous guided carts (AGC) is_x000D_
increasingly growing. Especially in industrial environments ensuring_x000D_
high safety standards in combination with high availability and_x000D_
flexibility are major requirements. For this reason, knowledge about its_x000D_
own position in the environments becomes particularly important. For AGC_x000D_
with low vehicle height localization approaches based on contour_x000D_
observations are widespread. However, in over-time-changing environments_x000D_
the robustness of these techniques is limited. This paper proposes an_x000D_
approach for updating the underlying map in real time during operation._x000D_
This map update allows for a long-term robust localization. The proposed_x000D_
approach is evaluated for a dynamic test scenario using a cellular_x000D_
transport vehicle.</t>
  </si>
  <si>
    <t>http://doi.org/10.1007/978-3-319-66972-4_5</t>
  </si>
  <si>
    <t>Hansen, C (Corresponding Author), SICK AG, Merkurring 41, D-22143 Hamburg, Germany.Hansen, Christoph, SICK AG, Merkurring 41, D-22143 Hamburg, Germany.Fuerstenberg, Kay, SICK AG, Erwin Sick Str 1, D-79183 Waldkirch, Germany.</t>
  </si>
  <si>
    <t>Map update; Dynamic environment; Localization; Pose estimation; Longterm; Robust; Accuracy evaluation; Autonomous guided vehicle; AGV;Autonomous guided cart; AGC; Industrial applications</t>
  </si>
  <si>
    <t>2196-5544</t>
  </si>
  <si>
    <t>2004 IEEE Conference on Robotics, Automation and Mechatronics</t>
  </si>
  <si>
    <t>The intelligent application of a mobile robot, out-side the experimental laboratory, requires a robust locomotive strategy that is rarely conducive to stringent kinematic modeling. Localisation methods that rely upon such modeling often fail, as model boundaries succumb to unpredictable events. This paper presents the development of a self-contained localisation system that purposely obviates the need for odometric information, and an associated kinematic model, to provide robot anonymity. Without odometry, the system is oblivious to the non-systematic vagaries of the robotic platform interacting with a natural domain. The proposed system hypothesises about the robot's absolute pose by algorithmically solving the kidnapped robot problem using exteroceptive based perception. Since no a priori information is assumed, long-term pose fixes are derived within a simultaneous localisation and mapping (SLAM) framework. Preliminary results were gathered using a skid steering mobile robot, equipped with a scanning laser rangefinder, in an outdoor environment. This novel localisation approach was found to be efficient and robust, while exhibiting the capacity for widespread applicability.</t>
  </si>
  <si>
    <t>https://www.doi.org/10.1109/RAMECH.2004.1438024</t>
  </si>
  <si>
    <t>Intelligent Robotics Research Centre, Monash University, Clayton, Vic. 3800, Australia</t>
  </si>
  <si>
    <t>Autonomous navigation;  Kidnapped robot problem;  Localisation;  Mobile robots;  SLAM</t>
  </si>
  <si>
    <t>Algorithms;  Locomotives;  Mathematical models;  Navigation;  Problem solving;  Robustness (control systems);  Data processing;  Global positioning system;  Kinematics;  Machine design;  Navigation systems;  Signal encoding, Autonomous navigation;  Kidnapped robot problem;  Odometry;  Simultaneous localization and Mapping (SLAM);  Localization;  SLAM, Mobile robots</t>
  </si>
  <si>
    <t>A. J. Davison and D. W. Murray</t>
  </si>
  <si>
    <t>An active approach to sensing can provide the focused measurement capability over a wide field of view which allows correctly formulated Simultaneous Localization and Map-Building (SLAM) to be implemented with vision, permitting repeatable long-term localization using only naturally occurring, automatically-detected features. In this paper, we present the first example of a general system for autonomous localization using active vision, enabled here by a high-performance stereo head, addressing such issues as uncertainty-based measurement selection, automatic map-maintenance, and goal-directed steering. We present varied real-time experiments in a complex environment.</t>
  </si>
  <si>
    <t>https://doi.org/10.1109/TPAMI.2002.1017615</t>
  </si>
  <si>
    <t>IEEE, United Kingdom; Robotics Research Group, Department of Engineering Science, University of Oxford, Oxford, OX1 3PJ, United Kingdom</t>
  </si>
  <si>
    <t>Active vision;  Mobile robots;  Simultaneous localization and map-building</t>
  </si>
  <si>
    <t>Active vision;  Active visual sensing;  Electromechanical stereo head;  High resolution omni-directional data;  Odometry;  Simultaneous Localization and Map-Building, Algorithms;  Cameras;  Closed loop control systems;  Degrees of freedom (mechanics);  Electromechanical devices;  Feature extraction;  Kalman filtering;  Kinematics;  Mathematical models;  Matrix algebra;  Mobile robots;  Probability density function, Computer vision</t>
  </si>
  <si>
    <t>01628828</t>
  </si>
  <si>
    <t>A contribution to vision-based localization, tracking and navigation methods for an interactive mobile service-robot</t>
  </si>
  <si>
    <t>The paper presents vision-based robot navigation and user localization techniques of our long-term research project PERSES (PERsonal SErvice System), which aims to develop an interactive mobile shopping assistant that allows a continuous and intuitively understandable interaction with customers in a home store. Against this background, the paper describes a number of new or improved approaches, addressing challenges arising from the characteristics of the operation area, and from the need to continuously interact with users in a complex environment. With our approaches to vision-based or visually-controlled map building, self-localization and navigation as well as user localization and tracking, we want to make a contribution to the real-world suitability of interactive mobile service-robots in non-trivial application areas and demanding human-robot interaction scenarios.</t>
  </si>
  <si>
    <t>http://dx.doi.org/10.1109/ICSMC.2001.972991</t>
  </si>
  <si>
    <t>Ilmenau Technical University, Department of Neuroinformatics, 98684 Ilmenau, Germany</t>
  </si>
  <si>
    <t>Human-robot systems;  Navigation;  Person detection;  Self-localization;  Service robots;  Visual tracking</t>
  </si>
  <si>
    <t>Computer vision;  Feature extraction;  Human computer interaction;  Motion control;  Navigation;  Speech recognition, Human robot interaction;  Interactive mobile service robot;  Person detection;  Visual tracking, Mobile robots</t>
  </si>
  <si>
    <t>This paper explores the issues involved in deployment of mobile robots in real-world situations and presents solutions and approaches under development at the Australian National University. For deployment of mobile robots outside of the laboratory, long-term operation is required. Hence, we have developed an automatic recharging system. In addition, a web-based tele-operation system is used to provide missions to test the long-term reliability of the robot. The final aspect of real-world operation that is explored here is operations in dynamic environments. To date, researchers have assumed static environments for mapping and localisation. Here we propose methods to avoid this restriction.</t>
  </si>
  <si>
    <t>https://www.scopus.com/inward/record.uri?eid=2-s2.0-0035560356&amp;partnerID=40&amp;md5=ed190539f6eb0328e14340b208ab0c1a</t>
  </si>
  <si>
    <t>Robotic Systems Laboratory, Res. Sch. of Info. Sci. and Eng., Australian National University, Camberra, ACT 0200, Australia</t>
  </si>
  <si>
    <t>Computer hardware;  Computer software;  Motion planning;  Reliability;  Robotics, Automatic recharging system;  Mobile robotics, Mobile robots</t>
  </si>
  <si>
    <t>Proceedings of IEEE International Symposium on Computational Intelligence in Robotics and Automation, CIRA</t>
  </si>
  <si>
    <t>Continuous localization is a technique that allows a robot to maintain an accurate estimate of its location by performing regular, small corrections to its odometry. Continuous localization uses an evidence grid representation, a common representation scheme that is used by other map-dependent processes, such as path planning. Although techniques exist for building evidence grid maps, most are not adaptive to changes in the environment. In this research, we extend the continuous localization technique by adding a learning component. This allows continuous localization to update the long-term map (evidence grid) with current sensor readings. Results show that the addition of the learning behavior to continuous localization allows the system to adapt to changes in its environment without a loss in its ability to remain localized. This system was tested on a Nomad 200 mobile robot.</t>
  </si>
  <si>
    <t>https://doi.org/10.1109/CIRA.1997.613834</t>
  </si>
  <si>
    <t>United States Naval Acad, Annapolis, United States</t>
  </si>
  <si>
    <t>Mobile robots;  Numerical methods;  Position control, Continuous localization;  Evidence grid representation, Robot learning</t>
  </si>
  <si>
    <t>Proceedings IROS '91. IEEE/RSJ International Workshop on Intelligent Robots and Systems '91. Intelligence for Mechanical Systems (Cat. No.91TH0375-6)</t>
  </si>
  <si>
    <t>1442--7</t>
  </si>
  <si>
    <t>Discusses a significant open problem in mobile robotics: simultaneous map building and localization, which the authors define as long-term globally referenced position estimation without a priori information. This problem is difficult because of the following paradox: to move precisely, a mobile robot must have an accurate environment map; however, to build an accurate map, the mobile robot's sensing locations must be known precisely. In this way, simultaneous map building and localization can be seen to present a question of `which came first, the chicken or the egg?' (The map or the motion?) When using ultrasonic sensing, to overcome this issue the authors equip the vehicle with multiple servo-mounted sonar sensors, to provide a means in which a subset of environment features can be precisely learned from the robot's initial location and subsequently tracked to provide precise positioning.</t>
  </si>
  <si>
    <t>http://dx.doi.org/10.1109/IROS.1991.174711</t>
  </si>
  <si>
    <t>computerised navigation;mobile robots;planning (artificial intelligence);</t>
  </si>
  <si>
    <t>Frontiers of Information Technology and Electronic Engineering</t>
  </si>
  <si>
    <t>A fundamental task for mobile robots is simultaneous localization and mapping (SLAM). Moreover, long-term robustness is an important property for SLAM. When vehicles or robots steer fast or steer in certain scenarios, such as low-texture environments, long corridors, tunnels, or other duplicated structural environments, most SLAM systems might fail. In this paper, we propose a novel robust visual inertial light detection and ranging (LiDaR) navigation (VILN) SLAM system, including stereo visual-inertial LiDaR odometry and visual-LiDaR loop closure. The proposed VILN SLAM system can perform well with low drift after long-term experiments, even when the LiDaR or visual measurements are degraded occasionally in complex scenes. Extensive experimental results show that the robustness has been greatly improved in various scenarios compared to state-of-the-art SLAM systems. © 2022, Zhejiang University Press.</t>
  </si>
  <si>
    <t>http://doi.org/10.1631/FITEE.2000358</t>
  </si>
  <si>
    <t>School of Mechanical Engineering and Automation, Harbin Institute of Technology, Shenzhen, 518055, China; Zhuhai Big Data Research Institute, Zhuhai, 519000, China</t>
  </si>
  <si>
    <t>Light detection and ranging (LiDaR);  Long-term;  Robustness;  Simultaneous localization and mapping (SLAM);  TP399;  Visual inertial LiDaR navigation (VILN)</t>
  </si>
  <si>
    <t>Mapping;  Robotics;  Robots;  Stereo image processing;  Textures, Light detection and ranging;  Long-term;  Mapping systems;  Robustness;  Simultaneous localization and mapping;  Tp399;  Visual inertial light detection and ranging navigation, Optical radar</t>
  </si>
  <si>
    <t>20959184</t>
  </si>
  <si>
    <t>This paper presents a system for long-term SLAM (simultaneous localization and mapping) by mobile service robots and its experimental evaluation in a real dynamic environment. To deal with the stability-plasticity dilemma (the trade-off between adaptation to new patterns and preservation of old patterns), the environment is represented by multiple timescales simultaneously (five in our experiments). A sample-based representation is proposed, where older memories fade at different rates depending on the timescale and robust statistics are used to interpret the samples. The dynamics of this representation are analyzed in a five-week experiment, measuring the relative influence of short- and long-term memories over time and further demonstrating the robustness of the approach. © 2009 SAGE Publications.</t>
  </si>
  <si>
    <t>http://doi.org/10.1177/0278364908096286</t>
  </si>
  <si>
    <t>Deptartment of Computer Science, WSI-GRIS, University of Tübingen, Tübingen, Germany; Deptartment of Computing and Informatics, University of Lincoln, Lincoln LN6 7TS, United Kingdom</t>
  </si>
  <si>
    <t>Dynamic environments;  Lifelong learning;  Mobile robot navigation;  Multi-timescale representations;  Simultaneous localization and mapping</t>
  </si>
  <si>
    <t>Conformal mapping;  Experiments;  Mobile robots;  Navigation;  Navigation systems;  Robotics, Dynamic environments;  Lifelong learning;  Mobile robot navigation;  Multi-timescale representations;  Simultaneous localization and mapping, Robots</t>
  </si>
  <si>
    <t>We address the place recognition problem, which we define as the problem of establishing whether an observed location has been previously seen, and if so, determining the transformation aligning the current observations to an existing map. In the contexts of robot navigation and mapping, place recognition amounts to globally localizing a robot or map segment without being given any prior estimate. An efficient method of solving this problem involves first selecting a set of keypoints in the scene which store an encoding of their local region, and then utilizing a sublinear-time search into a database of keypoints previously generated from the global map to identify places with common features. We present an algorithm to embed arbitrary keypoint descriptors in a reduced-dimension metric space, in order to frame the problem as an efficient nearest neighbor search. Given that there are a multitude of possibilities for keypoint design, we propose a general methodology for comparing keypoint location selection heuristics and descriptor models that describe the region around the keypoint. With respect to selecting keypoint locations, we introduce a metric that encodes how likely it is that the keypoint will be found in the presence of noise and occlusions during mapping passes. Metrics for keypoint descriptors are used to assess the distinguishability between the distributions of matches and non-matches and the probability the correct match will be found in an approximate k-nearest neighbors search. Verification of the test outcomes is done by comparing the various keypoint designs on a kilometers-scale place recognition problem. We apply our design evaluation methodology to three keypoint selection heuristics and six keypoint descriptor models. A full place recognition system is presented, including a series of match verification algorithms which effectively filter out false positives. Results from city-scale and long-term mapping problems illustrate our approach for both offline and online SLAM, map merging, and global localization and demonstrate that our algorithm is able to produce accurate maps over trajectories of hundreds of kilometers. Crown Copyright © 2009.</t>
  </si>
  <si>
    <t>http://doi.org/10.1016/j.robot.2009.07.009</t>
  </si>
  <si>
    <t>Autonomous Systems Laboratory, CSIRO ICT Centre, Australia</t>
  </si>
  <si>
    <t>Data association;  Dimension reduction;  Localization;  Mapping;  Place recognition;  Regional point descriptor;  SLAM</t>
  </si>
  <si>
    <t>Data association;  Dimension reduction;  Localization;  Place recognition;  Regional point descriptor;  SLAM, Design;  Heuristic methods;  Location;  Mapping;  Optical radar;  Probability distributions;  Set theory;  Topology, Problem solving</t>
  </si>
  <si>
    <t>J. L. Blanco and J. González and J.-A. Fernández-Madrigal</t>
  </si>
  <si>
    <t>Hybrid maps where local metric submaps are kept in the nodes of a graph-based topological structure are gaining relevance as the focus of robot Simultaneous Localization and Mapping (SLAM) shifts towards spatial scalability and long-term operation. In this paper we examine the applicability of spectral graph partitioning techniques to the automatic generation of metric submaps by establishing groups in the sequence of observations gathered by the robot. One of the main aims of this work is to provide a probabilistically grounded interpretation of such a partitioning technique in the context of generating local maps. We also discuss how to apply it to different kinds of sensory data (landmarks extracted from stereo images and laser range scans) and how to consider them simultaneously. An important feature of our approach is that the partitioning takes into account the intrinsic characteristics of the sensors, such as the sensor field of view, instead of applying heuristics supplied by a human as in other works. Thus the robot builds "subjective" local maps whose size will be determined by the nature of the sensors. The ideas presented here are supported by experimental results from a real mobile robot as well as simulations for statistical analysis. We discuss the effects of considering different combinations of sensors in the resulting clustering of the environment. © 2008 Elsevier B.V. All rights reserved.</t>
  </si>
  <si>
    <t>http://doi.org/10.1016/j.robot.2008.02.002</t>
  </si>
  <si>
    <t>Department of System Engineering and Automation, University of Málaga, ETSII Campus de Teatinos, E-29071 Málaga, Spain</t>
  </si>
  <si>
    <t>Graph partitioning;  Hybrid maps;  Map building;  Simultaneous Localization and Mapping (SLAM)</t>
  </si>
  <si>
    <t>Conformal mapping;  Graph theory;  Optical projectors;  Robotics;  Robots;  Sensors;  Structural optimization;  Topology, Automatic generations;  Graph partitioning;  Hybrid maps;  Intrinsic characteristics;  Laser range scans;  Local maps;  Map building;  OF sensors;  Sensor fields;  Sensory datums;  Simultaneous Localization and Mapping (SLAM);  Simultaneous Localization and mappings;  Spatial scalabilities;  Spectral graph partitioning;  Statistical analysis;  Stereo images;  Topological stru</t>
  </si>
  <si>
    <t>The Autonomous City Explorer (ACE) project-mobile robot navigation in highly populated Urban environments</t>
  </si>
  <si>
    <t>G. Lidoris and F. Rohrmüller and D. Wollherr and M. Buss</t>
  </si>
  <si>
    <t>One of the greatest challenges nowadays in robotics is the advancement of robots from industrial tools to companions and helpers of humans, operating in natural, populated environments. In this respect, the Autonomous City Explorer (ACE) project aims to combine the research fields of autonomous mobile robot navigation and human robot interaction. A robot has been created that is capable of navigating in an unknown, highly populated, urban environment, based only on information extracted through interaction with passers-by and its local perception capabilities. This paper describes the algorithms and architecture that make up the navigation subsystem of ACE. More specifically, the algorithms used for Simultaneous Localization and Mapping (SLAM), path planning in dynamic environments and behavior selection are presented, as well as the system architecture that integrates them to a complete working system. Results from an extended field experiment, where the robot navigated autonomously through the downtown city area of Munich, are analyzed and show that the robot is capable of long-term, safe navigation in real-world settings. © 2009 IEEE.</t>
  </si>
  <si>
    <t>http://doi.org/10.1109/ROBOT.2009.5152534</t>
  </si>
  <si>
    <t>Institute of Automatic Control Engineering (LSR), Faculty of Electrical Engineering, Technische Universität München, D-80290 München, Germany</t>
  </si>
  <si>
    <t>Autonomous Mobile Robot;  Behavior selection;  Dynamic environments;  Field experiment;  Human robot interactions;  Industrial tools;  Mobile Robot Navigation;  Path-planning;  Perception capability;  Real-world;  Research fields;  Simultaneous localization and mapping;  System architectures;  Urban environments;  Working systems, Human computer interaction;  Mobile robots;  Navigation systems;  Robotics;  Urban planning, Navigation</t>
  </si>
  <si>
    <t>2008 IEEE/RSJ International Conference on Intelligent Robots and Systems, IROS</t>
  </si>
  <si>
    <t>This work considers a mobile service robot which uses an appearance-based representation of its workplace as a map, where the current view and the map are used to estimate the current position in the environment. Due to the nature of real-world environments such as houses and offices, where the appearance keeps changing, the internal representation may become out of date after some time. To solve this problem the robot needs to be able to adapt its internal representation continually to the changes in the environment. This paper presents a method for creating an adaptive map for long-term appearance-based localization of a mobile robot using longterm and short-term memory concepts, with omni-directional vision as the external sensor. ©2008 IEEE.</t>
  </si>
  <si>
    <t>http://doi.org/10.1109/IROS.2008.4650701</t>
  </si>
  <si>
    <t>Department of Computing and Informatics, University of Lincoln, LN6 7TS Lincoln, United Kingdom</t>
  </si>
  <si>
    <t>Appearance based;  External sensors;  Internal representation;  Mobile service robots;  Omni-directional vision;  Real world environments;  Short term memory;  Topological localization, Intelligent robots, Mobile robots</t>
  </si>
  <si>
    <t>J. Solà and A. Monin and M. Devy</t>
  </si>
  <si>
    <t>This paper is an invitation to use mono-vision techniques on stereo-vision equipped robots. By using monocular algorithms on both cameras, the advantages of mono-vision (bearing-only, with infinity range but no 3D instant information) and stereo-vision (3D information only up to a limited range) naturally add up to provide interesting possibilities, that are here developed and demonstrated using an EKF-based monocular SLAM algorithm. Mainly we obtain: a) fast 3D mapping with long term, absolute angular references; b) great landmark updating flexibility; and c) the possibility of stereo rig extrinsic self-calibration, providing a much more robust and accurate sensor. Experimental results show the pertinence of the proposed ideas, which should be easily exportable (and we encourage to do so) to other, more performing, vision-based SLAM algorithms. © 2007 IEEE.</t>
  </si>
  <si>
    <t>http://doi.org/10.1109/ROBOT.2007.364218</t>
  </si>
  <si>
    <t>LAAS-CNRS, Toulouse, France</t>
  </si>
  <si>
    <t>Algorithms;  Angular distribution;  Information retrieval;  Intelligent robots;  Robust control;  Three dimensional, Absolute angular references;  Mono-vision;  SLAM algorithms, Stereo vision</t>
  </si>
  <si>
    <t>Localization for low cost humanoid or animal-like personal robots has to rely on cheap sensors and has to be robust to user manipulations of the robot. We present a visual localization and map-learning system that relies on vision only and that is able to incrementally learn to recognize the different rooms of an apartment from any robot position. This system is inspired by visual categorization algorithms called bag of words methods that we modified to make fully incremental and to allow a user-interactive training. Our system is able to reliably recognize the room in which the robot is after a short training time and is stable for long term use. Empirical validation on a real robot and on an image database acquired in real environments are presented. © 2007 IEEE.</t>
  </si>
  <si>
    <t>http://doi.org/10.1109/ROBOT.2007.364080</t>
  </si>
  <si>
    <t>ENSTA, 32 boulevard Victor, 75015 Paris, France</t>
  </si>
  <si>
    <t>Algorithms;  Database systems;  Image analysis;  Learning systems;  Manipulators;  User interfaces, Image databases;  Interactive qualitative localization;  Real robots;  Visual localization, Anthropomorphic robots</t>
  </si>
  <si>
    <t>This paper presents experimental results of the application of terrain aided localisation and mapping algorithms to vehicle deployments in marine environments. The application of a terrain aided navigation filter to the tracking of a ship operating on Sydney Harbour is described. This approach allows highly unstructured seafloor bathymetric information to be incorporated into the navigation solution. In addition, experimental validation of the Simultaneous Localisation and Mapping algorithm using data collected by an Unmanned Underwater Vehicle operating on the Great Barrier Reef in Australia is reported. By fusing information from the vehicle's on-board sonar and vision systems, it is possible to use the highly textured reef to provide estimates of the vehicle motion as well as to generate models of the gross structure of the underlying reefs. Terrain-aided navigation promises to revolutionise the ability of marine systems to track underwater bodies in many applications. This work represents a crucial step in the development of underwater technologies capable of long-term, reliable deployment. © Springer-Verlag Berlin/Heidelberg 2006.</t>
  </si>
  <si>
    <t>http://doi.org/10.1007/11552246_11</t>
  </si>
  <si>
    <t>ARC Centre of Excellence in Autonomous Systems (CAS), The University of Sydney, Sydney, NSW, Australia</t>
  </si>
  <si>
    <t>Air navigation;  Conformal mapping;  Landforms;  Mapping;  Marine applications;  Navigation;  Reefs;  Robotics;  Robots;  Underwater acoustics;  Vehicles, Bathymetric information;  Experimental validations;  Localisation and mapping;  Marine environment;  Navigation solution;  Simultaneous localisation and mappings;  Terrain aided navigation;  Underwater technology, Marine navigation</t>
  </si>
  <si>
    <t>SLAM- Loop closing with visually salient features</t>
  </si>
  <si>
    <t>Within the context of Simultaneous Localisation and Mapping (SLAM), "loop closing" is the task of deciding whether or not a vehicle has, after an excursion of arbitrary length, returned to a previously visited area. Reliable loop closing is both essential and hard. It is without doubt one of the greatest impediments to long term, robust SLAM. This paper illustrates how visual features, used in conjunction with scanning laser data, can be used to a great advantage. We use the notion of visual saliency to focus the selection of suitable (affine invariant) image-feature descriptors for storage in a database. When queried with a recently taken image the database returns the capture time of matching images. This time information is used to discover loop closing events. Crucially this is achieved independently of estimated map and vehicle location. We integrate the above technique into a SLAM algorithm using delayed vehicle states and scan matching to form interpose geometric constraints. We present initial results using this system to close loops (around 100m) in an indoor environment. © 2005 IEEE.</t>
  </si>
  <si>
    <t>https://www.doi.org/10.1109/ROBOT.2005.1570189</t>
  </si>
  <si>
    <t>Oxford University Robotics Research Group, Department of Engineering Science, University of Oxford, OX1 3PJ, United Kingdom</t>
  </si>
  <si>
    <t>Loop closing;  Mobile robotics;  Saliency;  SLAM;  Visual features</t>
  </si>
  <si>
    <t>Image-feature descriptors;  Loop closing;  Mobile robotics;  Visual features, Closed loop control systems;  Database systems;  Feature extraction;  Image analysis;  Mapping;  Mobile robots, Robotic assembly</t>
  </si>
  <si>
    <t>This paper presents results of the application of the Simultaneous Localisation and Mapping algorithm to data collected by an Unmanned Underwater Vehicle operating on the Great Barrier Reef in Australia. By fusing information from the vehicle's on-board sonar and vision systems, it is possible to use the highly textured reef to provide estimates of the vehicle motion as well as to generate models of the gross structure of the underlying reefs. Terrain-aided navigation promises to revolutionise the ability of marine systems to track underwater bodies in many applications. This work represents a crucial step in the development of underwater technologies capable of long-term, reliable deployment. Results of the application of this technique to the tracking of the vehicle position are shown.</t>
  </si>
  <si>
    <t>https://www.doi.org/10.1109/robot.2004.1308080</t>
  </si>
  <si>
    <t>ARC Ctr. Excellence Autonomous Syst., Sch. Aerosp. Mech./Mechatronic Eng., University of Sydney, Sydney, NSW 2006, Australia</t>
  </si>
  <si>
    <t>Cameras;  Charge coupled devices;  Computer vision;  Mapping;  Navigation;  Robotics;  Sensors;  Sonar;  Surveying;  Underwater equipment, On-board vision systems;  Terrian-aided navigation;  Underwater positioning;  Unmanned underwater vehicles, Unmanned vehicles</t>
  </si>
  <si>
    <t>Maintaining a map of an environment that changes over time is a critical challenge in the development of persistently autonomous mobile robots. Many previous approaches to mapping assume a static world. In this work we incorporate the time dimension into the mapping process to enable a robot to maintain an accurate map while operating in dynamical environments. This paper presents Dynamic Pose Graph SLAM (DPG-SLAM), an algorithm designed to enable a robot to remain localized in an environment that changes substantially over time. Using incremental smoothing and mapping (iSAM) as the underlying SLAM state estimation engine, the Dynamic Pose Graph evolves over time as the robot explores new places and revisits previously mapped areas. The approach has been implemented for planar indoor environments, using laser scan matching to derive constraints for SLAM state estimation. Laser scans for the same portion of the environment at different times are compared to perform change detection; when sufficient change has occurred in a location, the dynamic pose graph is edited to remove old poses and scans that no longer match the current state of the world. Experimental results are shown for two real-world dynamic indoor laser data sets, demonstrating the ability to maintain an up-to-date map despite long-term environmental changes. © 2012 IEEE.</t>
  </si>
  <si>
    <t>http://doi.org/10.1109/IROS.2012.6385561</t>
  </si>
  <si>
    <t>Autonomous Mobile Robot;  Change detection;  Critical challenges;  Dynamic environments;  Dynamical environment;  Environmental change;  Indoor environment;  Laser data;  Laser scans;  Mapping process;  Time dimension, Image matching;  Intelligent robots;  Intelligent systems;  Lasers;  Mapping;  State estimation, Robotics</t>
  </si>
  <si>
    <t>1271--1276</t>
  </si>
  <si>
    <t>Loop closure detection is the process involved when trying to find a match between the current and a previously visited locations in SLAM. Over time, the amount of time required to process new observations increases with the size of the internal map, which may influence real-time processing. In this paper, we present a novel real-time loop closure detection approach for large-scale and long-term SLAM. Our approach is based on a memory management method that keeps computation time for each new observation under a fixed limit. Results demonstrate the approach's adaptability and scalability using four standard data sets. © 2011 IEEE.</t>
  </si>
  <si>
    <t>http://doi.org/10.1109/IROS.2011.6048225</t>
  </si>
  <si>
    <t>Appearance based;  Computation time;  Data sets;  Detection approach;  Loop closure;  Memory management;  Realtime processing, Intelligent robots;  Inverse kinematics;  Robotics, Real time systems</t>
  </si>
  <si>
    <t>2011 IEEE Conference on Technologies for Practical Robot Applications, TePRA 2011</t>
  </si>
  <si>
    <t>Life-long and robust operation are important challenges to be solved towards everyday usability of service robots. Global localization is of particular interest for real-world applications. If a robot would not be able to relocalize itself within a known map, all positions stored by the robot (rooms, objects, etc.) would become obsolete. Although Simultaneous Localization and Mapping (SLAM) allows to initially map new and unknown environments and to keep track of environmental changes, it does not solve the global localization problem. Each time SLAM is restarted at different locations, it introduces a new map and a new frame of reference. In this paper, we propose a solution to the global localization problem which uses a SLAM generated feature map. The approach is demonstrated with an omnicam and bearing-only features. A new way to weight hypotheses and to sort out false hypotheses results in fast convergence even with arbitrary relocalization paths. The combined approach is a further step towards life-long operation of service robots and covers every part of a robot lifecycle, ranging from a setup via SLAM to efficient global localization for reuse of maps and object poses after restart. © 2011 IEEE.</t>
  </si>
  <si>
    <t>http://doi.org/10.1109/TEPRA.2011.5753494</t>
  </si>
  <si>
    <t>University of Applied Sciences Ulm, 89075 Ulm, Germany</t>
  </si>
  <si>
    <t>Bearing-only;  Environmental change;  Fast convergence;  Feature map;  Frame of reference;  Global localization;  Global localization problems;  Multiple hypothesis tracking;  Object pose;  Re-localization;  Real-world application;  Robust operation;  Service robots;  Simultaneous localization and mapping;  Unknown environments, Mathematical techniques;  Mobile robots;  Robot applications, Robotics</t>
  </si>
  <si>
    <t>Highly accurate localization of a micro aerial vehicle (MAV) with respect to a scene is important for a wide range of applications, in particular surveillance and inspection. Most existing approaches to visual localization focus on indoor environments, while such tasks require outdoor navigation. Within this work, we introduce a novel algorithm for monocular visual localization for MAVs based on the concept of virtual views in 3D space. Under the assumption that significant parts of the scene do not alter their geometry and serve as natural landmarks, the accuracy of our visual approach outperforms consumer grade GPS systems. In an experimental setup we compare our approach to a state-of-the-art visual SLAM algorithm and evaluate the performance by geometric validation from an observer's view. As our method directly allows global registration, it is neither prone to drift nor bias. This makes it well suited for long-term autonomous navigation. © 2011 IEEE.</t>
  </si>
  <si>
    <t>https://doi.org/10.1109/ICRA.2011.5980317</t>
  </si>
  <si>
    <t>Institute for Computer Graphics and Vision, Graz University of Technology, Austria</t>
  </si>
  <si>
    <t>3-D space;  Autonomous navigation;  Geometric validation;  Global registration;  Indoor environment;  Micro aerial vehicle;  Natural landmark;  Novel algorithm;  Outdoor navigation;  Virtual view;  Visual localization;  Visual SLAM, Algorithms;  Micro air vehicle (MAV);  Robots, Robotics</t>
  </si>
  <si>
    <t>In this paper, we propose a robust pose tracking method for mobile robot localization with an incomplete map in a highly non-static environment. This algorithm will work with a simple map that does not include complete information about the non-static environment. With only an initial incomplete map, a mobile robot cannot estimate its pose because of the inconsistency between the real observations from the environment and the predicted observations on the incomplete map. The proposed localization algorithm uses the approach of sampling from a non-corrupted window, which allows the mobile robot to estimate its pose more robustly in a non-static environment even when subjected to severe corruption of observations. The algorithm sequence involves identifying the corruption by comparing the real observations with the corresponding predicted observations of all particles, sampling particles from a non-corrupted window that consists of multiple non-corrupted sets, and filtering sensor measurements to provide weights to particles in the corrupted sets. After localization, the estimated path may still contain some errors due to long-term corruption. These errors can be corrected using nonlinear constrained least-squares optimization. The incomplete map is then updated using both the corrected path and the stored sensor information. The performance of the proposed algorithm was verified via simulations and experiments in various highly non-static environments. Our localization algorithm can increase the success rate of tracking its pose to more than 95% compared to estimates made without its use. After that, the initial incomplete map is updated based on the localization result. © 2010 Springer Science+Business Media, LLC.</t>
  </si>
  <si>
    <t>http://doi.org/10.1007/s10514-010-9184-1</t>
  </si>
  <si>
    <t>Robotics Lab., Dept. of Mechanical Engineering, Pohang University of Science and Technology (POSTECH), Pohang, South Korea</t>
  </si>
  <si>
    <t>Localization;  Mobile robot;  Monte Carlo localization (MCL);  Non-static environment;  Pose tracking</t>
  </si>
  <si>
    <t>Complete information;  Least-squares optimization;  Localization algorithm;  Mobile robot localization;  Monte Carlo localization;  Non-static environment;  Pose tracking;  Sampling particles;  Sensor informations;  Sensor measurements;  Static environment, Algorithms;  Constrained optimization;  Crime;  Errors;  Monte Carlo methods;  Robot applications;  Sensors, Mobile robots</t>
  </si>
  <si>
    <t>Lifelong Map Learning for Graph-based SLAM in Static Environments</t>
  </si>
  <si>
    <t>KI - Kunstliche Intelligenz</t>
  </si>
  <si>
    <t>In this paper, we address the problem of lifelong map learning in static environments with mobile robots using the graph-based formulation of the simultaneous localization and mapping problem. The pose graph, which stores the poses of the robot and spatial constraints between them, is the central data structure in graph-based SLAM. The size of the pose graph has a direct influence on the runtime and the memory complexity of the SLAM system and typically grows over time. A robot that performs lifelong mapping in a bounded environment has to limit the memory and computational complexity of its mapping system. We present a novel approach to prune the pose graph so that it only grows when the robot acquires relevant new information about the environment in terms of expected information gain. As a result, our approach scales with the size of the environment and not with the length of the trajectory, which is an important prerequisite for lifelong map learning. The experiments presented in this paper illustrate the properties of our method using real robots. © 2010, Springer-Verlag.</t>
  </si>
  <si>
    <t>http://doi.org/10.1007/s13218-010-0034-2</t>
  </si>
  <si>
    <t>Department of Computer Science, University of Freiburg, Georges-Koehler-Allee 79, Freiburg, 79110, Germany</t>
  </si>
  <si>
    <t>Expected information gain;  Mapping;  SLAM</t>
  </si>
  <si>
    <t>Robotics;  Robots, Expected information gain;  Expected informations;  Graph-based;  Information gain;  Map learning;  Runtimes;  Simultaneous localization and mapping problems;  SLAM;  Spatial constraints;  Static environment, Mapping</t>
  </si>
  <si>
    <t>09331875</t>
  </si>
  <si>
    <t>Mapping and localization for mobile robots through environment appearance update</t>
  </si>
  <si>
    <t>B. Bacca and J. Salví and X. Cufí</t>
  </si>
  <si>
    <t>The strength of appearance-based mapping models lies in their ability to represent the environment through high-level image features; and provide humanreadable information. However, developing localization and mapping methods with these models could be very challenging, especially if robots must deal with long-term mapping, localization, navigation, occlusions, and dynamic environments. This paper proposes an appearance-based mapping and localization method based on the human memory model, which is used to build a Feature Stability Histogram (FSH) at each node in the robot topological map, these FSH register local feature stability over time through a voting scheme, and most stable features are considered for mapping and Bayesian localization. Experimental results are presented using omnidirectional images acquired through long-term acquisition considering: illumination changes (day time and seasons), occlusions, random removal of features, and perceptual aliasing. This method is able to adapt the internal node's representation through time to achieve global and local robot localization. © 2010 The authors and IOS Press. All rights reserved.</t>
  </si>
  <si>
    <t>http://eia.udg.es/~qsalvi/papers/2010-CCIA.pdf</t>
  </si>
  <si>
    <t>Universitat de Girona, Girona, Catalunya, Spain; Universidad del Valle, Cali, Colombia</t>
  </si>
  <si>
    <t>Appearance-based;  localization and mapping;  omnidirectional vision</t>
  </si>
  <si>
    <t>Artificial intelligence;  Mapping;  Robot applications;  Topology, Appearance based;  Dynamic environments;  Illumination changes;  Localization and mappings;  Mapping and localization;  Omni-directional vision;  Omnidirectional image;  Perceptual aliasing, Robots</t>
  </si>
  <si>
    <t>A novel Position-Invariant Robust Feature, designated as PIRF, is presented to address the problem of highly dynamic scene recognition. The PIRF is obtained by identifying existing local features (i.e. SIFT) that have a wide baseline visibility within a place (one place contains more than one sequential images). These wide-baseline visible features are then represented as a single PIRF, which is computed as an average of all descriptors associated with the PIRF. Particularly, PIRFs are robust against highly dynamical changes in scene: a single PIRF can be matched correctly against many features from many dynamical images. This paper also describes an approach to using these features for scene recognition. Recognition proceeds by matching an individual PIRF to a set of features from test images, with subsequent majority voting to identify a place with the highest matched PIRF. The PIRF system is trained and tested on 2000+ outdoor omnidirectional images and on COLD datasets. Despite its simplicity, PTRF offers a markedly better rate of recognition for dynamic outdoor scenes (ca. 90%) than the use of other features. Additionally, a robot navigation system based on PTRF (PTRF-Nav) can outperform other incremental topological mapping methods in terms of time (70% less) and memory. The number of PIRFs can be reduced further to reduce the time while retaining high accuracy, which makes it suitable for long-term recognition and localization. Copyright © 2010 The Institute of Electronics, Information and Communication Engineers.</t>
  </si>
  <si>
    <t>http://doi.org/10.1587/transinf.E93.D.2587</t>
  </si>
  <si>
    <t>Department of Computational Intelligence and Systems Science, Tokyo Institute of Technology, Yokohama-shi, 226-8503, Japan; Imaging Science and Engineering Laboratory, Tokyo Institute of Technology, Yokohama-shi, 226-8503, Japan</t>
  </si>
  <si>
    <t>Scale invariant feature transformation (SIFT);  Scene localization;  Scene recognition;  Topological mapping</t>
  </si>
  <si>
    <t>Navigation systems;  Robots;  Topology, Omnidirectional image;  Robot navigation system;  Scale invariant feature transformations;  Scene localization;  Scene recognition;  Sequential images;  Term Recognition;  Topological mapping, Mapping</t>
  </si>
  <si>
    <t>Institute of Electronics, Information and Communication, Engineers, IEICE</t>
  </si>
  <si>
    <t>09168532</t>
  </si>
  <si>
    <t>Fast Odometry Integration in Local Bundle Adjustment-based Visual SLAM</t>
  </si>
  <si>
    <t>A. Eudes and M. Lhuillier and S. Naudet-Collette and M. Dhome</t>
  </si>
  <si>
    <t>Proceedings of the 2010 20th International Conference on Pattern Recognition (ICPR 2010)</t>
  </si>
  <si>
    <t>290--3</t>
  </si>
  <si>
    <t>The Simultaneous Localisation And Mapping (SLAM) for a camera moving in a scene is a long term research problem. Here we improve a recent visual SLAM which applies Local Bundle Adjustments (LBA) on selected key-frames of a video: we show how to correct the scale drift observed in long monocular video sequence using an additional odometry sensor. Our method and results are interesting for several reasons: (1) the pose accuracy is improved on real examples (2) we do not sacrifice the consistency between the reconstructed 3D points and image features to fit odometry data (3) the modification of the original visual SLAM method is not difficult.</t>
  </si>
  <si>
    <t>10.1109/ICPR.2010.80</t>
  </si>
  <si>
    <t>http://dx.doi.org/10.1109/ICPR.2010.80</t>
  </si>
  <si>
    <t>robot vision;SLAM (robots);video signal processing;</t>
  </si>
  <si>
    <t>2009 IEEE International Conference on Technologies for Practical Robot Applications, TePRA 2009</t>
  </si>
  <si>
    <t>SLAM (Simultaneous Localization and Mapping) mechanisms are a key component towards advanced service robotics applications. Currently, a major hurdle on the way to lifelong localization is the handling of the ever growing amount of landmarks over time. Therefore, the required resources in terms of memory and processing power are also growing over time. An approach to restrict the absolute number of landmarks by an upper bound was presented in [1]. The key was a method to specifically select and replace landmarks once an upper bound has been reached. In this paper, we extend that landmark rating and selection approach. The here presented extension improves the landmark rating and selection process. Landmarks are kept such that their visibility regions better approximate the robot's operational area. A landmark with a low information content in a sparsely known region is often more useful than a landmark with a higher information content in a well-known region. Clustering algorithms are used to identify regions in the environment with a high landmark density. Removing a landmark from a cluster with high localization support will have the smallest degradation of robot localization quality. Real-world experiments are used to demonstrate the performance of our approach. These experiments are performed on a P3DX-platform with a bearing-only SLAM approach. All three approaches of handling landmarks (the standard approach without upper bound on the number of landmarks, the improved and the previous landmark rating and selection process) are compared against each other. ©2009 IEEE.</t>
  </si>
  <si>
    <t>http://doi.org/10.1109/TEPRA.2009.5339626</t>
  </si>
  <si>
    <t>Absolute number;  Bearing-only;  Indoor environment;  Information contents;  Key component;  Mobile service;  Omni-directional vision;  Operational area;  Processing power;  Real world experiment;  Robot localization;  Selection process;  Service robotics;  SLAM (simultaneous localization and mapping);  SLAM approach;  Upper Bound, Clustering algorithms;  Robot applications, Robots</t>
  </si>
  <si>
    <t>Visual localization systems that are practical for autonomous vehicles in outdoor industrial applications must perform reliably in a wide range of conditions. Changing outdoor conditions cause difficulty by drastically altering the information available in the camera images. To confront the problem, we have developed a visual localization system that uses a surveyed three-dimensional (3D)-edge map of permanent structures in the environment. The map has the invariant properties necessary to achieve long-term robust operation. Previous 3D-edge map localization systems usually maintain a single pose hypothesis, making it difficult to initialize without an accurate prior pose estimate and also making them susceptible to misalignment with unmapped edges detected in the camera image. A multihypothesis particle filter is employed here to perform the initialization procedure with significant uncertainty in the vehicle's initial pose. A novel observation function for the particle filter is developed and evaluated against two existing functions. The new function is shown to further improve the abilities of the particle filter to converge given a very coarse estimate of the vehicle's initial pose. An intelligent exposure control algorithm is also developed that improves the quality of the pertinent information in the image. Results gathered over an entire sunny day and also during rainy weather illustrate that the localization system can operate in a wide range of outdoor conditions. The conclusion is that an invariant map, a robust multihypothesis localization algorithm, and an intelligent exposure control algorithm all combine to enable reliable visual localization through challenging outdoor conditions. © 2009 Wiley Periodicals, Inc.</t>
  </si>
  <si>
    <t>http://doi.org/10.1002/rob.20306</t>
  </si>
  <si>
    <t>School of Information Technology and Electrical Engineering, University of Queensland, St Lucia, QLD 4072, Australia; Autonomous Systems Lab., CSIROICT Centre, P.O. Box 883, Kenmore, QLD 4069, Australia; Robotics Institute, Carnegie Mellon University, Pittsburgh, PA 15213, United States</t>
  </si>
  <si>
    <t>Autonomous Vehicles;  Camera images;  Edge map;  Invariant properties;  Localization algorithm;  Localization system;  Particle filter;  Robust operation;  Three-dimensional (3D);  Visual localization, Air filters;  Algorithms;  Cameras;  Exposure controls;  Industrial applications;  Nonlinear filtering;  Three dimensional, Edge detection</t>
  </si>
  <si>
    <t>Proceedings of the 2009 IEEE International Conference on Networking, Sensing and Control, ICNSC 2009</t>
  </si>
  <si>
    <t>This paper describes a an SLAM algorithm for the navigation for an indoor autonomous mobile robot. The main emphasis of this paper is on the ability of line extraction. A recognition method based on straight line extraction is proposed for extracting the key features on the office ceiling, in an effort to estimate the pose of mobile robot. Random Sample Consensus (RANSAC) paradigm is used to group the line segments. During the navigation, onboard odometry is used at the beginning stage to estimate the information of environment for visual reckoning, while lamps on the ceiling act as beacons for positioning to eliminate accumulation of errors after a long-term run. The data captured from infrared sensors is used for constructing a map. The proposed method scales well with respect to the size of the input image and the number and size of the shapes within the data. Moreover the algorithm is conceptually simple and easy to implement. Simulation and experimental results show that good recognition and localization can be achieved using the proposed method, allowing for the interested region correspondence matching and mapping between images from different sensors or the same sensor indifferent time phrase. © 2009 IEEE.</t>
  </si>
  <si>
    <t>http://doi.org/10.1109/ICNSC.2009.4919356</t>
  </si>
  <si>
    <t>School of infonnation and engeering, Central University of Nationalities, Beijing, 100081, China</t>
  </si>
  <si>
    <t>Autonomous Mobile Robot;  Infra-red sensor;  Input image;  Key feature;  Line extraction;  Line segment;  Number and size;  Odometry;  Random sample consensus;  Recognition methods;  Region correspondence;  Simultaneous localization and mapping;  SLAM algorithm;  Straight lines, Feature extraction;  Lighting;  Mobile robots;  Sensors;  Wireless sensor networks, Navigation</t>
  </si>
  <si>
    <t>2009 International Conference on Advanced Robotics, ICAR 2009</t>
  </si>
  <si>
    <t>https://ieeexplore.ieee.org/abstract/document/5174794</t>
  </si>
  <si>
    <t>Department of Computer Science, University of Applied Sciences Ulm, 89075 Ulm, Germany</t>
  </si>
  <si>
    <t>Absolute number;  Assignment problems;  Dynamic environments;  Fundamental problem;  High level applications;  Image-based features;  Indoor environment;  Natural landmark;  Processing power;  Real world experiment;  Robust operation;  Service robotics;  Service robots;  SLAM approach;  Upper Bound;  Visual SLAM, Robotics, Robots</t>
  </si>
  <si>
    <t>LaneLoc: Lane marking based localization using highly accurate maps</t>
  </si>
  <si>
    <t>M. Schreiber and C. Knöppel and U. Franke</t>
  </si>
  <si>
    <t>449--454</t>
  </si>
  <si>
    <t>Precise and robust localization in real-world traffic scenarios is a new challenge arising in the context of autonomous driving and future driver assistance systems. The required precision is in the range of a few centimeters. In urban areas this precision cannot be achieved by standard global navigation satellite systems (GNSS). Our novel approach achieves this requirement using a stereo camera system and a highly accurate map containing curbs and road markings. The maps are created beforehand using an extended sensor setup. GNSS position is used for initialization only and is not required during the localization process. In the paper we present the localization process and provide an evaluation on a test track under known conditions as well as a long term evaluation on approximately 50 km of rural roads, where a precision in centimeter-range is achieved. © 2013 IEEE.</t>
  </si>
  <si>
    <t>10.1109/IVS.2013.6629509</t>
  </si>
  <si>
    <t>http://doi.org/10.1109/IVS.2013.6629509</t>
  </si>
  <si>
    <t>Mobile Perception Systems, FZI Research Center for Information Technology, 76131 Karlsruhe, Germany; Environment Perception Group, Daimler AG Group Research and Advanced Engineering, 71059 Sindelfingen, Germany</t>
  </si>
  <si>
    <t>Autonomous driving;  Future driver assistance systems;  Global Navigation Satellite Systems;  Highly accurate;  Lane markings;  Long-term evaluation;  Required precision;  Stereo camera system, Intelligent vehicle highway systems, Global positioning system</t>
  </si>
  <si>
    <t>This paper reports on the use of generic linear constraint (GLC) node removal as a method to control the computational complexity of long-term simultaneous localization and mapping. We experimentally demonstrate that GLC provides a principled and flexible tool enabling a wide variety of complexity management schemes. Specifically, we consider two main classes: batch multi-session node removal, in which nodes are removed in a batch operation between mapping sessions, and online node removal, in which nodes are removed as the robot operates. Results are shown for 34.9 h of real-world indoor-outdoor data covering 147.4 km collected over 27 mapping sessions spanning a period of 15 months. © 2013 IEEE.</t>
  </si>
  <si>
    <t>http://doi.org/10.1109/IROS.2013.6696478</t>
  </si>
  <si>
    <t>Department of Electrical Engineering and Computer Science, University of Michigan, Ann Arbor, MI 48109, United States; Department of Naval Architecture and Marine Engineering, University of Michigan, Ann Arbor, MI 48109, United States</t>
  </si>
  <si>
    <t>Batch operation;  Complexity management;  Flexible tool;  Linear constraints;  Real-world;  Simultaneous localization and mapping, Intelligent robots, Mathematical techniques</t>
  </si>
  <si>
    <t>J. Oberländer and A. Roennau and R. Dillmann</t>
  </si>
  <si>
    <t>2013 16th International Conference on Advanced Robotics, ICAR 2013</t>
  </si>
  <si>
    <t>We present a hierarchical SLAM approach which uses spectral registration of local submaps to close loops and to perform global localization after a restart. Using the Fourier-Mellin Transform (FMT), we robustly register occupancy grid representations of local submaps and present methods which improve matching performance. We further show how good match candidates can be reliably detected even from scaled-down versions of the submaps, which significantly reduces the computation time. The spectral registration approach proves useful even in the presence of significant environmental changes due to the fact that it calculates a dense match, incorporating all observed information rather than a sparse set of features. © 2013 IEEE.</t>
  </si>
  <si>
    <t>http://doi.org/10.1109/ICAR.2013.6766479</t>
  </si>
  <si>
    <t>Department of Interactive Diagnosis and Service Systems (IDS), FZI Research Center for Information Technology, 76131 Karlsruhe, Germany; Humanoids and Intelligence Systems Lab, Institute for Anthropomatics, Karlsruhe Institute of Technology, 76128 Karlsruhe, Germany</t>
  </si>
  <si>
    <t>Human computer interaction, Computation time;  Environmental change;  Fourier-mellin transforms;  Global localization;  Matching performance;  Occupancy grids;  Scaled-down versions;  SLAM approach, Robotics</t>
  </si>
  <si>
    <t>Robot localization systems typically assume that the environment is static, ignoring the dynamics inherent in most real-world settings. Corresponding scenarios include households, offices, warehouses and parking lots, where the location of certain objects such as goods, furniture or cars can change over time. These changes typically lead to inconsistent observations with respect to previously learned maps and thus decrease the localization accuracy or even prevent the robot from globally localizing itself. In this paper we present a sound probabilistic approach to lifelong localization in changing environments using a combination of a Rao-Blackwellized particle filter with a hidden Markov model. By exploiting several properties of this model, we obtain a highly efficient map management approach for dynamic environments, which makes it feasible to run our algorithm online. Extensive experiments with a real robot in a dynamically changing environment demonstrate that our algorithm reliably adapts to changes in the environment and also outperforms the popular Monte-Carlo localization approach. © The Author(s) 2013.</t>
  </si>
  <si>
    <t>http://doi.org/10.1177/0278364913502830</t>
  </si>
  <si>
    <t>Department of Computer Science, University of Freiburg, Freiburg, Germany; KUKA Laboratories GmbH, Augsburg, Germany</t>
  </si>
  <si>
    <t>cognitive robotics;  learning and adaptive systems;  localization;  mapping;  Mobile and distributed robotics SLAM</t>
  </si>
  <si>
    <t>Cognitive robotics;  Learning and adaptive system;  localization;  Localization accuracy;  Mobile and distributed robotics SLAM;  Monte Carlo localization;  Probabilistic approaches;  Rao-blackwellized particle filter, Algorithms;  Hidden Markov models;  Mapping;  Robot applications, Robotics</t>
  </si>
  <si>
    <t>2013 European Conference on Mobile Robots, ECMR 2013 - Conference Proceedings</t>
  </si>
  <si>
    <t>150--157</t>
  </si>
  <si>
    <t>In a standard pose-graph formulation of simultaneous localization and mapping (SLAM), due to the continuously increasing numbers of nodes (states) and edges (measurements), the graph may grow prohibitively too large for long-term navigation. This motivates us to systematically reduce the pose graph amenable to available processing and memory resources. In particular, in this paper we introduce a consistent graph sparsification scheme: i) sparsifying nodes via marginalization of old nodes, while retaining all the information (consistent relative constraints) - which is conveyed in the discarded measurements - about the remaining nodes after marginalization; and ii) sparsifying edges by formulating and solving a consistent ℓ1-regularized minimization problem, which automatically promotes the sparsity of the graph. The proposed approach is validated on both synthetic and real data. © 2013 IEEE.</t>
  </si>
  <si>
    <t>http://doi.org/10.1109/ECMR.2013.6698835</t>
  </si>
  <si>
    <t>Computer Science and Artificial Intelligence Laboratory, Massachusetts Institute of Technology, Cambridge, MA 02139, United States</t>
  </si>
  <si>
    <t>Mathematical techniques;  Mobile robots;  Robotics, Graph optimization;  Graph sparsification;  Marginalization;  Memory resources;  Minimization problems;  Simultaneous localization and mapping;  Sparsification;  Synthetic and real data, Graph theory</t>
  </si>
  <si>
    <t>OpenRatSLAM: An open source brain-based SLAM system</t>
  </si>
  <si>
    <t>RatSLAM is a navigation system based on the neural processes underlying navigation in the rodent brain, capable of operating with low resolution monocular image data. Seminal experiments using RatSLAM include mapping an entire suburb with a web camera and a long term robot delivery trial. This paper describes OpenRatSLAM, an open-source version of RatSLAM with bindings to the Robot Operating System framework to leverage advantages such as robot and sensor abstraction, networking, data playback, and visualization. OpenRatSLAM comprises connected ROS nodes to represent RatSLAM's pose cells, experience map, and local view cells, as well as a fourth node that provides visual odometry estimates. The nodes are described with reference to the RatSLAM model and salient details of the ROS implementation such as topics, messages, parameters, class diagrams, sequence diagrams, and parameter tuning strategies. The performance of the system is demonstrated on three publicly available open-source datasets. © 2013 Springer Science+Business Media New York.</t>
  </si>
  <si>
    <t>http://doi.org/10.1007/s10514-012-9317-9</t>
  </si>
  <si>
    <t>School of Electrical Engineering and Computer Science, Queensland University of Technology, Brisbane, Australia; School of Information Technology and Electrical Engineering, University of Queensland, Brisbane, Australia</t>
  </si>
  <si>
    <t>Appearance-based;  Brain-based;  Hippocampus;  Mapping;  Navigation;  Open-source;  OpenRatSLAM;  RatSLAM;  ROS;  SLAM</t>
  </si>
  <si>
    <t>Appearance based;  Brain-based;  Hippocampus;  Open-source;  OpenRatSLAM;  RatSLAM;  ROS;  SLAM, Data visualization;  Mapping;  Navigation;  Navigation systems;  Open systems;  Robots, Brain mapping</t>
  </si>
  <si>
    <t>Selective combination of visual and thermal imaging for resilient localization in adverse conditions: Day and night, smoke and fire</t>
  </si>
  <si>
    <t>Long-term autonomy in robotics requires perception systems that are resilient to unusual but realistic conditions that will eventually occur during extended missions. For example, unmanned ground vehicles (UGVs) need to be capable of operating safely in adverse and low-visibility conditions, such as at night or in the presence of smoke. The key to a resilient UGV perception system lies in the use of multiple sensor modalities, e.g., operating at different frequencies of the electromagnetic spectrum, to compensate for the limitations of a single sensor type. In this paper, visual and infrared imaging are combined in a Visual-SLAM algorithm to achieve localization. We propose to evaluate the quality of data provided by each sensor modality prior to data combination. This evaluation is used to discard low-quality data, i.e., data most likely to induce large localization errors. In this way, perceptual failures are anticipated and mitigated. An extensive experimental evaluation is conducted on data sets collected with a UGV in a range of environments and adverse conditions, including the presence of smoke (obstructing the visual camera), fire, extreme heat (saturating the infrared camera), low-light conditions (dusk), and at night with sudden variations of artificial light. A total of 240 trajectory estimates are obtained using five different variations of data sources and data combination strategies in the localization method. In particular, the proposed approach for selective data combination is compared to methods using a single sensor type or combining both modalities without preselection. We show that the proposed framework allows for camera-based localization resilient to a large range of low-visibility conditions. © 2013 Wiley Periodicals, Inc.</t>
  </si>
  <si>
    <t>http://doi.org/10.1002/rob.21464</t>
  </si>
  <si>
    <t>Australian Centre for Field Robotics, University of Sydney, NSW 2006, Australia; Centre for Autonomous Systems, Faculty of Engineering and IT, University of Technology, Sydney, NSW 2007, Australia</t>
  </si>
  <si>
    <t>Different frequency;  Electromagnetic spectra;  Experimental evaluation;  Localization errors;  Localization method;  Perception systems;  Realistic conditions;  Unmanned ground vehicles, Cameras;  Infrared imaging;  Intelligent vehicle highway systems;  Robotics;  Smoke, Quality control</t>
  </si>
  <si>
    <t>285--291</t>
  </si>
  <si>
    <t>Place recognition for loop closure detection lies at the heart of every Simultaneous Localization and Mapping (SLAM) method. Recently methods that use cameras and describe the entire image by one holistic feature vector have experienced a resurgence. Despite the success of these methods, it remains unclear how a descriptor should be constructed for this particular purpose. The problem of choosing the right descriptor becomes even more pronounced in the context of life long mapping. The appearance of a place may vary considerably under different illumination conditions and over the course of a day. None of the handcrafted descriptors published in literature are particularly designed for this purpose. Herein, we propose to use a set of elementary building blocks from which millions of different descriptors can be constructed automatically. Moreover, we present an evaluation function which evaluates the performance of a given image descriptor for place recognition under severe lighting changes. Finally we present an algorithm to efficiently search the space of descriptors to find the best suited one. Evaluating the trained descriptor on a test set shows a clear superiority over its hand crafted counter parts like BRIEF and U-SURF. Finally we show how loop closures can be reliably detected using the automatically learned descriptor. Two overlapping image sequences from two different days and times are merged into one pose graph. The resulting merged pose graph is optimized and does not contain a single false link while at the same time all true loop closures were detected correctly. The descriptor and the place recognizer source code is published with datasets on http://www.mrt.kit. edu/libDird.php. © 2013 IEEE.</t>
  </si>
  <si>
    <t>http://doi.org/10.1109/IVS.2013.6629483</t>
  </si>
  <si>
    <t>Institute of Measurement and Control, Karlsruhe Institute of Technology, Karlsruhe, Germany</t>
  </si>
  <si>
    <t>Elementary building blocks;  Evaluation function;  Holistic features;  Illumination conditions;  Image Descriptor;  Overlapping images;  Place recognition;  Simultaneous localization and mapping, Intelligent vehicle highway systems;  Mathematical techniques, Robotics</t>
  </si>
  <si>
    <t>Robust Loop Closing Over Time</t>
  </si>
  <si>
    <t>233--40</t>
  </si>
  <si>
    <t>Long term autonomy in robots requires the ability to reconsider previously taken decisions when new evidence becomes available. Loop closing links generated by a place recognition system may become inconsistent as additional evidence arrives. This paper is concerned with the detection and exclusion of such contradictory information from the map being built, in order to recover the correct map estimate. We propose a novel consistency based method to extract the loop closure regions that agree both among themselves and with the robot trajectory over time. We also assume that the contradictory loop closures are inconsistent among themselves and with the robot trajectory. We support our proposal, the RRR algorithm, on well-known odometry systems, e.g. visual or laser, using the very efficient graph optimization framework g2o as back-end. We back our claims with several experiments carried out on real data.</t>
  </si>
  <si>
    <t>10.15607/RSS.2012.VIII.030</t>
  </si>
  <si>
    <t>http://doi.org/10.15607/RSS.2012.VIII.030</t>
  </si>
  <si>
    <t>feature extraction;graph theory;optimisation;robot vision;SLAM (robots);trajectory control;</t>
  </si>
  <si>
    <t>In this paper, we present a new, generic approach for Simultaneous Localization and Mapping (SLAM). First of all, we propose an abstraction of the underlying sensor data using Normal Distribution Transform (NDT) maps that are suitable for making our approach independent from the used sensor and the dimension of the generated maps. We present some modifications for the original NDT mapping to handle free-space measurements explicitly and to enable its usage in dynamic environments with moving obstacles and persons. In the second part of this paper we describe our graph-based SLAM approach that is designed for lifelong usage. Therefore, the memory and computational complexity is limited by pruning the pose graph in an appropriate way. © 2013 IEEE.</t>
  </si>
  <si>
    <t>http://doi.org/10.1109/ECMR.2013.6698849</t>
  </si>
  <si>
    <t>Mathematical techniques;  Mobile robots;  Normal distribution;  Sensors, Dynamic environments;  Free space measurements;  Generic approach;  Graph-based;  Moving obstacles;  Sensor data;  Simultaneous localization and mapping;  SLAM approach, Robotics</t>
  </si>
  <si>
    <t>3D normal distributions transform occupancy maps: An efficient representation for mapping in dynamic environments</t>
  </si>
  <si>
    <t>J. P. Saarinen and H. Andreasson and T. Stoyanov and A. J. Lilienthal</t>
  </si>
  <si>
    <t>1627--44</t>
  </si>
  <si>
    <t>In order to enable long-term operation of autonomous vehicles in industrial environments numerous challenges need to be addressed. A basic requirement for many applications is the creation and maintenance of consistent 3D world models. This article proposes a novel 3D spatial representation for online real-world mapping, building upon two known representations: normal distributions transform (NDT) maps and occupancy grid maps. The proposed normal distributions transform occupancy map (NDT-OM) combines the advantages of both representations; compactness of NDT maps and robustness of occupancy maps. One key contribution in this article is that we formulate an exact recursive updates for NDT-OMs. We show that the recursive update equations provide natural support for multi-resolution maps. Next, we describe a modification of the recursive update equations that allows adaptation in dynamic environments. As a second key contribution we introduce NDT-OMs and formulate the occupancy update equations that allow to build consistent maps in dynamic environments. The update of the occupancy values are based on an efficient probabilistic sensor model that is specially formulated for NDT-OMs. In several experiments with a total of 17 hours of data from a milkfactory we demonstrate that NDT-OMs enable real-time performance in large-scale, long-term industrial setups.</t>
  </si>
  <si>
    <t>10.1177/0278364913499415</t>
  </si>
  <si>
    <t>http://dx.doi.org/10.1177/0278364913499415</t>
  </si>
  <si>
    <t>control engineering computing;dairy products;industrial robots;mobile robots;normal distribution;production engineering computing;production facilities;robot dynamics;robot vision;SLAM (robots);solid modelling;transforms;</t>
  </si>
  <si>
    <t>P. Neubert and N. Sunderhauf and P. Protzel</t>
  </si>
  <si>
    <t>http://dx.doi.org/10.1109/ECMR.2013.6698842</t>
  </si>
  <si>
    <t>mobile robots;object recognition;path planning;robot vision;SLAM (robots);</t>
  </si>
  <si>
    <t>Adaptive Visual Memory For Mobile Robot Navigation In Dynamic Environment</t>
  </si>
  <si>
    <t>2012 IEEE Intelligent Vehicles Symposium</t>
  </si>
  <si>
    <t>873--878</t>
  </si>
  <si>
    <t>A central clue for implementation of visual memory based navigation_x000D_
strategies relies on efficient point matching between the current image_x000D_
and the key images of the memory. However, the visual memory may become_x000D_
out of date after some times because the appearance of real-world_x000D_
environments keeps changing. It is thus necessary to remove obsolete_x000D_
information and to add new data to the visual memory over time. In this_x000D_
paper, we propose a method based on short-term and long term memory_x000D_
concepts to update the visual memory of mobile robots during navigation._x000D_
The results of our experiments show that using this method improves the_x000D_
robustness of the localization and path-following steps.</t>
  </si>
  <si>
    <t>10.1109/IVS.2012.6232166</t>
  </si>
  <si>
    <t>https://doi.org/10.1109/IVS.2012.6232166</t>
  </si>
  <si>
    <t>Courbon, J (Corresponding Author), Inst Pascal, 24 Ave Landais, F-63171 Aubiere, France.Courbon, Jonathan; Korrapati, Hemanth; Mezouar, Youcef, Inst Pascal, F-63171 Aubiere, France.</t>
  </si>
  <si>
    <t>2012 IEEE International Conference on Robotics and Automation</t>
  </si>
  <si>
    <t>Appearance-based localization is increasingly used for loop closure_x000D_
detection in metric SLAM systems. Since it relies only upon the_x000D_
appearance-based similarity between images from two locations, it can_x000D_
perform loop closure regardless of accumulated metric error. However,_x000D_
the computation time and memory requirements of current appearance-based_x000D_
methods scale linearly not only with the size of the environment but_x000D_
also with the operation time of the platform. These properties impose_x000D_
severe restrictions on long-term autonomy for mobile robots, as loop_x000D_
closure performance will inevitably degrade with increased operation_x000D_
time. We present a set of improvements to the appearance-based SLAM_x000D_
algorithm CAT-SLAM to constrain computation scaling and memory usage_x000D_
with minimal degradation in performance over time. The appearance-based_x000D_
comparison stage is accelerated by exploiting properties of the particle_x000D_
observation update, and nodes in the continuous trajectory map are_x000D_
removed according to minimal information loss criteria. We demonstrate_x000D_
constant time and space loop closure detection in a large urban_x000D_
environment with recall performance exceeding FAB-MAP by a factor of 3_x000D_
at 100\% precision, and investigate the minimum computational and memory_x000D_
requirements for maintaining mapping performance.</t>
  </si>
  <si>
    <t>10.1109/ICRA.2012.6224622</t>
  </si>
  <si>
    <t>http://doi.org/10.1109/ICRA.2012.6224622</t>
  </si>
  <si>
    <t>Maddern, W (Corresponding Author), Queensland Univ Technol, Fac Sci \&amp; Engn, Sch Elect Engn \&amp; Comp Sci, Brisbane, Qld 4001, Australia.Maddern, Will; Milford, Michael; Wyeth, Gordon, Queensland Univ Technol, Fac Sci \&amp; Engn, Sch Elect Engn \&amp; Comp Sci, Brisbane, Qld 4001, Australia.</t>
  </si>
  <si>
    <t>The ability to reconsider information over time allows to detect failures and is crucial for long term robust autonomous robot applications. This applies to loop closure decisions in localization and mapping systems. This paper describes a method to analyze all available information up to date in order to robustly remove past incorrect loop closures from the optimization process. The main novelties of our algorithm are: 1. incrementally reconsidering loop closures and 2. handling multi-session, spatially related or unrelated experiments. We validate our proposal in real multi-session experiments showing better results than those obtained by state of the art methods. © 2012 IEEE.</t>
  </si>
  <si>
    <t>http://doi.org/10.1109/IROS.2012.6385879</t>
  </si>
  <si>
    <t>Instituto de Investigación en Ingeniería de Aragón (I3A), Universidad de Zaragoza, Zaragoza 50018, Spain</t>
  </si>
  <si>
    <t>Loop closing;  Loop closure;  Mapping systems;  Optimization process;  State-of-the-art methods, Experiments;  Intelligent systems;  Robot applications, Algorithms</t>
  </si>
  <si>
    <t>Minimalistic vision-based cognitive SLAM</t>
  </si>
  <si>
    <t>ICAART 2012 - Proceedings of the 4th International Conference on Agents and Artificial Intelligence</t>
  </si>
  <si>
    <t>The interest in cognitive robotics is still increasing, a major goal being to create a system which can adapt to dynamic environments and which can learn from its own experiences. We present a new cognitive SLAM architecture, but one which is minimalistic in terms of sensors and memory. It employs only one camera with pan and tilt control and three memories, without additional sensors nor any odometry. Short-term memory is an egocentric map which holds information at close range at the actual robot position. Long-term memory is used for mapping the environment and registration of encountered objects. Object memory holds features of learned objects which are used as navigation landmarks and task targets. Saliency maps are used to sequentially focus important areas for object and obstacle detection, but also for selecting directions of movements. Reinforcement learning is used to consolidate or enfeeble environmental information in long-term memory. The system is able to achieve complex tasks by executing sequences of visuomotor actions, decisions being taken by goal-detection and goal-completion tasks. Experimental results show that the system is capable of executing tasks like localizing specific objects while building a map, after which it manages to return to the start position even when new obstacles have appeared.</t>
  </si>
  <si>
    <t>Vision Laboratory, LARSyS, University of the Algarve (ISE and FCT), Campus de Gambelas, 8005-139 Faro, Portugal</t>
  </si>
  <si>
    <t>Memory;  Navigation;  Robotics;  SLAM</t>
  </si>
  <si>
    <t>Close range;  Cognitive robotics;  Complex task;  Dynamic environments;  Encountered objects;  Environmental information;  Executing sequence;  Long term memory;  Obstacle detection;  Odometry;  One camera;  Robot positions;  Saliency map;  Short term memory;  SLAM;  Tilt control;  Vision based;  Visuomotors, Artificial intelligence;  Data storage equipment;  Memory architecture;  Navigation;  Obstacle detectors;  Reinforcement learning;  Sensors, Robotics</t>
  </si>
  <si>
    <t>Improved SeqSLAM for real-time place recognition and navigation error correction</t>
  </si>
  <si>
    <t>Y. Wang and X. Hu and J. Lian and L. Zhang and X. Kong</t>
  </si>
  <si>
    <t>2015 7th International Conference on Intelligent Human-Machine Systems and Cybernetics (IHMSC). Proceedings</t>
  </si>
  <si>
    <t>260--4</t>
  </si>
  <si>
    <t>Place recognition plays an important role in long term navigation in challenging environment and Seq SLAM has achieved quite remarkable results. In this paper, we mainly adopt three strategies to improve the original Seq SLAM algorithm: integrating Seq SLAM with odometry, optimizing sequence searching strategy and multi-scale sequence matching. The improved algorithm is evaluated using the KITTI dataset. The template library is created online using navigation information from the sliding-window visual-inertial odometer. When a place is recognized, the corresponding information is used as observation of the filter. The result shows the superiority of the proposed method in real-time place recognition. The optimized sequence searching strategy performs much better in minor deviations. Meanwhile, the advantages of longer sequence match (higher recall rate) and short sequence match (precise location) are combined together. At last, the navigation errors are greatly reduced by close-loop detection. The overall position error of odometer with Seq SLAM is 20.3m (0.55% of the trajectory), which is much smaller than the navigation errors of the single odometer (32.0m, 0.86%).</t>
  </si>
  <si>
    <t>10.1109/IHMSC.2015.23</t>
  </si>
  <si>
    <t>http://dx.doi.org/10.1109/IHMSC.2015.23</t>
  </si>
  <si>
    <t>image matching;object recognition;path planning;robot vision;SLAM (robots);</t>
  </si>
  <si>
    <t>Superpixel-based appearance change prediction for long-term navigation across seasons</t>
  </si>
  <si>
    <t>Changing environments pose a serious problem to current robotic systems aiming at long term operation under varying seasons or local weather conditions. This paper is built on our previous work where we propose to learn to &lt;i&gt;predict&lt;/i&gt; the changes in an environment. Our key insight is that the occurring scene changes are in part systematic, repeatable and therefore predictable. The goal of our work is to support existing approaches to place recognition by learning how the visual appearance of an environment changes over time and by using this learned knowledge to predict its appearance under different environmental conditions. We describe the general idea of appearance change prediction (ACP) and investigate properties of our novel implementation based on vocabularies of superpixels (SP-ACP). Our previous work showed that the proposed approach significantly improves the performance of SeqSLAM and BRIEF-Gist for place recognition on a subset of the Nordland dataset under extremely different environmental conditions in summer and winter. This paper deepens the understanding of the proposed SP-ACP system and evaluates the influence of its parameters. We present the results of a large-scale experiment on the complete 10 h Nordland dataset and appearance change predictions between different combinations of seasons. [All rights reserved Elsevier].</t>
  </si>
  <si>
    <t>http://dx.doi.org/10.1016/j.robot.2014.08.005</t>
  </si>
  <si>
    <t>image recognition;knowledge based systems;mobile robots;navigation;robot vision;SLAM (robots);</t>
  </si>
  <si>
    <t>Proceedings of the IEEE Conference on Decision and Control</t>
  </si>
  <si>
    <t>2015-February</t>
  </si>
  <si>
    <t>Underwater localization faces many constrains and long-term persistent global localization for autonomous underwater vehicles (AUVs) is very difficult. In this paper, we propose a novel AUV localization method taking advantage of the recent progress in ocean general circulation models (OGCMs). During navigation, the AUV performs intermittent local background flow velocity measurements or estimates using on-board sensors. A series of preloaded flow velocity forecast maps generated by OGCMs are referred by a particle filter in updating particle weights based on resemblance between forecasts and local estimation. A rigorous derivation of the problem in probability theory is presented to reveal the recursive structure of the target distribution function. Simulations in a simple double-gyre velocity field exhibit satisfactory converging localization error. Further simulations in a flow field with local flow fluctuations that are not resolved by OGCMs show similar convergent localization error with a slower converging rate. As a first step towards a new set of underwater localization methods, this work presents promising results and reveals the possibility of realizing converging global underwater localization through partial utilization of the background flow information that is easily accessible. © 2014 IEEE.</t>
  </si>
  <si>
    <t>http://doi.org/10.1109/CDC.2014.7040480</t>
  </si>
  <si>
    <t>Department of Mechanical and Aerospace Engineering, University of Florida, Gainesville, FL  32611, United States; Department of Mechanical and Aerospace Engineering, United States</t>
  </si>
  <si>
    <t>Distribution functions;  Flow velocity;  Probability distributions;  Velocity, Autonomous underwater vehicles (AUVs);  Auv localizations;  Global localization;  Localization errors;  Ocean general circulation models;  Probability theory;  Recursive structure;  Underwater localization, Autonomous underwater vehicles</t>
  </si>
  <si>
    <t>07431546</t>
  </si>
  <si>
    <t>An open-source bio-inspired solution to underwater SLAM</t>
  </si>
  <si>
    <t>L. Silveira and F. Guth and J. P. Drews and P. Ballester and M. Machado and F. Codevilla and N. Duarte-Filho and S. Botelho</t>
  </si>
  <si>
    <t>We present a bio-inspired approach to deal with the localization and spatial mapping problem, extending the successful previous RatSLAM approach from 2D ground vehicles to the 3D underwater environments. Our approach, called DolphinSLAM, is a SLAM system based on mammals navigation. Experiments in simulation and real environments were conducted involving long-term navigation tasks with different robots and sensors. Our proposal is opensource, being integrated with the Robot Operating System (ROS). © 2015, IFAC (International Federation of Automatic Control) Hosting by Elsevier Ltd. All rights reserved.</t>
  </si>
  <si>
    <t>Universidade Federal do Rio Grande - FURG, NAUTEC, Centro de Glendas Computadonais, Rio Grande, RS, Brazil</t>
  </si>
  <si>
    <t>Slam and bio-inspired approaches;  Underwater robotics</t>
  </si>
  <si>
    <t>Air navigation;  Biomimetics;  Ground vehicles;  Mammals;  Navigation;  SLAM robotics, Bio-inspired approach;  Navigation tasks;  Open sources;  Real environments;  Robot operating systems (ROS);  Spatial mapping;  Underwater environments;  Underwater robotics, Robots</t>
  </si>
  <si>
    <t>24058963</t>
  </si>
  <si>
    <t>This paper presents a method to enable a mobile robot working in non-stationary environments to plan its path and localize within multiple map hypotheses simultaneously. The maps are generated using a long-term and short-term memory mechanism that ensures only persistent configurations in the environment are selected to create the maps. In order to evaluate the proposed method, experimentation is conducted in an office environment. Compared to navigation systems that use only one map, our system produces superior path planning and navigation in a non-stationary environment where paths can be blocked periodically, a common scenario which poses significant challenges for typical planners. © 2014 IEEE.</t>
  </si>
  <si>
    <t>CyPhy Lab, Queensland University of Technology, Brisbane, Australia</t>
  </si>
  <si>
    <t>Motion planning;  Navigation systems, MAP hypothesis;  Non-stationary environment;  Office environments;  Short term memory, Robots</t>
  </si>
  <si>
    <t>We propose a discriminative and compact scene descriptor for single-view place recognition that facilitates long-term visual SLAM in familiar, semi-dynamic and partially changing environments. In contrast to popular bag-of-words scene descriptors, which rely on a library of vector quantized visual features, our proposed scene descriptor is based on a library of raw image data (such as an available visual experience, images shared by other colleague robots, and publicly available image data on the web) and directly mine it to find visual phrases (VPs) that discriminatively and compactly explain an input query / database image. Our mining approach is motivated by recent success in the field of common pattern discovery - specifically mining of common visual patterns among scenes - and requires only a single library of raw images that can be acquired at different time or day. Experimental results show that even though our scene descriptor is significantly more compact than conventional descriptors it has a relatively higher recognition performance. © 2014 IEEE.</t>
  </si>
  <si>
    <t>http://doi.org/10.1109/IROS.2014.6942552</t>
  </si>
  <si>
    <t>Agricultural robots, Changing environment;  Colleague robot;  Pattern discovery;  Place recognition;  Raw image data;  Visual experiences;  Visual feature;  Visual pattern, Intelligent robots</t>
  </si>
  <si>
    <t>FastSLAM is a framework for simultaneous localisation and mapping (SLAM) using a Rao-Blackwellised particle filter. In FastSLAM, particle filter is used for the robot pose (position and orientation) estimation, and parametric filter (i.e. EKF and UKF) is used for the feature location's estimation. However, in the long term, FastSLAM is an inconsistent algorithm. In this paper, a new approach to SLAM based on hybrid auxiliary marginalised particle filter and differential evolution (DE) is proposed. In the proposed algorithm, the robot pose is estimated based on auxiliary marginal particle filter that operates directly on the marginal distribution, and hence avoids performing importance sampling on a space of growing dimension. In addition, static map is considered as a set of parameters that are learned using DE. Compared to other algorithms, the proposed algorithm can improve consistency for longer time periods and also, improve the estimation accuracy. Simulations and experimental results indicate that the proposed algorithm is effective. © 2013 Taylor &amp; Francis.</t>
  </si>
  <si>
    <t>http://doi.org/10.1080/00207721.2012.759299</t>
  </si>
  <si>
    <t>Department of Systems and Control, K. N. Toosi University of Technology, Tehran, Iran</t>
  </si>
  <si>
    <t>auxiliary marginal particle filter;  differential evolution;  FastSLAM</t>
  </si>
  <si>
    <t>Evolutionary algorithms;  Optimization, Differential Evolution;  Fast-SLAM;  Feature location;  Marginal distribution;  Marginal particle filter;  Position and orientations;  Rao-Blackwellised particle filters;  Simultaneous localisation and mappings, Monte Carlo methods</t>
  </si>
  <si>
    <t>Taylor and Francis Ltd.</t>
  </si>
  <si>
    <t>00207721</t>
  </si>
  <si>
    <t>This paper presents a new approach for topological localisation of service robots in dynamic indoor environments. In contrast to typical localisation approaches that rely mainly on static parts of the environment, our approach makes explicit use of information about changes by learning and modelling the spatio-temporal dynamics of the environment where the robot is acting. The proposed spatio-temporal world model is able to predict environmental changes in time, allowing the robot to improve its localisation capabilities during long-term operations in populated environments. To investigate the proposed approach, we have enabled a mobile robot to autonomously patrol a populated environment over a period of one week while building the proposed model representation. We demonstrate that the experience learned during one week is applicable for topological localization even after a hiatus of three months by showing that the localization error rate is significantly lower compared to static environment representations. © 2014 IEEE.</t>
  </si>
  <si>
    <t>http://doi.org/10.1109/IROS.2014.6943205</t>
  </si>
  <si>
    <t>Lincoln Centre for Autonomous Systems, University of Lincoln, United Kingdom; Computer Vision and Active Perception Lab, Royal Institute of Technology (KTH), Sweden</t>
  </si>
  <si>
    <t>mobile robotics;  spatio-temporal representations;  topological localisation</t>
  </si>
  <si>
    <t>Agricultural robots;  Information use;  Mobile robots;  Topology, Dynamic environments;  Environmental change;  Localisation;  Mobile robotic;  Model representation;  Spatio temporal;  Spatio-temporal dynamics;  Topological localization, Intelligent robots</t>
  </si>
  <si>
    <t>This paper reports on a method for an autonomous underwater vehicle to perform real-time visual simultaneous localization and mapping (SLAM) on large ship hulls over multiple sessions. Along with a monocular camera, our method uses a piecewise-planar model to explicitly optimize the ship hull surface in our factor-graph framework, and anchor nodes to co-register multiple surveys. To enable realtime performance for long-term SLAM, we use the recent Generic Linear Constraints (GLC) framework to sparsify our factor-graph. This paper analyzes how our single-session SLAM techniques can be used in the GLC framework, and describes a particle filter reacquisition algorithm so that an underwater session can be automatically re-localized to a previously built SLAM graph. We provide real-world experimental results involving automated ship hull inspection, and show that our localization filter out-performs Fast Appearance-Based Mapping (FAB-MAP), a popular place-recognition system. Using our approach, we can automatically align surveys that were taken days, months, and even years apart. © 2014 IEEE.</t>
  </si>
  <si>
    <t>http://doi.org/10.1109/ICRA.2014.6907415</t>
  </si>
  <si>
    <t>Automation;  Autonomous underwater vehicles;  Computer vision;  Mapping;  Object recognition;  Robotics;  Surveys, Graph sparsification;  Linear constraints;  Monocular cameras;  Multiple sessions;  Place recognition;  Real time performance;  Ship-hull inspections;  Visual simultaneous localization and mappings, Hulls (ship)</t>
  </si>
  <si>
    <t>For large-scale and long-term simultaneous localization and mapping (SLAM), a robot has to deal with unknown initial positioning caused by either the kidnapped robot problem or multi-session mapping. This paper addresses these problems by tying the SLAM system with a global loop closure detection approach, which intrinsically handles these situations. However, online processing for global loop closure detection approaches is generally influenced by the size of the environment. The proposed graph-based SLAM system uses a memory management approach that only consider portions of the map to satisfy online processing requirements. The approach is tested and demonstrated using five indoor mapping sessions of a building using a robot equipped with a laser rangefinder and a Kinect. © 2014 IEEE.</t>
  </si>
  <si>
    <t>http://doi.org/10.1109/IROS.2014.6942926</t>
  </si>
  <si>
    <t>Interdisciplinary Institute of Technological Innovation (3IT), Department of Electrical Engineering and Computer Engineering, Université de Sherbrooke, 2500 boul. Université, Sherbrooke, QC, Canada</t>
  </si>
  <si>
    <t>Agricultural robots;  Indoor positioning systems;  Intelligent robots;  Mapping;  Range finders, Detection approach;  Graph-based;  Kidnapped robot problems;  Laser range finders;  Loop closure;  Memory management;  Online processing;  Simultaneous localization and mapping, SLAM robotics</t>
  </si>
  <si>
    <t>This paper describes an online place discovery and recognition engine that fuses information over time to create topologically distinct places. A key motivation is the recognition that a single image may be a poor exemplar of what constitutes a place. Images are not 'places' nor are they 'documents'. Instead, by treating image-sequences as a multimodal distribution over topics - and by discovering topics incrementally and online - it is possible to both reduce the memory footprint of place recognition systems, and to improve precision and recall. Distinctive key-places are represented by a cluster topics found from the covisibility graph of a relative simultaneous localization and mapping engine - key-places inherently span many images. A dynamic vocabulary of visual words and density based clustering is used to continually estimate a set of visual topics, changes in which drive the place-recognition process. The system is evaluated using an indoor robot sequence, a standard outdoor robot sequence and a long-term sequence from a static camera. Experiments demonstrate qualitatively distinct themes associated with discovered places - from common place types such as 'hallway', or 'desk-area', to temporal concepts such as 'dusk', 'dawn' or 'mid-day'. Compared to traditional image-based place-recognition, this reduces the information that must be stored without reducing place-recognition performance. © 2014 IEEE.</t>
  </si>
  <si>
    <t>http://doi.org/10.1109/ICRA.2014.6907022</t>
  </si>
  <si>
    <t>Department of Computer Science, George Washington University, Washington, DC  20052, United States</t>
  </si>
  <si>
    <t>Engines;  Online systems;  Optical character recognition;  Robotics;  Topology, Density-based Clustering;  Memory footprint;  Multimodal distributions;  Place recognition;  Precision and recall;  Recognition engines;  Simultaneous localization and mapping;  Temporal concepts, Image enhancement</t>
  </si>
  <si>
    <t>2014 IEEE International Conference on Autonomous Robot Systems and Competitions, ICARSC 2014</t>
  </si>
  <si>
    <t>This paper proposes extending Monte Carlo Localization methods with visual information in order to build a long term robot localization system. This system is aimed to work in crowded and non-planar scenarios, where 2D laser rangefinders may not always be enough to match the robot position with the map. Thus, visual place recognition will be used in order to obtain robot position clues that can be used to detect when the robot is lost and also to reset its positions to the right one. The paper presents experimental results based on datasets gathered with a real robot in challenging scenarios. © 2014 IEEE.</t>
  </si>
  <si>
    <t>http://doi.org/10.1109/ICARSC.2014.6849767</t>
  </si>
  <si>
    <t>Pablo de Olavide University, Sevilla, Spain; University of Seville, Sevilla, Spain</t>
  </si>
  <si>
    <t>Robot applications;  Robots, 2d lasers;  Monte Carlo localization;  Place recognition;  Real robot;  Robot localization;  Robot positions;  Visual information, Monte Carlo methods</t>
  </si>
  <si>
    <t>In this paper, we demonstrate a system for temporally scalable visual SLAM using a reduced pose graph representation. Unlike previous visual SLAM approaches that maintain static keyframes, our approach uses new measurements to continually improve the map, yet achieves efficiency by avoiding adding redundant frames and not using marginalization to reduce the graph. To evaluate our approach, we present results using an online binocular visual SLAM system that uses place recognition for both robustness and multi-session operation. Additionally, to enable large-scale indoor mapping, our system automatically detects elevator rides based on accelerometer data. We demonstrate long-term mapping in a large multi-floor building, using approximately nine hours of data collected over the course of six months. Our results illustrate the capability of our visual SLAM system to map a large are over extended period of time. © 2013 IEEE.</t>
  </si>
  <si>
    <t>http://doi.org/10.1109/ICRA.2013.6630556</t>
  </si>
  <si>
    <t>Computer Science and Artificial Intelligence Laboratory, Massachusetts Institute of Technology, Cambridge, United States</t>
  </si>
  <si>
    <t>Accelerometer data;  Graph representation;  Key-frames;  Marginalization;  Place recognition;  Visual SLAM, Robotics</t>
  </si>
  <si>
    <t>This paper is about long-term navigation in environments whose appearance changes over time, suddenly or gradually. We describe, implement and validate an approach which allows us to incrementally learn a model whose complexity varies naturally in accordance with variation of scene appearance. It allows us to leverage the state of the art in pose estimation to build over many runs, a world model of sufficient richness to allow simple localisation despite a large variation in conditions. As our robot repeatedly traverses its workspace, it accumulates distinct visual experiences that in concert, implicitly represent the scene variation: each experience captures a visual mode. When operating in a previously visited area, we continually try to localise in these previous experiences while simultaneously running an independent vision-based pose estimation system. Failure to localise in a sufficient number of prior experiences indicates an insufficient model of the workspace and instigates the laying down of the live image sequence as a new distinct experience. In this way, over time we can capture the typical time-varying appearance of an environment and the number of experiences required tends to a constant. Although we focus on vision as a primary sensor throughout, the ideas we present here are equally applicable to other sensor modalities. We demonstrate our approach working on a road vehicle operating over a 3-month period at different times of day, in different weather and lighting conditions. We present extensive results analysing different aspects of the system and approach, in total processing over 136,000 frames captured from 37 km of driving. © The Author(s) 2013.</t>
  </si>
  <si>
    <t>http://doi.org/10.1177/0278364913499193</t>
  </si>
  <si>
    <t>Oxford University Mobile Robotics Group, Oxford, UK, United Kingdom</t>
  </si>
  <si>
    <t>field and service robotics;  field robots;  Localisation;  mapping;  mobile and distributed robotics;  SLAM</t>
  </si>
  <si>
    <t>Distributed robotics;  Field and service robotics;  Field robot;  Localisation;  SLAM, Mapping;  Robotics;  Sensors, Robots</t>
  </si>
  <si>
    <t>In this work, we present a novel approach that allows a robot to improve its own navigation performance through introspection and then targeted data retrieval. It is a step in the direction of life-long learning and adaptation and is motivated by the desire to build robots that have plastic competencies which are not baked in. They should react to and benefit from use. We consider a particular instantiation of this problem in the context of place recognition. Based on a topic-based probabilistic representation for images, we use a measure of perplexity to evaluate how well a working set of background images explain the robot's online view of the world. Offline, the robot then searches an external resource to seek out additional background images that bolster its ability to localize in its environment when used next. In this way the robot adapts and improves performance through use. We demonstrate this approach using data collected from a mobile robot operating in outdoor workspaces. © The Author(s) 2013.</t>
  </si>
  <si>
    <t>http://doi.org/10.1177/0278364913509859</t>
  </si>
  <si>
    <t>Oxford University Mobile Robotics Research Group, United Kingdom</t>
  </si>
  <si>
    <t>Life-long learning;  perplexity;  topic models;  topological mapping</t>
  </si>
  <si>
    <t>External resources;  Life long learning;  Navigation performance;  perplexity;  Place recognition;  Probabilistic representation;  Topic model;  Topological mapping, Topology, Robots</t>
  </si>
  <si>
    <t>An integrated model of autonomous topological spatial cognition</t>
  </si>
  <si>
    <t>1379--1402</t>
  </si>
  <si>
    <t>This paper is focused on endowing a mobile robot with topological_x000D_
spatial cognition. We propose an integrated model-where the concept of a_x000D_
`place' is defined as a collection of appearances or locations sharing_x000D_
common perceptual signatures or physical boundaries. In this model, as_x000D_
the robot navigates, places are detected in a systematic manner via_x000D_
monitoring coherency in the incoming visual data while pruning out_x000D_
uninformative or scanty data. Detected places are then either recognized_x000D_
or learned along with mapping as necessary. The novelties of the model_x000D_
are twofold: First, it explicitly incorporates a long-term spatial_x000D_
memory where the knowledge of learned places and their spatial relations_x000D_
are retained in place and map memories respectively. Second, the_x000D_
processing modules operate together so that the robot is able to build_x000D_
its spatial memory in an organized, incremental and unsupervised manner._x000D_
Thus, the robot's long-term spatial memory evolves completely on its own_x000D_
while learned knowledge is organized based on appearance-related_x000D_
similarities in a manner that is amenable for higher-level semantic_x000D_
reasoning, As such, the proposed model constitutes a step forward_x000D_
towards having robots that are capable of interacting with their_x000D_
environments in an autonomous manner.</t>
  </si>
  <si>
    <t>10.1007/s10514-015-9514-4</t>
  </si>
  <si>
    <t>http://doi.org/10.1007/s10514-015-9514-4</t>
  </si>
  <si>
    <t>Karaoguz, H (Corresponding Author), Bogazici Univ, Intelligent Syst Lab, Elect \&amp; Elect Engn, Istanbul, Turkey.Karaoguz, Hakan; Bozma, H. Isil, Bogazici Univ, Intelligent Syst Lab, Elect \&amp; Elect Engn, Istanbul, Turkey.</t>
  </si>
  <si>
    <t>Spatial cognition; Long-term spatial memory; Place recognition</t>
  </si>
  <si>
    <t>IMPROVEMENT OF 3D MONTE CARLO LOCALIZATION USING A DEPTH CAMERA and TERRESTRIAL LASER SCANNER</t>
  </si>
  <si>
    <t>Effective and accurate localization method in three-dimensional indoor environments is a key requirement for indoor navigation and lifelong robotic assistance. So far, Monte Carlo Localization (MCL) has given one of the promising solutions for the indoor localization methods. Previous work of MCL has been mostly limited to 2D motion estimation in a planar map, and a few 3D MCL approaches have been recently proposed. However, their localization accuracy and efficiency still remain at an unsatisfactory level (a few hundreds millimetre error at up to a few FPS) or is not fully verified with the precise ground truth. Therefore, the purpose of this study is to improve an accuracy and efficiency of 6DOF motion estimation in 3D MCL for indoor localization. Firstly, a terrestrial laser scanner is used for creating a precise 3D mesh model as an environment map, and a professional-level depth camera is installed as an outer sensor. GPU scene simulation is also introduced to upgrade the speed of prediction phase in MCL. Moreover, for further improvement, GPGPU programming is implemented to realize further speed up of the likelihood estimation phase, and anisotropic particle propagation is introduced into MCL based on the observations from an inertia sensor. Improvements in the localization accuracy and efficiency are verified by the comparison with a previous MCL method. As a result, it was confirmed that GPGPU-based algorithm was effective in increasing the computational efficiency to 10-50 FPS when the number of particles remain below a few hundreds. On the other hand, inertia sensor-based algorithm reduced the localization error to a median of 47mm even with less number of particles. The results showed that our proposed 3D MCL method outperforms the previous one in accuracy and efficiency. © 2015, Copernicus. All rights reserved.</t>
  </si>
  <si>
    <t>http://doi.org/10.5194/isprsarchives-XL-4-W5-61-2015</t>
  </si>
  <si>
    <t>Graduate School of Information Science and Technology, Hokkaido University, Kita-ku, Sapporo, 060-0814, Japan</t>
  </si>
  <si>
    <t>Depth Camera;  GPGPU;  IMU;  Monte Carlo Localization;  Scene Simulation;  Terrestrial Laser Scanner</t>
  </si>
  <si>
    <t>3D modeling;  Cameras;  Computational efficiency;  Efficiency;  Laser applications;  Monte Carlo methods;  Motion estimation;  Program processors;  Scanning;  Surveying instruments, Depth camera;  GPGPU;  Monte Carlo localization;  Scene simulations;  Terrestrial laser scanners, Indoor positioning systems</t>
  </si>
  <si>
    <t>This paper presents ORB-SLAM, a feature-based monocular simultaneous localization and mapping (SLAM) system that operates in real time, in small and large indoor and outdoor environments. The system is robust to severe motion clutter, allows wide baseline loop closing and relocalization, and includes full automatic initialization. Building on excellent algorithms of recent years, we designed from scratch a novel system that uses the same features for all SLAM tasks: tracking, mapping, relocalization, and loop closing. A survival of the fittest strategy that selects the points and keyframes of the reconstruction leads to excellent robustness and generates a compact and trackable map that only grows if the scene content changes, allowing lifelong operation. We present an exhaustive evaluation in 27 sequences from the most popular datasets. ORB-SLAM achieves unprecedented performance with respect to other state-of-the-art monocular SLAM approaches. For the benefit of the community, we make the source code public. © 2004-2012 IEEE.</t>
  </si>
  <si>
    <t>http://doi.org/10.1109/TRO.2015.2463671</t>
  </si>
  <si>
    <t>Instituto de Investigacion en Ingenieria de Aragon, Universidad de Zaragoza, Zaragoza, 50018, Spain</t>
  </si>
  <si>
    <t>Lifelong mapping;  localization;  monocular vision;  recognition;  Simultaneous localization and mapping (SLAM)</t>
  </si>
  <si>
    <t>Mapping;  Robotics;  Vision, Automatic initialization;  localization;  Monocular vision;  Outdoor environment;  recognition;  Simultaneous localization and mapping;  State of the art;  Survival-of-the-Fittest, Indoor positioning systems</t>
  </si>
  <si>
    <t>We address the problems of localization, mapping, and guidance for robots with limited computational resources by combining vision with the metrical information given by the robot odometry. We propose in this article a novel light and robust topometric simultaneous localization and mapping framework using appearance-based visual loop-closure detection enhanced with the odometry. The main advantage of this combination is that the odometry makes the loop-closure detection more accurate and reactive, while the loop-closure detection enables the long-term use of odometry for guidance by correcting the drift. The guidance approach is based on qualitative localization using vision and odometry, and is robust to visual sensor occlusions or changes in the scene. The resulting framework is incremental, real-time, and based on cheap sensors provided on many robots (a camera and odometry encoders). This approach is, moreover, particularly well suited for low-power robots as it is not dependent on the image processing frequency and latency, and thus it can be applied using remote processing. The algorithm has been validated on a Pioneer P3DX mobile robot in indoor environments, and its robustness is demonstrated experimentally for a large range of odometry noise levels. © 2015 by De Gruyter.</t>
  </si>
  <si>
    <t>http://doi.org/10.1515/jisys-2014-0116</t>
  </si>
  <si>
    <t>Istituto Italiano di Tecnologia (IIT), Department of Advanced Robotics, Via Morego 30, Genova, 16163, Italy; ENSTA ParisTech, INRIA FLOWERS Team, 828 boulevard des Marechaux, Palaiseau Cedex, 91762, France</t>
  </si>
  <si>
    <t>path following;  topological SLAM;  Visual loop-closure detection</t>
  </si>
  <si>
    <t>Air navigation;  Costs;  Image processing;  Indoor positioning systems;  Mapping, Appearance based;  Computational resources;  Indoor environment;  Loop closure;  Path following;  Remote processing;  Simultaneous localization and mapping;  topological SLAM, Robots</t>
  </si>
  <si>
    <t>Walter de Gruyter GmbH</t>
  </si>
  <si>
    <t>03341860</t>
  </si>
  <si>
    <t>Teams of mobile robots can be deployed in search and rescue missions to explore previously unknown environments. Methods for joint localization and mapping constitute the basis for (semi-)autonomous cooperative action, in particular when navigating in GPS-denied areas. As communication losses may occur, a decentralized solution is required. With these challenges in mind, we designed a submap-based SLAM system that relies on inertial measurements and stereo-vision to create multi-robot dense 3D maps. For online pose and map estimation, we integrate the results of keyframe-based local reference filters through incremental graph SLAM. To the best of our knowledge, we are the first to combine these two methods to benefit from their particular advantages for 6D multi-robot localization and mapping: Local reference filters on each robot provide real-time, long-term stable state estimates that are required for stabilization, control and fast obstacle avoidance, whereas online graph optimization provides global multi-robot pose and map estimates needed for cooperative planning. We propose a novel graph topology for a decoupled integration of local filter estimates from multiple robots into a SLAM graph according to the filters' uncertainty estimates and independence assumptions and evaluated its benefits on two different robots in indoor, outdoor and mixed scenarios. Further, we performed two extended experiments in a multi-robot setup to evaluate the full SLAM system, including visual robot detections and submap matches as inter-robot loop closure constraints. © 2015 IEEE.</t>
  </si>
  <si>
    <t>http://doi.org/10.1109/IROS.2015.7354094</t>
  </si>
  <si>
    <t>German Aerospace Center (DLR), Robotics and Mechatronics Center (RMC), Department of Perception and Cognition, Münchner Str. 20, Wessling, 82234, Germany; Institute for Artificial Intelligence and TZI (Center for Computing Technologies), University Bremen, Am Fallturm 1, Bremen, 28359, Germany</t>
  </si>
  <si>
    <t>Bandpass filters;  Indoor positioning systems;  Industrial robots;  Intelligent robots;  Mapping;  Multipurpose robots;  Robot applications;  Robot programming;  Stereo image processing;  Stereo vision;  Topology;  Uncertainty analysis, Co-operative planning;  Graph optimization;  Independence assumption;  Inertial measurements;  Localization and mappings;  Loop closure constraints;  Multi-Robot localization;  Uncertainty estimates, Robots</t>
  </si>
  <si>
    <t>The gist of maps - Summarizing experience for lifelong localization</t>
  </si>
  <si>
    <t>Robust, scalable place recognition is a core competency for many robotic applications. However, when revisiting places over and over, many state-of-the-art approaches exhibit reduced performance in terms of computation and memory complexity and in terms of accuracy. For successful deployment of robots over long time scales, we must develop algorithms that get better with repeated visits to the same environment, while still working within a fixed computational budget. This paper presents and evaluates an algorithm that alternates between online place recognition and offline map maintenance with the goal of producing the best performance with a fixed map size. At the core of the algorithm is the concept of a Summary Map, a reduced map representation that includes only the landmarks that are deemed most useful for place recognition. To assign landmarks to the map, we use a scoring function that ranks the utility of each landmark and a sampling policy that selects the landmarks for each place. The Summary Map can then be used by any descriptor-based inference method for constant-complexity online place recognition. We evaluate a number of scoring functions and sampling policies and show that it is possible to build and maintain maps of a constant size and that place-recognition performance improves over multiple visits. © 2015 IEEE.</t>
  </si>
  <si>
    <t>http://doi.org/10.1109/ICRA.2015.7139575</t>
  </si>
  <si>
    <t>Agricultural robots;  Budget control, Computational budget;  Core competencies;  Inference methods;  Map representations;  Place recognition;  Robotic applications;  Scoring functions;  State-of-the-art approach, Robotics</t>
  </si>
  <si>
    <t>This paper proposes extending Monte Carlo Localization methods with visual place recognition information in order to build a robust robot localization system. This system is aimed to work in crowded and non-planar scenarios, where 2D laser rangefinders may not always be enough to match the robot position within the map. Thus, visual place recognition will be used in order to obtain robot position clues that can be used to detect when the robot is lost and also to reset its positions to the right one. The paper presents experimental results based on datasets gathered with a real robot in challenging scenarios. © 2015, Springer Science+Business Media Dordrecht.</t>
  </si>
  <si>
    <t>http://doi.org/10.1007/s10846-015-0198-y</t>
  </si>
  <si>
    <t>University Pablo de Olavide, Seville, Spain; University of Seville, Seville, Spain</t>
  </si>
  <si>
    <t>Crowded environment;  Long-term localization;  Monte Carlo localization;  Robust localization</t>
  </si>
  <si>
    <t>Range finders;  Robot applications;  Robots, Crowded environment;  Long-term localization;  Monte Carlo localization;  Place recognition;  Real robot;  Robot positions;  Robust localization;  Robust robots, Monte Carlo methods</t>
  </si>
  <si>
    <t>Long-term RFID SLAM using short-range sparse tags</t>
  </si>
  <si>
    <t>While on the path forward to the long-term or lifelong robotics, one of the most important capabilities is to have a reliable localization and mapping module. Data association and loop detection play critical roles in the localization and mapping problem. By utilizing the radio frequency identification (RFID) technology, these problems can be solved using the extended Kalman filter (EKF) based simultaneous localization and mapping (SLAM) with the tag information. But one of the critical barriers to the long-term SLAM is the overconfidence issue. In this paper, we focus on solving the overconfidence issue, which is introduced by the linearization errors. An Unit Circle Representation (UCR) is proposed to diminish the error in the prediction stage and a Correlation Coefficient Preserved Inflation (CCPI) is developed to recover the overconfidence issue in the update stage. Based on only odometry and sparse short-range RFID data, the proposed method is capable to compensate the linearization errors in both simulation and real experiments. © 2015 International Journal of Automation and Smart Technology.</t>
  </si>
  <si>
    <t>http://doi.org/10.5875/ausmt.v5i1.843</t>
  </si>
  <si>
    <t>Department of Computer Science and Information Engineering, National Taiwan University, Taipei, Taiwan</t>
  </si>
  <si>
    <t>Long-term robotics;  Radio frequency identification (RFID);  Simultaneous localization and mapping (SLAM)</t>
  </si>
  <si>
    <t>Chinese Institute of Automation Engineers</t>
  </si>
  <si>
    <t>22239766</t>
  </si>
  <si>
    <t>Automatic image scaling for place recognition in changing environments</t>
  </si>
  <si>
    <t>E. Pepperell and P. I. Corke and M. J. Milford</t>
  </si>
  <si>
    <t>1118--1124</t>
  </si>
  <si>
    <t>Robustness to variations in environmental conditions and camera viewpoint is essential for long-term place recognition, navigation and SLAM. Existing systems typically solve either of these problems, but invariance to both remains a challenge. This paper presents a training-free approach to lateral viewpoint- and condition-invariant, vision-based place recognition. Our successive frame patch-tracking technique infers average scene depth along traverses and automatically rescales views of the same place at different depths to increase their similarity. We combine our system with the condition-invariant SMART algorithm and demonstrate place recognition between day and night, across entire 4-lane-plus-median-strip roads, where current algorithms fail. © 2015 IEEE.</t>
  </si>
  <si>
    <t>10.1109/ICRA.2015.7139316</t>
  </si>
  <si>
    <t>http://doi.org/10.1109/ICRA.2015.7139316</t>
  </si>
  <si>
    <t>School of Electrical Engineering and Computer Science, ARC Centre of Excellence for Robotic Vision, Queensland University of Technology, Brisbane, Australia</t>
  </si>
  <si>
    <t>Agricultural robots;  Robotics, Changing environment;  Environmental conditions;  Existing systems;  Image scaling;  Place recognition;  Smart algorithms;  Tracking techniques;  Vision based, Robots</t>
  </si>
  <si>
    <t>Proceedings of the 2015 7th IEEE International Conference on Cybernetics and Intelligent Systems, CIS 2015 and Robotics, Automation and Mechatronics, RAM 2015</t>
  </si>
  <si>
    <t>Simultaneous Localization and Mapping (SLAM) is a fundamental component of all autonomous robotics systems, which probabilisticaly fuses information from an exteroceptive sensor and a proprioceptive sensor to simultaneously estimate the robot's trajectory and the map. Inputs from the pro-prioceptive sensor are fed into the estimation algorithm via a process model corresponding with the vehicle kinematics, while a measurement model is used to process inputs from the exteroceptive sensor. Most SLAM algorithms assume known, fixed model estimate bias. This assumption does not hold true for systems with wrongly modeled estimate bias, or those affected by component fatigue due to applications requiring long term autonomy. This paper will display the adverse effects of mismodeled process model bias using a simulation. An adaptive algorithm employing Adaptive Gaussian Particle Filter based process model bias compensation will be deployed in tandem with a particle filter based FastSLAM algorithm. The algorithm will be compared favourably with existing state of the art SLAM algorithms in controlled simulations. Experimental data from a marine environment will be used to validate the efficacy of the algorithm. © 2015 IEEE.</t>
  </si>
  <si>
    <t>http://doi.org/10.1109/ICCIS.2015.7274622</t>
  </si>
  <si>
    <t>School of Electrical and Electronics Engineering, Nanyang Technological University, Singapore, 639798, Singapore; School of Electrical and Electronics Engineering, Nanyang Technological University, Singapore</t>
  </si>
  <si>
    <t>Adaptive algorithms;  Algorithms;  Bandpass filters;  Cybernetics;  Intelligent systems;  Mapping;  Monte Carlo methods, Autonomous robotics;  Controlled simulation;  Dynamic process modeling;  Estimation algorithm;  Exteroceptive sensor;  Fundamental component;  Gaussian particle filter;  Simultaneous localization and mapping, Robotics</t>
  </si>
  <si>
    <t>2017 Symposium on Sensor Data Fusion: Trends, Solutions, Applications, SDF 2017</t>
  </si>
  <si>
    <t>2017-December</t>
  </si>
  <si>
    <t>One of the huge challenges of map-based localization is a rapidly changing environment. The present contribution addresses this problem by first constructing a new framework for feature-based long-term mapping using a Bernoulli filter. This framework is then applied to construct a continuously learning map. It is based on Simultaneous Localization and Mapping (SLAM) to create a short-term map which provides a momentary image of the environment during one mapping run. The proposed fusion algorithm then estimates the landmark map on a long-term basis by incorporating those short-term maps. Landmarks in the long-term map that reach a negligible spatial uncertainty can then be used again as a prior for the short-term mapping process. Since a Bernoulli filter can only handle a single object, independent groups of landmarks are constructed where only those with exactly one landmark are updated. As a result, landmarks that are part of the long-term map are quite distinct. By incorporating additional but probably outdated a priori information, the proposed method is able to restrict the inevitable error propagation of SLAM algorithms. The long-term mapping process is further distributable to several agents: every agent simultaneously localizes itself while it generates a new snapshot that is fused into the long-term map afterwards. An evaluation using real-world data completes this contribution. © 2017 IEEE.</t>
  </si>
  <si>
    <t>http://doi.org/10.1109/SDF.2017.8126353</t>
  </si>
  <si>
    <t>Drive U/Institute of Measurement Control and Microtechnology, Ulm University, Ulm, 89081, Germany</t>
  </si>
  <si>
    <t>Mapping;  Robotics, Bernoulli filters;  Changing environment;  Error propagation;  Fusion algorithms;  Mapping process;  Priori information;  Simultaneous localization and mapping;  Spatial uncertainty, Sensor data fusion</t>
  </si>
  <si>
    <t>Markov localization and its variants are widely used for mobile robot localization. These methods assume Markov independence of observations, implying that the observations can be entirely explained by a map. However, in real human environments, robots frequently make unexpected observations due to unmapped static objects like chairs and tables, and dynamic objects like humans. We therefore introduce Episodic non-Markov Localization (EnML), which reasons about the world as consisting of three classes of objects: long-term features corresponding to permanent mapped objects, short-term features corresponding to unmapped static objects, and dynamic features corresponding to unmapped moving objects. Long-term features are represented by a static map, while short-term features are detected and tracked in real-time. To reason about unexpected observations and their correlations across poses, we augment the Dynamic Bayesian Network for Markov localization to include varying edges and nodes, resulting in a novel Varying Graphical Network representation. The maximum likelihood estimate of the belief is incrementally computed by non-linear functional optimization. By detecting timesteps along the robot's trajectory where unmapped observations prior to such time steps are unrelated to those afterwards, EnML limits the history of observations and pose estimates to “episodes” over which the belief is computed. We demonstrate EnML using different types of sensors including laser rangefinders and depth cameras, and over multiple datasets, comparing it with alternative approaches. We further include results of a team of indoor autonomous service mobile robots traversing hundreds of kilometers using EnML. © 2016 Elsevier B.V.</t>
  </si>
  <si>
    <t>http://doi.org/10.1016/j.robot.2016.09.005</t>
  </si>
  <si>
    <t>Computer Science Department, Carnegie Mellon UniversityPA, United States; College of Information and Computer Sciences, University of Massachusetts, Amherst, United States</t>
  </si>
  <si>
    <t>Localization;  Long-term autonomy;  Mapping</t>
  </si>
  <si>
    <t>Bayesian networks;  Functions;  Mapping;  Maximum likelihood;  Maximum likelihood estimation;  Mobile robots;  Range finders;  Robot applications, Dynamic Bayesian networks;  Laser range finders;  Localization;  Long-term autonomy;  Markov localizations;  Maximum likelihood estimate;  Mobile robot localization;  Service mobile robots, Robots</t>
  </si>
  <si>
    <t>Modelling scene change for large-scale long term laser localisation</t>
  </si>
  <si>
    <t>D. Withers and P. Newman</t>
  </si>
  <si>
    <t>6233--6239</t>
  </si>
  <si>
    <t>This paper addresses a difficulty in large-scale long term laser localisation - how to deal with scene change. We pose this as a distraction suppression problem. Urban driving environments are frequently subject to large dynamic outliers, such as buses, trucks etc. These objects can mask the static elements of the prior map that we rely on for localisation. At the same time some objects change shape in a way that is less dramatic but equally pernicious during localisation - for example trees over seasons and in wind, shop fronts and doorways. In this paper, we show how we can learn in high resolution, the areas of our map that are subject to such distractions (low value data) in a place-dependent approach. We demonstrate how to utilise this model to select individual laser measurements for localisation. Specifically, by leveraging repeated operation over weeks and months, for each point in our map pointcloud we build distributions of the errors associated with that point for multiple localisation passes. These distributions are then used to determine the legitimacy of laser measurements prior to their use in localisation. We demonstrate distraction suppression as a front-end process to large scale localiser by incrementally adding 50km of error data to our base map and show that robustness is improved over the base system with a further 10km of urban driving. © 2017 IEEE.</t>
  </si>
  <si>
    <t>10.1109/ICRA.2017.7989738</t>
  </si>
  <si>
    <t>http://doi.org/10.1109/ICRA.2017.7989738</t>
  </si>
  <si>
    <t>Mobile Robotics Group, Oxford University, Oxford, United Kingdom</t>
  </si>
  <si>
    <t>Automobile drivers, Base systems;  Driving environment;  Front-end process;  High resolution;  Laser measurements;  Localisation;  Scene change;  Value data, Robotics</t>
  </si>
  <si>
    <t>2614--20</t>
  </si>
  <si>
    <t>http://dx.doi.org/10.1109/ICRA.2017.7989305</t>
  </si>
  <si>
    <t>convolution;image matching;image representation;image segmentation;neural nets;robot vision;SLAM (robots);</t>
  </si>
  <si>
    <t>2016 IEEE International Conference on Robotics and Biomimetics, ROBIO 2016</t>
  </si>
  <si>
    <t>Long-term visual SLAM, in familiar, semi-dynamic, and partially changing environments is an important area of research in robotics. The main problem we faced is the question of how to describe a scene discriminatively and compactly-both of which are necessary in order to cope with changes in appearance and a large amount of visual information. In this study, we address the above issues by mining visual experience. Our strategy is to mine a library of raw visual images, termed visual experience, to find the relevant visual patterns to effectively explain the input scene. From a practical point of view, our work offers three main contributions over the previous work. First, it is the first application of discriminative visual features from deep convolutional neural networks (DCNN) to the task of visual landmark mining. Second, we show how to interpret a high-dimensional DCNN feature to a compact semantic representation of visual word. Third, we show that our approach can turn the scene description task with any feature (including the DCNN feature) into the task of mining visual experience. Experiments on a challenging cross-domain visual place recognition validate efficacy of the proposed approach. © 2016 IEEE.</t>
  </si>
  <si>
    <t>http://doi.org/10.1109/ROBIO.2016.7866383</t>
  </si>
  <si>
    <t>Biomimetics;  Neural networks;  Semantics, Changing environment;  Convolutional neural network;  High-dimensional;  Place recognition;  Scene description;  Semantic representation;  Visual experiences;  Visual information, Robotics</t>
  </si>
  <si>
    <t>A spatially and temporally scalable approach for long-term lakeshore monitoring</t>
  </si>
  <si>
    <t>3--16</t>
  </si>
  <si>
    <t>113</t>
  </si>
  <si>
    <t>This paper provides an image processing framework to assist in the inspection and, more generally, the data association of a natural environment, which we demonstrate in a long-term lakeshore monitoring task with an autonomous surface vessel. Our domain consists of 55 surveys of a 1 km lakeshore collected over a year and a half. Our previous work introduced a framework in which images of the same scene from different surveys are aligned using visual SLAM and SIFT Flow. This paper: (1) minimizes the number of expensive image alignments between two surveys using a covering set of poses, rather than all the poses in a sequence; (2) improves alignment quality using a local search around each pose and an alignment bias derived from the 3D information from visual SLAM; and (3) provides exhaustive results of image alignment quality. Our improved framework finds significantly more precise alignments despite performing image registration over an order of magnitude fewer times. We show changes a human spotted between surveys that would have otherwise gone unnoticed. We also show cases where our approach was robust to ‘extreme’ variation in appearance. © Springer International Publishing Switzerland 2016.</t>
  </si>
  <si>
    <t>10.1007/978-3-319-27702-8_1</t>
  </si>
  <si>
    <t>http://doi.org/10.1007/978-3-319-27702-8_1</t>
  </si>
  <si>
    <t>Georgia Institute of Technology, Atlanta, United States; GeorgiaTech Lorraine - UMI 2958 GT-CNRS, Atlanta, United States</t>
  </si>
  <si>
    <t>Alignment;  Image processing;  Robot learning;  Surveys, 3D information;  Autonomous surface vessels;  Data association;  Image alignment;  Monitoring tasks;  Natural environments;  Precise alignments;  Scalable approach, Robotics</t>
  </si>
  <si>
    <t>A typical indoor environment can be divided into three categories; office (or room), hallway, and wide-open space such as lobby and hall. There have been numerous approaches for solving simultaneous localization and mapping (SLAM) problem in office (or room) and hallway. However, direct application of the existing approaches to wide-open space may be failed, because it has some distinguished features compared to other indoor places. To solve this problem, this paper proposes a new ceiling vision-based active SLAM framework, with an emphasis on practical deployment of service robot for commercial use in dynamically changing and wide-open environments by adopting the ceiling vision. First, for defining ceiling feature which can be extracted regardless of complexity of ceiling pattern we introduce a model-free landmark, i.e., visual node descriptor, which consists of edge points and their orientations in image space. Second, a recursive ‘explore and exploit’ is proposed for autonomous mapping. It is recursively performed by spreading out mapped area gradually while the robot is actively localized in the map. It can improve map accuracy due to frequent small loop closing. Third, a dynamic edge link (DEL) is proposed to cope with environmental changes in the map. Owing to DEL, we do not need to filter out corrupted sensor data and to distinguish moving object from static one. Also, a self-repairing map mechanism is introduced to deal with unexpected installation or removal of inner structures. We therefore achieve long-term navigation. Several simulations and real experiments in various places show that the proposed active SLAM framework could build a topologically consistent map, and demonstrated that it can be applied well to real environments such as wide-open space in a city hall and railway station. © 2015, Springer Science+Business Media New York.</t>
  </si>
  <si>
    <t>http://doi.org/10.1007/s10514-015-9453-0</t>
  </si>
  <si>
    <t>Electronics and Telecommunications Research Institute (ETRI), Daegu, 711-883, South Korea; Department of Electrical Engineering, Pohang University of Science and Technology (POSTECH), Pohang, Gyungbuk  790-784, South Korea</t>
  </si>
  <si>
    <t>Ceiling vision;  Dynamic environment;  Mobile robot;  SLAM;  Wide-open area</t>
  </si>
  <si>
    <t>Ceilings;  Mapping;  Mobile robots;  Robotics;  Robots, Dynamic environments;  Environmental change;  Indoor environment;  Railway stations;  Real environments;  Simultaneous localization and mapping problems;  SLAM;  Wide-open area, Indoor positioning systems</t>
  </si>
  <si>
    <t>This paper reports on an active SLAM framework for performing large-scale inspections with an underwater robot. We propose a path planning algorithm integrated with visual SLAM that plans loop-closure paths in order to decrease navigation uncertainty. While loop-closing revisit actions bound the robot’s uncertainty, they also lead to redundant area coverage and increased path length. Our proposed opportunistic framework leverages sampling-based techniques and information filtering to plan revisit paths that are coverage efficient. We employ Gaussian process regression for modeling the prediction of camera registrations and use a two-step optimization procedure for selecting revisit actions. We show that the proposed method offers many benefits over existing solutions and good performance for bounding navigation uncertainty in long-term autonomous operations with hybrid simulation experiments and real-world field trials performed by an underwater inspection robot. © 2016, Springer Science+Business Media New York.</t>
  </si>
  <si>
    <t>http://doi.org/10.1007/s10514-016-9597-6</t>
  </si>
  <si>
    <t>University of Michigan, Ann Arbor, MI, United States; Korea Advanced Institute of Science and Technology, Daejeon, South Korea; ETH Zurich, Zurich, Switzerland</t>
  </si>
  <si>
    <t>Active SLAM;  Gaussian processes;  Sampling-based planning;  Underwater robotics</t>
  </si>
  <si>
    <t>Gaussian distribution;  Gaussian noise (electronic);  Information filtering;  Inspection;  Motion planning;  Robot programming;  Robotics, Active SLAM;  Gaussian process regression;  Gaussian Processes;  Path-planning algorithm;  Sampling-based planning;  Two-step optimizations;  Underwater inspections;  Underwater robotics, Robots</t>
  </si>
  <si>
    <t>Towards autonomous lakeshore monitoring</t>
  </si>
  <si>
    <t>S. Griffith and P. Drews and C. Pradalier</t>
  </si>
  <si>
    <t>545--557</t>
  </si>
  <si>
    <t>109</t>
  </si>
  <si>
    <t>This paper works towards autonomous lakeshore monitoring, which involves long-term operation over a large-scale, natural environment. Natural environments widely vary in appearance over time, which reduces the effectiveness of many appearance-based data association techniques.Rather than perform monitoring using appearance-based features, we are investigating whether the lakeshore geometry can provide a stable feature for this task. We have deployed an autonomous surface vessel 30 times over a duration of 8 months. This paper describes our initial analyses of this data, including our work towards a full simultaneous localization and mapping system and the shortcomings of using appearance-based features. © Springer International Publishing Switzerland 2016.</t>
  </si>
  <si>
    <t>10.1007/978-3-319-23778-7_36</t>
  </si>
  <si>
    <t>http://doi.org/10.1007/978-3-319-23778-7_36</t>
  </si>
  <si>
    <t>GeorgiaTech Lorraine-CNRS UMI 2958, Georgia Institute of Technology, Atlanta, United States</t>
  </si>
  <si>
    <t>3D reconstruction;  Lakeshore monitoring;  SLAM</t>
  </si>
  <si>
    <t>Robots, 3D reconstruction;  A-stable;  Appearance based;  Autonomous surface vessels;  Data association;  Natural environments;  Simultaneous localization and mapping;  SLAM, Robotics</t>
  </si>
  <si>
    <t>This paper presents a large-scale 3D environment mapping solution for mobile robots that is based on hybrid metric-topological maps. If a robot performs simultaneous localization and mapping (SLAM) while exploring an unknown environment, sometimes loops are closed and the whole SLAM graph has to be optimized. If a conventional occupancy grid mapping algorithm using a monolithic map is used, the whole occupancy grid map has to be rebuilt after optimization, which for large maps can easily become too time consuming for real-time operation. In the same way, path planning on very large occupancy grid maps can become computationally too expensive. Hybrid metric-topological maps can solve both problems. The global metric map is divided into sub-maps and a global topological graph is formed on the map. This allows recomputing only isolated areas of the map, whereas others can remain unchanged. The topological graph allows efficient path planning on the hybrid map. We show that the hybrid mapping approach presented here is considerably faster than conventional methods. Within the same time, it can generate more detailed maps of large environments. The computation time for maps with identical level of detail can be improved by up to two orders of magnitude. © 2016</t>
  </si>
  <si>
    <t>http://doi.org/10.1016/j.ifacol.2016.07.738</t>
  </si>
  <si>
    <t>Chair of Cognitive Systems, Eberhard Karls Universität, Tübingen, Germany</t>
  </si>
  <si>
    <t>Autonomous mobile robots;  Hybrid maps;  Large-scale mapping;  Long-term autonomy;  Metric-topological maps;  SLAM</t>
  </si>
  <si>
    <t>Conformal mapping;  Mobile robots;  SLAM robotics, Autonomous Mobile Robot;  Hybrid map;  Long-term autonomy;  Metric topological maps;  SLAM, Topology</t>
  </si>
  <si>
    <t>P. Mühlfellner and M. Bürki and M. Bosse and W. Derendarz and R. Philippsen and P. Furgale</t>
  </si>
  <si>
    <t>Robots that use vision for localization need to handle environments that are subject to seasonal and structural change, and operate under changing lighting and weather conditions. We present a framework for lifelong localization and mapping designed to provide robust and metrically accurate online localization in these kinds of changing environments. Our system iterates between offline map building, map summary, and online localization. The offline mapping fuses data from multiple visually varied datasets, thus dealing with changing environments by incorporating new information. Before passing these data to the online localization system, the map is summarized, selecting only the landmarks that are deemed useful for localization. This Summary Map enables online localization that is accurate and robust to the variation of visual information in natural environments while still being computationally efficient. We present a number of summary policies for selecting useful features for localization from the multisession map, and we explore the tradeoff between localization performance and computational complexity. The system is evaluated on 77 recordings, with a total length of 30 kilometers, collected outdoors over 16 months. These datasets cover all seasons, various times of day, and changing weather such as sunshine, rain, fog, and snow. We show that it is possible to build consistent maps that span data collected over an entire year, and cover day-to-night transitions. Simple statistics computed on landmark observations are enough to produce a Summary Map that enables robust and accurate localization over a wide range of seasonal, lighting, and weather conditions. © 2015 Wiley Periodicals, Inc.</t>
  </si>
  <si>
    <t>http://doi.org/10.1002/rob.21595</t>
  </si>
  <si>
    <t>Department for Driver Assistance and Integrated Safety, Volkswagen AG, Halmstad University, Letter Box 011/1777, Wolfsburg, Germany; Autonomous Systems Lab, ETH Zürich, Leonhardstrasse 21, Zürich, Switzerland; Department for Driver Assistance and Integrated Safety, Volkswagen AG, Letter Box 011/1777, Wolfsburg, Germany; Intelligent Systems Lab, Halmstad University, Kristian IV's väg 3, Halmstad, Sweden</t>
  </si>
  <si>
    <t>Computer vision;  Data visualization;  Lighting;  Mapping;  Meteorology, Changing environment;  Computationally efficient;  Localization and mappings;  Localization performance;  Natural environments;  On-line localization;  Visual information;  Visual localization, Social networking (online)</t>
  </si>
  <si>
    <t>For long-term operations, graph-based simultaneous localization and mapping (SLAM) approaches require nodes to be marginalized in order to control the computational cost. In this paper, we present a method to recover a set of nonlinear factors that best represents the marginal distribution in terms of Kullback-Leibler divergence. The proposed method, which we call nonlinear factor recovery (NFR), estimates both the mean and the information matrix of the set of nonlinear factors, where the recovery of the latter is equivalent to solving a convex optimization problem. NFR is able to provide either the dense distribution or a sparse approximation of it. In contrast to previous algorithms, our method does not necessarily require a global linearization point and can be used with any nonlinear measurement function. Moreover, we are not restricted to only using tree-based sparse approximations and binary factors, but we can include any topology and correlations between measurements. Experiments performed on several publicly available datasets demonstrate that our method outperforms the state of the art with respect to the Kullback-Leibler divergence and the sparsity of the solution. © The Author(s) 2015.</t>
  </si>
  <si>
    <t>http://doi.org/10.1177/0278364915581629</t>
  </si>
  <si>
    <t>graphical models;  localization;  mapping;  Mobile robotics;  nonlinear optimization;  SLAM</t>
  </si>
  <si>
    <t>Binary trees;  Convex optimization;  Graphic methods;  Mapping;  Nonlinear programming;  Optimization;  Recovery, GraphicaL model;  localization;  Mobile robotic;  Non-linear optimization;  SLAM, Robotics</t>
  </si>
  <si>
    <t>M. Paton and K. Mactavish and M. Warren and T. D. Barfoot</t>
  </si>
  <si>
    <t>Vision-based, route-following algorithms enable autonomous robots to repeat manually taught paths over long distances using inexpensive vision sensors. However, these methods struggle with long-term, outdoor operation due to the challenges of environmental appearance change caused by lighting, weather, and seasons. While techniques exist to address appearance change by using multiple experiences over different environmental conditions, they either provide topological-only localization, require several manually taught experiences in different conditions, or require extensive offline mapping to produce metric localization. For real-world use, we would like to localize metrically to a single manually taught route and gather additional visual experiences during autonomous operations. Accordingly, we propose a novel multi-experience localization (MEL) algorithm developed specifically for routefollowing applications; it provides continuous, six-degree-offreedom (6DoF) localization with relative uncertainty to a privileged (manually taught) path using several experiences simultaneously. We validate our algorithm through two experiments: i) an offline performance analysis on a 9km subset of a challenging 27km route-traversal dataset and ii) an online field trial where we demonstrate autonomy on a small 250m loop over the course of a sunny day. Both exhibit significant appearance change due to lighting variation. Through these experiments we show that safe localization can be achieved by bridging the appearance gap. © 2016 IEEE.</t>
  </si>
  <si>
    <t>http://doi.org/10.1109/IROS.2016.7759303</t>
  </si>
  <si>
    <t>University of Toronto Institute for Aerospace Studies (UTIAS), 4925 Dufferin St., Toronto, ON  M3H 5T6, Canada</t>
  </si>
  <si>
    <t>Computer vision;  Lighting;  Robots;  Teaching, Autonomous operations;  Environmental conditions;  Lighting variations;  Off-line performance;  Outdoor operations;  Relative uncertainty;  Route following;  Visual experiences, Intelligent robots</t>
  </si>
  <si>
    <t>Autonomous ground vehicles navigating on road networks require robust and accurate localization over long-term operation and in a wide range of adverse weather and environmental conditions. GPS/INS (inertial navigation system) solutions, which are insufficient alone to maintain a vehicle within a lane, can fail because of significant radio frequency noise or jamming, tall buildings, trees, and other blockage or multipath scenarios. LIDAR and camera map-based vehicle localization can fail when optical features become obscured, such as with snow or dust, or with changes to gravel or dirt road surfaces. Localizing ground penetrating radar (LGPR) is a new mode of a priori map-based vehicle localization designed to complement existing approaches with a low sensitivity to failure modes of LIDAR, camera, and GPS/INS sensors due to its low-frequency RF energy, which couples deep into the ground. Most subsurface features detected are inherently stable over time. Significant research, discussed herein, remains to prove general utility. We have developed a novel low-profile ultra-low power LGPR system and demonstrated real-time operation underneath a passenger vehicle. A correlation maximizing optimization technique was developed to allow real-time localization at 126 Hz. Here we present the detailed design and results from highway testing, which uses a simple heuristic for fusing LGPR estimates with a GPS/INS system. Cross-track localization accuracies of 4.3 cm RMS relative to a "truth" RTK GPS/INS unit at speeds up to 100 km/h (60 mph) are demonstrated. These results, if generalizable, introduce a widely scalable real-time localization method with cross-track accuracy as good as or better than current localization methods. © 2015 Wiley Periodicals, Inc.</t>
  </si>
  <si>
    <t>http://doi.org/10.1002/rob.21605</t>
  </si>
  <si>
    <t>MIT Lincoln Laboratory, 244 Wood St., Lexington, MA  02420, United States</t>
  </si>
  <si>
    <t>Cameras;  Geological surveys;  Global positioning system;  Ground penetrating radar systems;  Inertial navigation systems;  Navigation systems;  Optical radar;  Radar;  Radio navigation;  Roads and streets;  Tall buildings;  Transportation;  Vehicles, Autonomous ground vehicles;  Current localization;  Environmental conditions;  Ground Penetrating Radar;  Localization accuracy;  Optimization techniques;  Radio frequency noise;  Real-time localization, Ground vehicles</t>
  </si>
  <si>
    <t>Mining visual phrases for visual robot localization</t>
  </si>
  <si>
    <t>We propose a discriminative and compact scene descriptor for single-view place recognition that facilitates long-term visual SLAM in familiar, semidynamic, and partially changing environments. In contrast to popular bag-of-words scene descriptors, which rely on a library of vector quantized visual features, our proposed scene descriptor is based on a library of raw image data (such as an available visual experience, images shared by other colleague robots, and publicly available image data on the Web) and directly mine it to find visual phrases (VPs) that discriminatively and compactly explain an input query/database image. Our mining approach is motivated by recent success achieved in the field of common pattern discovery-specifically mining of common visual patterns among scenes-and requires only a single library of raw images that can be acquired at different times or on different days. Experimental results show that, although our scene descriptor is significantly more compact than conventional descriptors, its recognition performance is relatively high.</t>
  </si>
  <si>
    <t>http://doi.org/10.20965/jaciii.2016.p0057</t>
  </si>
  <si>
    <t>University of Fukui, 2-7-1 Bunkyo, Fukui, 910-8507, Japan</t>
  </si>
  <si>
    <t>Common pattern discovery;  Long-term visual SLAM;  Mining visual phrases</t>
  </si>
  <si>
    <t>Artificial intelligence;  Computational methods, Changing environment;  Colleague robot;  Pattern discovery;  Place recognition;  Robot localization;  Visual experiences;  Visual phrase;  Visual SLAM, Robot applications</t>
  </si>
  <si>
    <t>This study addresses the problem of visual change detection using a 3D point cloud (PC) map acquired by a car-like robot. With recent advances in long-term autonomous navigation, change detection under global viewpoint uncertainty has become a topic of considerable interest. In our study, we extend the traditional two-level pipeline of change detection: (1) scene registration and (2) scene comparison, to enable scalable and efficient change detection. In the traditional pipeline, the registration stage is required to align a given scene pair (i.e., query and reference PC maps) that are taken at different times into the same coordinate system, before comparing the two PCs. However, the registration stage is a time-consuming step, which makes it harder to realize a scalable change detection. Our key concept is to transform every query or reference PC beforehand into an invariant coordinate system, which should be predefined and invariant to environment changes (e.g., dynamic objects, clutters, the mapper vehicle's trajectories), so as to enable a direct comparison of spatial layout between the two different maps. The proposed framework employs an efficient bag-of-local-features (BoLF) scene model and realizes a scalable joint viewpoint-change detection. Change detection experiments using a publicly available cross-season NCLT dataset validate the efficacy of the approach. © 2018 IEEE.</t>
  </si>
  <si>
    <t>http://doi.org/10.1109/ITSC.2018.8569294</t>
  </si>
  <si>
    <t>Intelligent systems;  Intelligent vehicle highway systems;  Pipelines;  Robots, Autonomous navigation;  Change detection;  Co-ordinate system;  Dynamic objects;  Environment change;  Registration stage;  Scene registration;  Spatial layout, Microcomputers</t>
  </si>
  <si>
    <t>The precise localization of vehicles is an important requirement for autonomous driving or advanced driver assistance systems. Using common GNSS the ego position can be measured but not with the reliability and precision necessary. An alternative approach to achieve precise localization is the usage of visual landmarks observed by a camera mounted in the vehicle. However, this raises the necessity of reliable visual landmarks that are easily recognizable and persistent. We propose a novel SLAM algorithm that focuses on learning and mapping such visual long-term landmarks (LLamas). The algorithm therefore processes stereo image streams from several recording sessions in the same spatial area. The key part within LLama-SLAM is the assessment of the landmarks with quality values that are inferred as viewpoint dependent probabilities from observation statistics. By adding solely landmarks of high quality to the final LLama Map, it can be kept compact while still allowing reliable localization. Due to the long-term evaluation of the GNSS measurement during the sessions, the landmarks can be positioned precisely in a global referenced coordinate system. For a first assessment of the algorithm's capabilities, we present some experimental results from the mapping process combining three sessions recorded over two months on the same route. © 2018 IEEE.</t>
  </si>
  <si>
    <t>http://doi.org/10.1109/ITSC.2018.8569323</t>
  </si>
  <si>
    <t>Control Methods and Robotics, TU Darmstadt, Germany</t>
  </si>
  <si>
    <t>Automobile drivers;  Global positioning system;  Image recording;  Intelligent systems;  Mapping;  Stereo image processing, Autonomous driving;  Co-ordinate system;  Long-term evaluation;  Mapping and localization;  Mapping process;  Quality value;  SLAM algorithm;  Visual landmarks, Advanced driver assistance systems</t>
  </si>
  <si>
    <t>2018-June</t>
  </si>
  <si>
    <t>We present a complete map management process for a visual localization system designed for multi-vehicle long-term operations in resource constrained outdoor environments. Outdoor visual localization generates large amounts of data that need to be incorporated into a lifelong visual map in order to allow localization at all times and under all appearance conditions. Processing these large quantities of data is non-trivial, as it is subject to limited computational and storage capabilities both on the vehicle and on the mapping backend. We address this problem with a two-fold map update paradigm capable of, either, adding new visual cues to the map, or updating co-observation statistics. The former, in combination with offline map summarization techniques, allows enhancing the appearance coverage of the lifelong map while keeping the map size limited. On the other hand, the latter is able to significantly boost the appearance-based landmark selection for efficient online localization without incurring any additional computational or storage burden. Our evaluation in challenging outdoor conditions shows that our proposed map management process allows building and maintaining maps for precise visual localization over long time spans in a tractable and scalable fashion. © 2018 IEEE.</t>
  </si>
  <si>
    <t>http://doi.org/10.1109/IVS.2018.8500432</t>
  </si>
  <si>
    <t>Digital storage;  Intelligent vehicle highway systems;  Vehicles, Appearance based;  Landmark selection;  Large amounts of data;  Map managements;  On-line localization;  Outdoor environment;  Storage capability;  Visual localization, Environmental management</t>
  </si>
  <si>
    <t>AUV 2018 - 2018 IEEE/OES Autonomous Underwater Vehicle Workshop, Proceedings</t>
  </si>
  <si>
    <t>With dead-reckoning from velocity sensors, AUVs may construct short-term, local bathymetry maps of the sea floor using multibeam sensors. However, the position estimate from dead-reckoning will include some drift that grows with time. In this work, we focus on long-term onboard storage of these local bathymetry maps, and the alignment of maps with respect to each other. We propose using Sparse Gaussian Processes for this purpose, and show that the representation has several advantages, including an intuitive alignment optimization, data compression, and sensor noise filtering. We demonstrate these three key capabilities on two real-world datasets. © 2018 IEEE.</t>
  </si>
  <si>
    <t>http://doi.org/10.1109/AUV.2018.8729748</t>
  </si>
  <si>
    <t>Robotics, Perception and Learning Lab, KTH, Sweden</t>
  </si>
  <si>
    <t>Autonomous vehicles;  Bathymetry;  Digital storage;  Gaussian distribution;  Gaussian noise (electronic);  Navigation, Alignment optimization;  Dead reckoning;  Multi-beam sensors;  Multibeam bathymetry;  Position estimates;  Real-world datasets;  Sparse Gaussian process;  Velocity sensor, Autonomous underwater vehicles</t>
  </si>
  <si>
    <t>Recurrent-OctoMap: Learning State-Based Map Refinement for Long-Term Semantic Mapping with 3-D-Lidar Data</t>
  </si>
  <si>
    <t>This letter presents a novel semantic mapping approach, Recurrent-OctoMap, learned from long-term three-dimensional (3-D) Lidar data. Most existing semantic mapping approaches focus on improving semantic understanding of single frames, rather than 3-D refinement of semantic maps (i.e. fusing semantic observations). The most widely used approach for the 3-D semantic map refinement is 'Bayes update,' which fuses the consecutive predictive probabilities following a Markov-chain model. Instead, we propose a learning approach to fuse the semantic features, rather than simply fusing predictions from a classifier. In our approach, we represent and maintain our 3-D map as an OctoMap, and model each cell as a recurrent neural network, to obtain a Recurrent-OctoMap. In this case, the semantic mapping process can be formulated as a sequence-to-sequence encoding-decoding problem. Moreover, in order to extend the duration of observations in our Recurrent-OctoMap, we developed a robust 3-D localization and mapping system for successively mapping a dynamic environment using more than two weeks of data, and the system can be trained and deployed with arbitrary memory length. We validate our approach on the ETH long-term 3-D Lidar dataset. The experimental results show that our proposed approach outperforms the conventional 'Bayes update' approach. © 2016 IEEE.</t>
  </si>
  <si>
    <t>http://doi.org/10.1109/LRA.2018.2856268</t>
  </si>
  <si>
    <t>Lincoln Centre for Autonomous Systems (L-CAS), University of Lincoln, Lincoln, LN6 7TS, United Kingdom; Laboratoire Electronique, Informatique et Image, CNRS, University of Technology of Belfort-Montbéliard (UTBM), Belfort, 90010, France</t>
  </si>
  <si>
    <t>deep learning in robotics and automation;  Mapping;  object detection;  segmentation and categorization;  simultaneous localization and mapping (SLAM)</t>
  </si>
  <si>
    <t>Deep learning;  Feature extraction;  Mapping;  Markov processes;  Object detection;  Object recognition;  Optical radar;  Recurrent neural networks;  Robotics;  Semantics, Dynamic environments;  Markov chain models;  Recurrent neural network (RNN);  Semantic understanding;  Short term memory;  Simultaneous localization and mapping;  SLAM;  Two-dimensional displays, Three dimensional displays</t>
  </si>
  <si>
    <t>Learning of Holism-Landmark graph embedding for place recognition in Long-Term autonomy</t>
  </si>
  <si>
    <t>Place recognition plays an important role to perform loop closure detection of large-scale, long-term simultaneous localization and mapping in loopy environments. The long-term place recognition problem is challenging because the environment appearance exhibits significant long-term variations across various times of the day, months, and seasons. In this letter, we introduce a novel place representation approach that simultaneously integrates semantic landmarks and holistic information to achieve place recognition in long-term autonomy. First, a graph is constructed for each place. The graph nodes encode all landmarks and the holistic image of the place scene recorded in different scenarios. The edges connecting the nodes indicate that these nodes represent the same landmark or place, even though places and landmarks encoded by the nodes may exhibit different appearances in the long-term periods. Then, a graph embedding is learned to preserve the locality in the feature descriptor space, i.e., finding a projection such that the same landmark and place have the identical representation in the new projected descriptor space, no matter in what scenarios they are recorded. We formulate the embedding learning as an optimization problem and implement a new solver that provides a theoretical convergence guarantee. Extensive evaluations are conducted using large-scale benchmark datasets of place recognition in long-term autonomy, which has shown our approach's promising performance. © 2016 IEEE.</t>
  </si>
  <si>
    <t>http://doi.org/10.1109/LRA.2018.2856274</t>
  </si>
  <si>
    <t>Department of Computer Science, Colorado School of Mines, Golden, CO  80401, United States; Department of Computer Science, Virginia Commonwealth University, Richmond, VA  23284, United States</t>
  </si>
  <si>
    <t>localization;  recognition;  SLAM;  Visual learning</t>
  </si>
  <si>
    <t>Benchmarking;  Edge detection;  Mapping;  Optimization;  Robustness (control systems);  Semantics, Convergence;  Image edge detection;  localization;  recognition;  Simultaneous localization and mapping;  SLAM;  Visual learning, Robotics</t>
  </si>
  <si>
    <t>Elastic LiDAR Fusion: Dense Map-Centric Continuous-Time SLAM</t>
  </si>
  <si>
    <t>1206--1213</t>
  </si>
  <si>
    <t>The concept of continuous-time trajectory representation has brought increased accuracy and efficiency to multi-modal sensor fusion in modern SLAM. However, regardless of these advantages, its offline property caused by the requirement of global batch optimization is critically hindering its relevance for real-time and life-long applications. In this paper, we present a dense map-centric SLAM method based on a continuous-time trajectory to cope with this problem. The proposed system locally functions in a similar fashion to conventional Continuous-Time SLAM (CT-SLAM). However, it removes the need for global trajectory optimization by introducing map deformation. The computational complexity of the proposed approach for loop closure does not depend on the operation time, but only on the size of the space it explored before the loop closure. It is therefore more suitable for long term operation compared to the conventional CT-SLAM. Furthermore, the proposed method reduces uncertainty in the reconstructed dense map by using probabilistic surface element (surfel) fusion. We demonstrate that the proposed method produces globally consistent maps without global batch trajectory optimization, and effectively reduces LiDAR noise by surfel fusion. © 2018 IEEE.</t>
  </si>
  <si>
    <t>http://doi.org/10.1109/ICRA.2018.8462915</t>
  </si>
  <si>
    <t>Cyber-Physical Systems, DATA61 CSIRO, Autonomous Systems, Brisbane, QLD  4069, Australia; Queensland University of Technology (QUT), School of Electrical Engineering and Computer Science, Brisbane, Australia</t>
  </si>
  <si>
    <t>Aerodynamics;  Continuous time systems;  Optical radar;  Trajectories, Batch optimization;  Continuous-time;  Elastic lidars;  Global trajectories;  Multimodal sensor;  Operation time;  Surface elements;  Trajectory optimization, Robotics</t>
  </si>
  <si>
    <t>Visual Odometry and Place Recognition Fusion for Vehicle PositionTracking in Urban Environments</t>
  </si>
  <si>
    <t>S. Ouerghi and R. Boutteau and X. Savatier and F. Thai</t>
  </si>
  <si>
    <t>939</t>
  </si>
  <si>
    <t>In this paper, we address the problem of vehicle localization in urban_x000D_
environments. We rely on visual odometry, calculating the incremental_x000D_
motion, to track the position of the vehicle and on place recognition to_x000D_
correct the accumulated drift of visual odometry, whenever a location is_x000D_
recognized. The algorithm used as a place recognition module is SeqSLAM,_x000D_
addressing challenging environments and achieving quite remarkable_x000D_
results. Specifically, we perform the long-term navigation of a vehicle_x000D_
based on the fusion of visual odometry and SeqSLAM. The template library_x000D_
for this latter is created online using navigation information from the_x000D_
visual odometry module. That is, when a location is recognized, the_x000D_
corresponding information is used as an observation of the filter. The_x000D_
fusion is done using the EKF and the UKF, the well-known nonlinear state_x000D_
estimation methods, to assess the superior alternative. The algorithm is_x000D_
evaluated using the KITTI dataset and the results show the reduction of_x000D_
the navigation errors by loop-closure detection. The overall position_x000D_
error of visual odometery with SeqSLAM is 0.22\% of the trajectory,_x000D_
which is much smaller than the navigation errors of visual odometery_x000D_
alone 0.45\%. In addition, despite the superiority of the UKF in a_x000D_
variety of estimation problems, our results indicate that the UKF_x000D_
performs as efficiently as the EKF at the expense of an additional_x000D_
computational overhead. This leads to the conclusion that the EKF is a_x000D_
better choice for fusing visual odometry and SeqSlam in a long-term_x000D_
navigation context.</t>
  </si>
  <si>
    <t>10.3390/s18040939</t>
  </si>
  <si>
    <t>http://doi.org/10.3390/s18040939</t>
  </si>
  <si>
    <t>Ouerghi, S (Corresponding Author), Carthage Univ, SUPCOM, GRESCOM, El Ghazela 2083, Tunisia.Ouerghi, Safa; Thai, Fethi, Carthage Univ, SUPCOM, GRESCOM, El Ghazela 2083, Tunisia.Boutteau, Remi; Savatier, Xavier, Normandie Univ, UNIROUEN, ESIGELEC, IRSEEM, F-76000 Rouen, France.</t>
  </si>
  <si>
    <t>real-time navigation; visual-odometry; SeqSLAM; loop-closure; EKF; UKF</t>
  </si>
  <si>
    <t>665--85</t>
  </si>
  <si>
    <t>Visual topological localization is a process typically required by varied mobile autonomous robots, but it is a complex task if long operating periods are considered. This is because of the appearance variations suffered in a place: dynamic elements, illumination or weather. Due to these problems, long-term visual place recognition across seasons has become a challenge for the robotics community. For this reason, we propose an innovative method for a robust and efficient life-long localization using cameras. In this paper, we describe our approach (ABLE), which includes three different versions depending on the type of images: monocular, stereo and panoramic. This distinction makes our proposal more adaptable and effective, because it allows to exploit the extra information that can be provided by each type of camera. Besides, we contribute a novel methodology for identifying places, which is based on a fast matching of global binary descriptors extracted from sequences of images. The presented results demonstrate the benefits of using ABLE, which is compared to the most representative state-of-the-art algorithms in long-term conditions.</t>
  </si>
  <si>
    <t>http://dx.doi.org/10.1007/s10514-017-9664-7</t>
  </si>
  <si>
    <t>image matching;image sequences;mobile robots;robot dynamics;robot vision;SLAM (robots);</t>
  </si>
  <si>
    <t>2016 IEEE International Conference on Information and Automation, IEEE ICIA 2016</t>
  </si>
  <si>
    <t>Migration birds are able to navigate themselves during a long-distance journey without getting lost. They actually achieve just what is being sought for in the field of Unmanned Aerial Vehicles (UAVs): long-Term autonomous navigation. This paper proposes an approach that combines the migration birds' sense principles with Micro-Electro-Mechanical System (MEMS) sensors to estimate UAVs position within GPSdenied environments. Camera, orientation and web-based maps (such as Google/Baidu Maps) are chosen to simulate the birds' localization cues: vision, earth magnetic field and mental maps. The visual odometry, Particle Filter theories are used in the proposed approach to integrate multiple sensor measurements. Real flying experiments are conducted both in indoor and outdoor environments. The results validate that the proposed migration-inspired visual odometry system can estimate the UAV localization effectively. © 2016 IEEE.</t>
  </si>
  <si>
    <t>https://www.scopus.com/inward/record.uri?eid=2-s2.0-85015748390&amp;doi=10.1109%2fICInfA.2016.7831835&amp;partnerID=40&amp;md5=65903cf9534e3e9df2d98a30d7ae2389</t>
  </si>
  <si>
    <t>College of Aerospace Engineering, Air Force Engineering University, Xi'an, 710000, China</t>
  </si>
  <si>
    <t>Migration birds;  Navigation;  Unmanned aerial vehicles</t>
  </si>
  <si>
    <t>Birds;  Computer vision;  Magnetic levitation vehicles;  MEMS;  Navigation;  Navigation systems;  Unmanned aerial vehicles (UAV);  Vehicles;  Vision, Autonomous navigation;  Earth magnetic fields;  Micro electromechanical system (MEMS);  Migratory birds;  Multiple sensors;  Outdoor environment;  Particle filter;  Visual odometry, Air navigation</t>
  </si>
  <si>
    <t>FreMEn: Frequency map enhancement for long-term mobile robot autonomy in changing environments</t>
  </si>
  <si>
    <t>We present a new approach to long-term mobile robot mapping in dynamic indoor environments. Unlike traditional world models that are tailored to represent static scenes, our approach explicitly models environmental dynamics. We assume that some of the hidden processes that influence the dynamic environment states are periodic and model the uncertainty of the estimated state variables by their frequency spectra. The spectral model can represent arbitrary timescales of environment dynamics with low memory requirements. Transformation of the spectral model to the time domain allows for the prediction of the future environment states, which improves the robot's long-term performance in changing environments. Experiments performed over time periods of months to years demonstrate that the approach can efficiently represent large numbers of observations and reliably predict future environment states. The experiments indicate that the model's predictive capabilities improve mobile robot localization and navigation in changing environments. © 2004-2012 IEEE.</t>
  </si>
  <si>
    <t>http://doi.org/10.1109/TRO.2017.2665664</t>
  </si>
  <si>
    <t>Lincoln Centre for Autonomous Systems, University of Lincoln, Lincoln, LN6 7TS, United Kingdom; Faculty of Electrical Engineering, Czech Technical University, Prague, 16636, Czech Republic</t>
  </si>
  <si>
    <t>Localization;  long-term autonomy;  mapping</t>
  </si>
  <si>
    <t>Mobile robots;  Robot applications;  Uncertainty analysis, Changing environment;  Dynamic environments;  Environment dynamics;  Environmental dynamics;  Long term performance;  Mobile robot localization;  Mobile robot mappings;  Predictive capabilities, Robots</t>
  </si>
  <si>
    <t>Survey Registration for Long-Term Natural Environment Monitoring</t>
  </si>
  <si>
    <t>This paper presents a survey registration framework to assist in the recurrent inspection of a natural environment. Our framework coarsely aligns surveys at the image-level using visual simultaneous localization and mapping (SLAM), and it registers images at the pixel-level using SIFT Flow, which enables rapid manual inspection. The variation in appearance of natural environments makes data association a primary challenge of this work. We discuss this and other challenges, including 1) alternative approaches for coarsely aligning surveys of a natural environment, 2) how to select which images to compare between two surveys, and 3) strategies to boost image registration accuracy. We evaluate each stage of our approach, emphasizing alignment accuracy and stability with respect to large seasonal variations. Our domain is lakeshore monitoring, in which an autonomous surface vessel surveyed a 1-km lakeshore 33 times in 14 months. Our results show that our framework precisely aligns a significant number of images between surveys captured up to roughly three months apart, often across marked variation in appearance. Using these results, a human was able to spot several changes between surveys that would have otherwise gone unnoticed. © 2016 Wiley Periodicals, Inc.</t>
  </si>
  <si>
    <t>http://doi.org/10.1002/rob.21664</t>
  </si>
  <si>
    <t>GeorgiaTech Lorraine-UMI 2958 GT-CNRS, France</t>
  </si>
  <si>
    <t>Robotics, Alignment accuracy;  Autonomous surface vessels;  Data association;  Manual inspection;  Natural environments;  Registration accuracy;  Seasonal variation;  Visual simultaneous localization and mappings, Surveys</t>
  </si>
  <si>
    <t>N. Shaik and T. Liebig and C. Kirsch and H. Müller</t>
  </si>
  <si>
    <t>10505LNAI</t>
  </si>
  <si>
    <t>Autonomous robots need to perceive and represent their environments and act accordingly. Using simultaneous localization and mapping (SLAM) methods, robots can build maps of the environment which are efficient for localization and path planning as long as the environment remains unchanged. However, facility logistics environments are not static because pallets and other obstacles are stored temporarily. This paper proposes a novel solution for updating maps of changing environments (i.e. environments with low-dynamic or semi-static objects) in real-time with multiple robots. Each robot is equipped with a laser range sensor and runs localization to estimate its position. Each robot senses the change in the environment with respect to a current map, initially built with a SLAM method, and constructs a temporary map which will be merged into the current map using localization information and line features of the map. This procedure enables the creation of long-term mapping robot systems for facility logistics. © 2017, Springer International Publishing AG.</t>
  </si>
  <si>
    <t>http://doi.org/10.1007/978-3-319-67190-1_19</t>
  </si>
  <si>
    <t>TU Dortmund University, Dortmund, Germany; Fraunhofer Institute for Material Flow and Logistics, Dortmund, Germany</t>
  </si>
  <si>
    <t>Artificial intelligence;  Industrial robots;  Mapping;  Motion planning;  Multipurpose robots;  Potassium compounds;  Robot programming;  Robotics, Changing environment;  Facility logistics;  Laser range sensors;  Localization information;  Mapping robots;  Multi-robot systems;  Simultaneous localization and mapping;  Static objects, Robots</t>
  </si>
  <si>
    <t>2017 4th International Conference on Systems and Informatics, ICSAI 2017</t>
  </si>
  <si>
    <t>This paper presents a novel method of visual simultaneous localization and mapping (SLAM), which is a method of real-Time localization and mapping. It is important for a mobile robot to build a map while autonomously navigation. Due to the complexity of the robot work scene, the SLAM method proposed in this paper optimizes map management. It will cost a lot of time and space when a robot long-Term works in a same large scene. Therefore, we propose a method in this paper to save a detail map as an offline map in advance. At the same time in order to facilitate the follow-up optimization, the offline map can be divided into several sub-graphs according to the similarity of the scene. Since the segmented offline map has been saved to local system, it can be loaded at any time to localization and obtain the pose of current frame. © 2017 IEEE.</t>
  </si>
  <si>
    <t>http://doi.org/10.1109/ICSAI.2017.8248292</t>
  </si>
  <si>
    <t>School of automation, Beijing University of Post and Telecommunication, Beijing, China</t>
  </si>
  <si>
    <t>Normalized-cut;  Offline map;  Segment graph;  SLAM</t>
  </si>
  <si>
    <t>Mapping;  Mobile robots, Current frame;  Map managements;  Normalized cuts;  Offline;  Real-time localization;  Segment graph;  SLAM;  Visual simultaneous localization and mappings, Robotics</t>
  </si>
  <si>
    <t>With the advance in the field of mobile robots, autonomous robots are required for long-term deployment in dynamic and complex environments. However, the performance of Visual Inertial SLAM systems in long-term operation is not satisfactory, and most long-term SLAM systems assumes periodic changes in the environment. This paper presents a novel solution for long-term monocular VI SLAM system in dynamic environment based on autoregression(AR) modeling and map prediction. Map points are first classified into static and semi-static map points according to a memory model. Modeling and prediction of the different states of semi-static map points are performed that are derived from time series models. The predicted map is then fused with the current map to achieve a better forecast for the next frame if the prediction is not satisfactory enough. Experiments are carried out on an embedded system. The results indicate that the map prediction is reliable and the proposed approach improves the performance of long-term localization and mapping in dynamic environments. © 2019 IEEE.</t>
  </si>
  <si>
    <t>http://doi.org/10.1109/IROS40897.2019.8968017</t>
  </si>
  <si>
    <t>Shanghai Jiao Tong University, Shanghai, 200240, China</t>
  </si>
  <si>
    <t>Forecasting;  Regression analysis;  SLAM robotics;  Time series, Autoregression;  Complex environments;  Dynamic environments;  Localization and mappings;  Memory modeling;  Modeling and predictions;  Periodic changes;  Time series models, Intelligent robots</t>
  </si>
  <si>
    <t>Learning Local Feature Descriptor with Motion Attribute For Vision-based Localization</t>
  </si>
  <si>
    <t>Y. Song and D. Zhu and J. Li and Y. Tian and M. Li</t>
  </si>
  <si>
    <t>3794--801</t>
  </si>
  <si>
    <t>In recent years, camera-based localization has been widely used for robotic applications, and most proposed algorithms rely on local features extracted from recorded images. For better performance, the features used for open-loop localization are required to be short-term globally static, and the ones used for re-localization or loop closure detection need to be long-term static. Therefore, the motion attribute of a local feature point could be exploited to improve localization performance, e.g., the feature points extracted from moving persons or vehicles can be excluded from these systems due to their unsteadiness. In this paper, we design a fully convolutional network (FCN), named MD-Net, to perform motion attribute estimation and feature description simultaneously. MD-Net has a shared backbone network to extract features from the input image and two network branches to complete each sub-task. With MD-Net, we can obtain the motion attribute while avoiding increasing much more computation. Experimental results demonstrate that the proposed method can learn distinct local feature descriptor along with motion attribute only using an FCN, by outperforming competing methods by a wide margin. We also show that the proposed algorithm can be integrated into a vision-based localization algorithm to improve estimation accuracy significantly.</t>
  </si>
  <si>
    <t>10.1109/IROS40897.2019.8967749</t>
  </si>
  <si>
    <t>http://dx.doi.org/10.1109/IROS40897.2019.8967749</t>
  </si>
  <si>
    <t>cameras;convolutional neural nets;feature extraction;learning (artificial intelligence);robot vision;SLAM (robots);</t>
  </si>
  <si>
    <t>Simultaneous localization and mapping (SLAM) is crucial for autonomous mobile robots. Most of the current SLAM systems are based on an assumption: the environment is static. However, the real environment is full of dynamic elements, such as pedestrians or vehicles, as well as changes in illumination and appearance over time. In this paper, DE-SLAM, a visual SLAM system that can deal with short-term and long-term dynamic elements at the same time is proposed. A novel dynamic detection and tracking module that utilizes both semantic and metric information is proposed, and the localization accuracy is highly improved by eliminating features falling on the dynamic objects. A unified loop detection, loop check and global optimization module is used to perform loop closure. Experimental results on datasets and real environments show that DE-SLAM outperforms other state-of-the-art SLAM systems in dynamic environments. © 2022 Wiley Periodicals LLC.</t>
  </si>
  <si>
    <t>http://doi.org/10.1002/rob.22062</t>
  </si>
  <si>
    <t>School of Mechanical Engineering and Automation, Harbin Institute of Technology, Shenzhen, Shenzhen, China</t>
  </si>
  <si>
    <t>localization;  SLAM</t>
  </si>
  <si>
    <t>Global optimization;  Robotics, 'current;  Autonomous Mobile Robot;  Dynamic elements;  Dynamic environments;  Localisation;  Localisation Systems;  Mapping systems;  Real environments;  Simultaneous localization and mapping;  Visual simultaneous localization and mappings, Semantics</t>
  </si>
  <si>
    <t>GVINS: Tightly Coupled GNSS&amp;#x2013;Visual&amp;#x2013;Inertial Fusion for Smooth and Consistent State Estimation</t>
  </si>
  <si>
    <t>S. Cao and X. Lu and S. Shen</t>
  </si>
  <si>
    <t>Visual&amp;#x2013;inertial odometry (VIO) is known to suffer from drifting, especially over long-term runs. In this article, we present GVINS, a nonlinear optimization-based system that tightly fuses global navigation satellite system (GNSS) raw measurements with visual and inertial information for real-time and drift-free state estimation. Our system aims to provide accurate global six-degree-of-freedom estimation under complex indoor&amp;#x2013;outdoor environments, where GNSS signals may be intermittent or even inaccessible. To establish the connection between global measurements and local states, a coarse-to-fine initialization procedure is proposed to efficiently calibrate the transformation online and initialize GNSS states from only a short window of measurements. The GNSS code pseudorange and Doppler shift measurements, along with visual and inertial information, are then modeled and used to constrain the system states in a factor graph framework. For complex and GNSS-unfriendly areas, the degenerate cases are discussed and carefully handled to ensure robustness. Thanks to the tightly coupled multisensor approach and system design, our system fully exploits the merits of three types of sensors and is able to seamlessly cope with the transition between indoor and outdoor environments, where satellites are lost and reacquired. We extensively evaluate the proposed system by both simulation and real-world experiments, and the results demonstrate that our system substantially suppresses the drift of the VIO and preserves the local accuracy in spite of noisy GNSS measurements. The versatility and robustness of the system are verified on large-scale data collected in challenging environments. In addition, experiments show that our system can still benefit from the presence of only one satellite, whereas at least four satellites are required for its conventional GNSS counterparts. IEEE</t>
  </si>
  <si>
    <t>10.1109/TRO.2021.3133730</t>
  </si>
  <si>
    <t>http://doi.org/10.1109/TRO.2021.3133730</t>
  </si>
  <si>
    <t>Department of Electronic and Computer Engineering, Hong Kong University of Science and Technology Hong Kong (e-mail: scaoad@connect.ust.hk).; Department of Electronic and Computer Engineering, Hong Kong University of Science and Technology Hong Kong (e-mail: xluaj@connect.ust.hk).; Department of Electronic and Computer Engineering, Hong Kong University of Science and Technology Hong Kong (e-mail: eeshaojie@ust.hk).</t>
  </si>
  <si>
    <t>Clocks;  Codes;  Global navigation satellite system;  Localization;  Receivers;  Satellites;  sensor fusion;  simultaneous localization and mapping (SLAM);  State estimation;  state estimation;  Visualization</t>
  </si>
  <si>
    <t>Codes (symbols);  Communication satellites;  Degrees of freedom (mechanics);  Indoor positioning systems;  Navigation;  Nonlinear programming;  Robotics;  State estimation, Code;  Global Navigation Satellite Systems;  Localisation;  Outdoor environment;  Receiver;  Sensor fusion;  Simultaneous localization and mapping;  System state;  Tightly-coupled, Global positioning system</t>
  </si>
  <si>
    <t>Proceedings - 2022 IEEE/CVF Winter Conference on Applications of Computer Vision, WACV 2022</t>
  </si>
  <si>
    <t>We present HybVIO, a novel hybrid approach for combining filtering-based visual-inertial odometry (VIO) with optimization-based SLAM. The core of our method is highly robust, independent VIO with improved IMU bias modeling, outlier rejection, stationarity detection, and feature track selection, which is adjustable to run on embedded hardware. Long-term consistency is achieved with a loosely-coupled SLAM module. In academic benchmarks, our solution yields excellent performance in all categories, especially in the real-time use case, where we outperform the current state-of-the-art. We also demonstrate the feasibility of VIO for vehicular tracking on consumer-grade hardware using a custom dataset, and show good performance in comparison to current commercial VISLAM alternatives. © 2022 IEEE.</t>
  </si>
  <si>
    <t>http://doi.org/10.1109/WACV51458.2022.00036</t>
  </si>
  <si>
    <t>Spectacular AI, Helsinki, Finland; Aalto University, Espoo, Finland; Tampere University, Tampere, Finland</t>
  </si>
  <si>
    <t>3D Computer Vision Stereo Processing;  Vision for Aerial/Drone/Underwater/Ground Vehicles</t>
  </si>
  <si>
    <t>Benchmarking;  Computer hardware;  Computer vision;  Stereo image processing;  Stereo vision, 'current;  3D computer vision;  3d computer vision stereo processing;  Hybrid approach;  Odometry;  Optimisations;  Performance;  Real- time;  Stereo processing;  Vision for aerial/drone/underwater/ground vehicle, Antennas</t>
  </si>
  <si>
    <t>In this letter, we learn visual features that we use to first build a map and then localize a robot driving autonomously across a full day of lighting change, including in the dark. We train a neural network to predict sparse keypoints with associated descriptors and scores that can be used together with a classical pose estimator for localization. Our training pipeline includes a differentiable pose estimator such that training can be supervised with ground truth poses from data collected earlier, in our case from 2016 and 2017 gathered with multi-experience Visual Teach and Repeat (VT&amp;R). We insert the learned features into the existing VT&amp;R pipeline to perform closed-loop path following in unstructured outdoor environments. We show successful path following across all lighting conditions despite the robot's map being constructed using daylight conditions. Moreover, we explore generalizability of the features by driving the robot across all lighting conditions in new areas not present in the feature training dataset. In all, we validated our approach with 35.5 km of autonomous path following experiments in challenging conditions. © 2016 IEEE.</t>
  </si>
  <si>
    <t>http://doi.org/10.1109/LRA.2021.3136867</t>
  </si>
  <si>
    <t>University of Toronto Institute for Aerospace Studies, University of Toronto, Toronto, M3H 5T6, Canada</t>
  </si>
  <si>
    <t>deep learning for visual perception;  Localization;  vision-based navigation</t>
  </si>
  <si>
    <t>Deep learning;  Lighting;  Pipelines;  Three dimensional computer graphics;  Three dimensional displays, Condition;  Deep learning for visual perception;  Lighting conditions;  Localisation;  Location awareness;  Path following;  Pose estimators;  Three-dimensional display;  Vision based navigation;  Visual perception, Robots</t>
  </si>
  <si>
    <t>We propose in this letter a tightly-coupled fusion of visual, inertial and magnetic data for long-term localization in indoor environment. Unlike state-of-the-art Visual-Inertial SLAM (VISLAM) solutions that reuse visual map to prevent drift, we present in this letter an extension of the Multi-State Constraint Kalman Filter (MSCKF) that takes advantage of a magnetic map. It makes our solution more robust to variations of the environment appearance. The experimental results demonstrate that the localization accuracy of the proposed approach is almost the same over time periods longer than a year. © 2016 IEEE.</t>
  </si>
  <si>
    <t>http://doi.org/10.1109/LRA.2021.3136241</t>
  </si>
  <si>
    <t>Université Paris-Saclay, CEA-List, Palaiseau, 91120, France; MINES ParisTech, PSL University, Center for Robotics, Paris, 75006, France</t>
  </si>
  <si>
    <t>indoor magnetic field;  Localization;  MSCKF;  sensor fusion;  visual-inertial SLAM</t>
  </si>
  <si>
    <t>Bibliographies;  Robotics, BIBT E X;  Code;  Documentation;  IEEE;  Indoor environment;  L A T E X;  Localisation;  Style;  Template;  Tightly-coupled, Indoor positioning systems</t>
  </si>
  <si>
    <t>A Hybrid Map with Permanent 3D Wireframes and Temporal Line Segments toward Long-Term Visual Localization</t>
  </si>
  <si>
    <t>T. Kaneko and J. Takahashi and S. Ito and Y. Tobe</t>
  </si>
  <si>
    <t>SICE Journal of Control, Measurement, and System Integration</t>
  </si>
  <si>
    <t>149--55</t>
  </si>
  <si>
    <t>This paper deals with map-construction problems for visual localization. Basically, the map is an aggregation of visual landmarks, and it is desirable that such landmarks exist densely and permanently for long-term localization. However, there are no landmarks with these attributes at the same time. In order to solve this problem, we propose a hybrid map with permanent landmarks and temporal landmarks. As a permanent landmark, we employ 3D wireframe which can be easily obtained from architectural CAD. For a temporal landmark, we use line segments which are visually detected in images captured by a camera. To handle these two types of landmarks on the same map, we develop two algorithms. One is to extract temporal line segments from images containing two mixed landmarks, and the other is to reconstruct them into the 3D wireframe map. We experimentally demonstrated that the proposed hybrid map outperformed the 3D wireframe map in terms of localization accuracy.</t>
  </si>
  <si>
    <t>10.9746/jcmsi.12.149</t>
  </si>
  <si>
    <t>http://doi.org/10.9746/jcmsi.12.149</t>
  </si>
  <si>
    <t>architectural CAD;cameras;feature extraction;graph theory;image matching;image segmentation;mobile robots;robot vision;SLAM (robots);</t>
  </si>
  <si>
    <t>1882-4889</t>
  </si>
  <si>
    <t>3535--41</t>
  </si>
  <si>
    <t>http://dx.doi.org/10.1109/ICRA.2019.8793836</t>
  </si>
  <si>
    <t>computational complexity;correlation methods;inertial navigation;Kalman filters;mobile robots;nonlinear filters;robot vision;SLAM (robots);</t>
  </si>
  <si>
    <t>Robust Visual Place Recognition Based on Context Information</t>
  </si>
  <si>
    <t>D. Dai and Z. Chen and J. Wang and P. Bao and H. Zhao</t>
  </si>
  <si>
    <t>49--54</t>
  </si>
  <si>
    <t>In large-scale and long-term visual SLAM, robust place recognition is essential for building a global consistent map. However, sensor viewpoints and environmental condition changes, including lighting, weather, and seasons, bring a huge challenge to place recognition. We propose a place recognition algorithm based on CNN features and graph model. Firstly, CNN features of images are extracted though an AlexNet network with migration characteristics, and N-nearest neighbor image descriptors of the current image descriptor are found by approximate nearest neighbor searching. Then, according to the difference between descriptors, a weighted directed acyclic graph (weighted DAG) model which describes a cost of context matching between images is established. Finally, a candidate matching sequence with minimum cost on this model is achieved by using Dijkstra algorithm. Compared with SeqCNNSLAM and Fast-SeqSLAM, the experimental results demonstrate higher recognition accuracy and robustness of our algorithm. [All rights reserved Elsevier].</t>
  </si>
  <si>
    <t>10.1016/j.ifacol.2019.11.046</t>
  </si>
  <si>
    <t>http://dx.doi.org/10.1016/j.ifacol.2019.11.046</t>
  </si>
  <si>
    <t>convolutional neural nets;directed graphs;feature extraction;image matching;nearest neighbour methods;object recognition;SLAM (robots);</t>
  </si>
  <si>
    <t>Geometric mapping for sustained indoor autonomy</t>
  </si>
  <si>
    <t>IoPARTS 2018 - Proceedings of the 2018 International Workshop on Internet of People, Assistive Robots and ThingS</t>
  </si>
  <si>
    <t>Simultaneous localization and mapping (SLAM) is the first step for enabling autonomous operation in unknown and changing environments. Many applications such as service and assistive robots require constant movement between different regions along with accurate navigation and localization at any point in time. Algorithms for SLAM have matured greatly over the last few years and can accommodate different sensors, computing requirements as well as environments for use. However, for long-term autonomy indoors, reasoning with a large volume of RGB-D data is still a major challenge. In this work, we propose a pipeline that attributes semantics, more specifically cuboidal structure, to observed objects, uses them as landmarks for mapping and thereby reduces the dimensionality of the represented map greatly. We chose cuboids, because many common urban scenes (such as offices, homes, malls) contain cuboidal objects (such as cabinets, tables, shelves). We develop a metric to perform such attribution consistently so they can be used as landmarks for mapping/navigation. We have tested our pipeline on three different datasets and show that we can reduce the map representation significantly while maintaining localization accuracy in all of them. Our vision is that attributing low-level semantics such as one presented in this work would make long-term autonomy computationally tractable. © 2018 ACM.</t>
  </si>
  <si>
    <t>http://doi.org/10.1145/3215525.3215531</t>
  </si>
  <si>
    <t>University at Buffalo, State University of New York, United States</t>
  </si>
  <si>
    <t>Indoor positioning systems;  Mapping;  Pipelines;  Robotics;  Semantics, Assistive robots;  Autonomous operations;  Changing environment;  Geometric mapping;  Large volumes;  Localization accuracy;  Map representations;  Simultaneous localization and mapping, Robots</t>
  </si>
  <si>
    <t>Bathymetric simultaneous localization and mapping (BSLAM) technique could provide long-term underwater navigation results for autonomous underwater vehicles (AUVs) and produce a self-consistent bathymetric map simultaneously. However, the inter-frame motion inside BSLAM is still difficult to estimate, and BSLAM might fail catastrophically with invalid loop closures caused by the measurement errors of vehicle states and bathymetric data. To deal with these problems, an AUV robust BSLAM algorithm is proposed based on graph SLAM. In this algorithm, weak data association is constructed via sparse pseudo-input Gaussian process (SPGP) regression to predict inter-frame motion, and a multi-window consistency method (MCM) is introduced to identify invalid loop closures. Various simulation experiments are conducted under different environments. Comparisons are made between more standard approaches, and our proposed algorithm is shown to be viable, accurate, and could robustly handle invalid loop closures. © 2018 Elsevier Ltd</t>
  </si>
  <si>
    <t>http://doi.org/10.1016/j.oceaneng.2018.08.029</t>
  </si>
  <si>
    <t>BSLAM;  Consistency method;  Navigation;  Robust;  SPGP</t>
  </si>
  <si>
    <t>Bathymetry;  Hydrographic surveys;  Mapping;  Maps;  Navigation;  Robotics, Autonomous underwater vehicles (AUVs);  BSLAM;  Consistency method;  Gaussian Processes;  Robust;  Simultaneous localization and mapping;  SPGP;  Underwater navigation, Autonomous underwater vehicles, algorithm;  autonomous underwater vehicle;  bathymetry;  comparative study;  mapping;  navigation</t>
  </si>
  <si>
    <t>Accurate localization is a vital prerequisite for future assistance or autonomous driving functions in intelligent vehicles. To achieve the required localization accuracy and availability, long-term visual SLAM algorithms like LLama-SLAM are a promising option. In such algorithms visual feature tracks, i. e. landmark observations over several consecutive image frames, have to be matched to feature tracks recorded days, weeks or months earlier. This leads to a more challenging matching problem than in short-term visual localization and known descriptor matching methods cannot be applied directly. In this paper, we devise several approaches to compare and match feature tracks and evaluate their performance on a long-term data set. With the proposed descriptor combination and masking ("CoMa") method the best track matching performance is achieved with minor computational cost. This method creates a single combined descriptor for each feature track and furthermore increases the robustness by capturing the appearance variations of this track in a descriptor mask. © 2019 IEEE.</t>
  </si>
  <si>
    <t>http://doi.org/10.1109/ITSC.2019.8916895</t>
  </si>
  <si>
    <t>TU Darmstadt, Control Methods and Robotics Lab, Germany</t>
  </si>
  <si>
    <t>Intelligent systems, Autonomous driving;  Computational costs;  Consecutive images;  Descriptor combinations;  Descriptor matching;  Localization accuracy;  Matching problems;  Visual localization, Intelligent vehicle highway systems</t>
  </si>
  <si>
    <t>Network uncertainty informed semantic feature selection for visual SLAM</t>
  </si>
  <si>
    <t>P. Ganti and S. Waslander</t>
  </si>
  <si>
    <t>Proceedings - 2019 16th Conference on Computer and Robot Vision, CRV 2019</t>
  </si>
  <si>
    <t>In order to facilitate long-term localization using a visual simultaneous localization and mapping (SLAM) algorithm, careful feature selection can help ensure that reference points persist over long durations and the runtime and storage complexity of the algorithm remain consistent. We present SIVO (Semantically Informed Visual Odometry and Mapping), a novel information-theoretic feature selection method for visual SLAM which incorporates semantic segmentation and neural network uncertainty into the feature selection pipeline. Our algorithm selects points which provide the highest reduction in Shannon entropy between the entropy of the current state and the joint entropy of the state, given the addition of the new feature with the classification entropy of the feature from a Bayesian neural network. Each selected feature significantly reduces the uncertainty of the vehicle state and has been detected to be a static object (building, traffic sign, etc.) repeatedly with a high confidence. This selection strategy generates a sparse map which can facilitate long-term localization. The KITTI odometry dataset is used to evaluate our method, and we also compare our results against ORB-SLAM2. Overall, SIVO performs comparably to the baseline method while reducing the map size by almost 70%. © 2019 IEEE.</t>
  </si>
  <si>
    <t>http://doi.org/10.1109/CRV.2019.00024</t>
  </si>
  <si>
    <t>Department of Mechanical and Mechatronics Engineering, University of Waterloo, Waterloo, Canada; Institute for Aerospace Studies, University of Toronto, Toronto, Canada</t>
  </si>
  <si>
    <t>Deep Learning;  Information Theory;  Localization;  Mapping;  Semantic Segmentation;  SLAM</t>
  </si>
  <si>
    <t>Agricultural robots;  Classification (of information);  Computational complexity;  Computer vision;  Deep learning;  Information theory;  Mapping;  Neural networks;  Robots;  Semantic Web;  Semantics, Bayesian neural networks;  Feature selection methods;  Localization;  Network uncertainties;  Semantic segmentation;  SLAM;  Storage complexity;  Visual simultaneous localization and mappings, Feature extraction</t>
  </si>
  <si>
    <t>In this paper, we present a novel tightly coupled probabilistic monocular visual-odometric simultaneous localization and mapping (VOSLAM) algorithm using wheels and a MEMS gyroscope, which can provide accurate, robust, and long-term localization for ground robots. First, we present a novel odometer preintegration theory on manifold; it integrates the wheel encoder measurements and gyroscope measurements to a relative motion constraint that is independent of the linearization point and carefully addresses the uncertainty propagation and gyroscope bias correction. Based on the preintegrated odometer measurement model, we also introduce the odometer error term and tightly integrate it into the visual optimization framework. Then, in order to bootstrap the VOSLAM system, we propose a simple map initialization method. Finally, we present a complete localization mechanism to maximally exploit both sensing cues, which provides different strategies for motion tracking when: 1) both measurements are available; 2) visual measurements are not available; and 3) wheel encoders experience slippage, thereby ensuring the accurate and robust motion tracking. The proposed algorithm is evaluated by performing extensive experiments, and the experimental results demonstrate the superiority of the proposed system. © 2013 IEEE.</t>
  </si>
  <si>
    <t>http://doi.org/10.1109/ACCESS.2019.2930201</t>
  </si>
  <si>
    <t>School of Computer Science and Technology, Harbin Institute of Technology, Harbin, China; HyperceptionInc., Beijing, China</t>
  </si>
  <si>
    <t>Motion estimation;  sensor fusion;  simultaneous localization and mapping</t>
  </si>
  <si>
    <t>Backpropagation;  Gyroscopes;  Mapping;  Motion estimation;  Robotics;  Signal encoding;  Wheels, Initialization methods;  Measurement model;  Motion tracking;  Sensor fusion;  Simultaneous localization and mapping;  Uncertainty propagation;  Visual measurements;  Visual optimization, Uncertainty analysis</t>
  </si>
  <si>
    <t>Tightly coupled semantic RGB-D inertial odometry for accurate long-term localization and mapping</t>
  </si>
  <si>
    <t>2019 19th International Conference on Advanced Robotics, ICAR 2019</t>
  </si>
  <si>
    <t>In this paper, we utilize semantically enhanced feature matching and visual inertial bundle adjustment to improve the robustness of odometry especially in feature-sparse environments. A novel semantically enhanced feature matching algorithm is developed for robust: 1) medium and long-term tracking, and 2) loop-closing. Additionally, a semantic visual inertial bundle adjustment algorithm is introduced to robustly estimate pose in presence of ambiguous correspondences or in feature sparse environment. Our tightly coupled semantic RGB-D odometry approach is demonstrated on a real world indoor dataset collected using our unmanned ground vehicle (UGV). Our approach improves traditional visual odometry relying on low-level geometric features like corners, points, and planes for localization and mapping. Additionally, prior approaches are limited due to their sensitivity to scene geometry and changes in light intensity. The semantic inertial odometry is especially important to significantly reduce drifts in longer intervals. © 2019 IEEE.</t>
  </si>
  <si>
    <t>http://doi.org/10.1109/ICAR46387.2019.8981658</t>
  </si>
  <si>
    <t>NYU Tandon School of Engineering, Department of Electrical and Computer Engineering, 6 MetroTech Center, Brooklyn, NY  11201, United States; NYU Abu Dhabi, Engineering Division, Abu Dhabi, 129188, United Arab Emirates</t>
  </si>
  <si>
    <t>Agricultural robots;  Mapping;  Robotics;  Semantics, Bundle adjustments;  Feature matching;  Feature matching algorithms;  Geometric feature;  Localization and mappings;  Long-term tracking;  Sparse environments;  Unmanned ground vehicles, Intelligent vehicle highway systems</t>
  </si>
  <si>
    <t>2019 European Conference on Mobile Robots, ECMR 2019 - Proceedings</t>
  </si>
  <si>
    <t>Occupancy mapping enables a mobile robot to make intelligent planning decisions to accomplish its tasks. Adaptive local maps is an algorithm which represents the occupancy information as a set of overlapping local maps anchored to poses in the robot's trajectory. At any time, a global occupancy map can be rendered from the local maps to be used for path planning. The advantage of this approach is that the occupancy information stays consistent despite the changes in the pose estimates resulting from loop closures and localization updates. The disadvantage, however, is that the number of local maps grows over time. For long robot runs, or for multiple runs in the same space, this growth will result in redundant occupancy information, which will in turn increase the time it takes to render the global map, as well as the memory footprint of the system. In this paper, we propose a novel approach for the maintenance of an adaptive local maps system, which intelligently prunes redundant local maps, ensuring the robustness and stability required for lifelong mapping. © 2019 IEEE.</t>
  </si>
  <si>
    <t>http://doi.org/10.1109/ECMR.2019.8870347</t>
  </si>
  <si>
    <t>Intelligent robots;  Mapping;  Mobile robots;  Motion planning, Global map;  Intelligent planning;  Local map;  Loop closure;  Memory footprint, Robot programming</t>
  </si>
  <si>
    <t>The time complexity of making observations and loop closures in a graph-based visual SLAM system is a function of the number of views stored [1], [2]. Clever algorithms, such as approximate nearest neighbor search, can make this function sub-linear. Despite this, over time the number of views can still grow to a point at which the speed and/or accuracy of the system becomes unacceptable, especially in computation- and memory-constrained SLAM systems. However, not all views are created equal. Some views are rarely observed, because they have been created in an unusual lighting condition, or from low quality images, or in a location whose appearance has changed. These views can be removed to improve the overall performance of a SLAM system. In this paper, we propose a method for pruning views in a visual SLAM system to maintain its speed and accuracy for long term use. © 2019 IEEE.</t>
  </si>
  <si>
    <t>http://doi.org/10.1109/IROS40897.2019.8968245</t>
  </si>
  <si>
    <t>Graphic methods;  Nearest neighbor search;  SLAM robotics, Graph-based;  Lighting conditions;  Loop closure;  Low qualities;  Number of views;  Time complexity;  View management;  Visual SLAM, Intelligent robots</t>
  </si>
  <si>
    <t>A unified framework for mutual improvement of SLAM and semantic segmentation</t>
  </si>
  <si>
    <t>2019-May</t>
  </si>
  <si>
    <t>This paper presents a novel framework for simultaneously implementing localization and segmentation, which are two of the most important vision-based tasks for robotics. While the goals and techniques used for them were considered to be different previously, we show that by making use of the intermediate results of the two modules, their performance can be enhanced at the same time. Our framework is able to handle both the instantaneous motion and long-term changes of instances in localization with the help of the segmentation result, which also benefits from the refined 3D pose information. We conduct experiments on various datasets, and prove that our framework works effectively on improving the precision and robustness of the two tasks and outperforms existing localization and segmentation algorithms. © 2019 IEEE.</t>
  </si>
  <si>
    <t>http://doi.org/10.1109/ICRA.2019.8793499</t>
  </si>
  <si>
    <t>CloudMinds Technologies Inc, Beijing, 100102, China</t>
  </si>
  <si>
    <t>11743LNAI</t>
  </si>
  <si>
    <t>Many robot applications, such as environmental monitoring, security and surveillance help people to do tasks in day-to-day scenarios. However, the growing security demand for environment perception is a key issue of mapping or frequent updating in the long term, such as fire detection in early stage. A hybrid mapping method is proposed based on fusing RGB, depth and thermal (DT) information from Kinect and infrared sensors equipped in the mobile robot. Firstly, the proposed pipeline will estimate the robot’s pose by extracting and matching ORB features in RGB images successively. Then Poses corresponding to each depth and thermal- Infrared image are estimated through a combination of timestamp synchronization and the result of the extrinsic calibration of the system, and the map with both appearance and the temperature of environment is generated by the combination of The RGB and temperature information. Finally, the depth information is used to project the pixel points to the world coordinate system to generate the RGB-DT map. Extensive results verify the effectiveness of the proposed RGB-DT mapping for environments perception. © 2019, Springer Nature Switzerland AG.</t>
  </si>
  <si>
    <t>http://doi.org/10.1007/978-3-030-27538-9_12</t>
  </si>
  <si>
    <t>State Key Laboratory of Robotics and System, Harbin Institute of Technology, Harbin, China; Kunming Power Supply Bureau, Kunming, China</t>
  </si>
  <si>
    <t>Environment mapping;  Multi-sensor fusing;  ORB-SLAM;  SLAM</t>
  </si>
  <si>
    <t>Indoor positioning systems;  Infrared detectors;  Infrared imaging;  Mobile robots;  Robot applications;  Robotics, Environment mapping;  Environmental Monitoring;  Multi sensor;  ORB-SLAM;  Security and surveillances;  SLAM;  Temperature information;  World coordinate systems, Mapping</t>
  </si>
  <si>
    <t>Visual place recognition via robust `2-norm distance based holism and landmark integration</t>
  </si>
  <si>
    <t>33rd AAAI Conference on Artificial Intelligence, AAAI 2019, 31st Innovative Applications of Artificial Intelligence Conference, IAAI 2019 and the 9th AAAI Symposium on Educational Advances in Artificial Intelligence, EAAI 2019</t>
  </si>
  <si>
    <t>Visual place recognition is essential for large-scale simultaneous localization and mapping (SLAM). Long-term robot operations across different time of the days, months, and seasons introduce new challenges from significant environment appearance variations. In this paper, we propose a novel method to learn a location representation that can integrate the semantic landmarks of a place with its holistic representation. To promote the robustness of our new model against the drastic appearance variations due to long-term visual changes, we formulate our objective to use non-squared `2-norm distances, which leads to a difficult optimization problem that minimizes the ratio of the `2,1-norms of matrices. To solve our objective, we derive a new efficient iterative algorithm, whose convergence is rigorously guaranteed by theory. In addition, because our solution is strictly orthogonal, the learned location representations can have better place recognition capabilities. We evaluate the proposed method using two large-scale benchmark data sets, the CMU-VL and Nordland data sets. Experimental results have validated the effectiveness of our new method in long-term visual place recognition applications. © 2019, Association for the Advancement of Artificial Intelligence (www.aaai.org). All rights reserved.</t>
  </si>
  <si>
    <t>http://doi.org/10.1609/aaai.v33i01.33018034</t>
  </si>
  <si>
    <t>Iterative methods;  Semantics, Benchmark data;  Better places;  Distance-based;  Iterative algorithm;  Optimization problems;  Place recognition;  Robot operations;  Simultaneous localization and mapping, Artificial intelligence</t>
  </si>
  <si>
    <t>AAAI Press</t>
  </si>
  <si>
    <t>OCEANS 2019 - Marseille, OCEANS Marseille 2019</t>
  </si>
  <si>
    <t>Bathymetric navigation enables the long-term operation of autonomous underwater vehicles by reducing navigation drift errors with no need for GPS position fixes. In the case that a bathymetric map is not available, the simultaneous localization and mapping (SLAM) algorithm is required, but this increases computational complexity and memory requirement. Panel-based bathymetric SLAM could considerably reduce the computational burden. However, it may suffers from incorrect update when the vehicle does not belong to the updated panel. This study proposes a new update method, called weighted grid partitioning, which considers the probability distribution of a vehicle's location, and is more effective in terms of the map accuracy, computational burden, and memory usage compared to standard update methods. The feasibility of the proposed algorithm is verified through simulations. © 2019 IEEE.</t>
  </si>
  <si>
    <t>http://doi.org/10.1109/OCEANSE.2019.8867531</t>
  </si>
  <si>
    <t>Department of Mechanical Engineering, Korea Advanced Institue of Science and Technology, Daejoen, South Korea</t>
  </si>
  <si>
    <t>Autonomous underwater vehicles;  Maps;  Oceanography;  Probability distributions, Computational burden;  Drift errors;  Grid partitioning;  Memory requirements;  Memory usage;  Of autonomous underwater vehicles;  Simultaneous localization and mapping algorithms, Bathymetry</t>
  </si>
  <si>
    <t>In this letter, we present a long-term localization method that effectively exploits the structural information of an environment via an image format. The proposed method presents a robust year-round localization performance even when learned in just a single day. The proposed localizer learns a point cloud descriptor, named Scan Context Image (SCI), and performs robot localization on a grid map by formulating the place recognition problem as place classification using a convolutional neural network. Our method is faster than existing methods proposed for place recognition because it avoids a pairwise comparison between a query and scans in a database. In addition, we provide thorough validations using publicly available long-term datasets, the NCLT dataset and the Oxford RobotCar dataset, and show that the Scan Context Image (SCI) localization attains consistent performance over a year and outperforms existing methods. © 2016 IEEE.</t>
  </si>
  <si>
    <t>http://doi.org/10.1109/LRA.2019.2897340</t>
  </si>
  <si>
    <t>Department of Civil and Environmental Engineering, KAIST, Daejeon, 34141, South Korea; Intelligent Robot System Research Group, ETRI, Daejeon, 34129, South Korea</t>
  </si>
  <si>
    <t>Neural networks;  Robot applications, Consistent performance;  Convolutional neural network;  Localization;  Localization performance;  Pair-wise comparison;  Range sensing;  SLAM;  Structural information, Query processing</t>
  </si>
  <si>
    <t>F. Boniardi and T. Caselitz and R. Kümmerle and W. Burgard</t>
  </si>
  <si>
    <t>Accurate localization is an essential technology for flexible automation. Industrial applications require mobile platforms to be precisely localized in complex environments, often subject to continuous changes and reconfiguration. Most of the approaches use precomputed maps both for localization and for interfacing robots with workers and operators. This results in increased deployment time and costs as mapping experts are required to setup the robotic systems in factory facilities. Moreover, such maps need to be updated whenever significant changes in the environment occur in order to be usable within commanding tools. To overcome those limitations, in this work we present a robust and highly accurate method for long-term LiDAR-based indoor localization that uses CAD-based architectural floor plans. The system leverages a combination of graph-based mapping techniques and Bayes filtering to maintain a sparse and up-to-date globally consistent map that represents the latest configuration of the environment. This map is aligned to the CAD drawing using prior constraints and is exploited for relative localization, thus allowing the robot to estimate its current pose with respect to the global reference frame of the floor plan. Furthermore, the map helps in limiting the disturbances caused by structures and clutter not represented in the drawing. Several long-term experiments in changing real-world environments show that our system outperforms common state-of-the-art localization methods in terms of accuracy and robustness while remaining memory and computationally efficient. © 2018 Elsevier B.V.</t>
  </si>
  <si>
    <t>http://doi.org/10.1016/j.robot.2018.11.003</t>
  </si>
  <si>
    <t>University of Freiburg, Georges-Köhler-Allee 80, Freiburg i. Br., 79110, Germany; KUKA, Zugspitzstraße 140, Augsburg, 86165, Germany</t>
  </si>
  <si>
    <t>Adaptive systems;  Localization;  Mapping;  Mobile robotics;  SLAM</t>
  </si>
  <si>
    <t>Adaptive systems;  Computer aided design;  Floors;  Mapping;  Robotics;  Robots, Architectural floor plans;  Computationally efficient;  Localization;  Long-term experiments;  Mobile robotic;  Real world environments;  Relative localization;  SLAM, Indoor positioning systems</t>
  </si>
  <si>
    <t>Robust photogeometric localization over time for map-centric loop closure</t>
  </si>
  <si>
    <t>Map-centric Simultaneous Localization And Mapping (SLAM) is emerging as an alternative of conventional graph-based SLAM for its accuracy and efficiency in long-term mapping problems. However, in map-centric SLAM, the process of loop closure differs from that of conventional SLAM and the result of incorrect loop closure is more destructive and is not reversible. In this letter, we present a tightly coupled photogeometric metric localization for the loop closure problem in map-centric SLAM. In particular, our method combines complementary constraints from LiDAR and camera sensors, and validates loop closure candidates with sequential observations. The proposed method provides a visual evidence-based outlier rejection where failures caused by either place recognition or localization outliers can be effectively removed. We demonstrate that the proposed method is not only more accurate than the conventional global ICP methods but is also robust to incorrect initial pose guesses. © 2016 IEEE.</t>
  </si>
  <si>
    <t>http://doi.org/10.1109/LRA.2019.2895262</t>
  </si>
  <si>
    <t>Robotics and Autonomous Systems Group, DATA61, CSIRO, Brisbane, QLD  4069, Australia; School of Electrical Engineering and Computer Science, Queensland University of Technology, Brisbane, QLD  4000, Australia; Division of Smart Automotive Engineering, Sun Moon University, Asan, 31460, South Korea; Autonomous Systems Lab, ETH Zurich, Zurich, 8092, Switzerland</t>
  </si>
  <si>
    <t>Loop closure;  mapping;  metric localization;  sensor fusion;  SLAM</t>
  </si>
  <si>
    <t>Mapping;  Statistics, Complementary constraints;  Loop closure;  metric localization;  Outlier rejection;  Place recognition;  Sensor fusion;  Simultaneous localization and mapping;  SLAM, Robotics</t>
  </si>
  <si>
    <t>Long-term urban vehicle localization using pole landmarks extracted from 3-D lidar scans</t>
  </si>
  <si>
    <t>Due to their ubiquity and long-term stability, pole-like objects are well suited to serve as landmarks for vehicle localization in urban environments. In this work, we present a complete mapping and long-term localization system based on pole landmarks extracted from 3-D lidar data. Our approach features a novel pole detector, a mapping module, and an online localization module, each of which are described in detail, and for which we provide an open-source implementation [1]. In extensive experiments, we demonstrate that our method improves on the state of the art with respect to long-term reliability and accuracy: First, we prove reliability by tasking the system with localizing a mobile robot over the course of 15 months in an urban area based on an initial map, confronting it with constantly varying routes, differing weather conditions, seasonal changes, and construction sites. Second, we show that the proposed approach clearly outperforms a recently published method in terms of accuracy. © 2019 IEEE.</t>
  </si>
  <si>
    <t>http://doi.org/10.1109/ECMR.2019.8870928</t>
  </si>
  <si>
    <t>University of Freiburg, Germany</t>
  </si>
  <si>
    <t>Mapping;  Mobile robots;  Optical radar;  Poles, Complete mappings;  Construction sites;  Localization system;  Long term stability;  On-line localization;  Open source implementation;  Urban environments;  Vehicle localization, Urban growth</t>
  </si>
  <si>
    <t>Long-term loop closure detection through visual-spatial information preserving multi-order graph matching</t>
  </si>
  <si>
    <t>AAAI 2020 - 34th AAAI Conference on Artificial Intelligence</t>
  </si>
  <si>
    <t>Loop closure detection is a fundamental problem for simultaneous localization and mapping (SLAM) in robotics. Most of the previous methods only consider one type of information, based on either visual appearances or spatial relationships of landmarks. In this paper, we introduce a novel visual-spatial information preserving multi-order graph matching approach for long-term loop closure detection. Our approach constructs a graph representation of a place from an input image to integrate visual-spatial information, including visual appearances of the landmarks and the background environment, as well as the second and third-order spatial relationships between two and three landmarks, respectively. Furthermore, we introduce a new formulation that formulates loop closure detection as a multi-order graph matching problem to compute a similarity score directly from the graph representations of the query and template images, instead of performing conventional vector-based image matching. We evaluate the proposed multi-order graph matching approach based on two public long-term loop closure detection benchmark datasets, including the St. Lucia and CMU-VL datasets. Experimental results have shown that our approach is effective for long-term loop closure detection and it outperforms the previous state-of-the-art methods. Copyright 2020, Association for the Advancement of Artificial Intelligence (www.aaai.org). All rights reserved.</t>
  </si>
  <si>
    <t>http://doi.org/10.1609/aaai.v34i06.6604</t>
  </si>
  <si>
    <t>Human-Centered Robotics Laboratory, Colorado School of Mines, Golden, CO  80401, United States</t>
  </si>
  <si>
    <t>Graph structures;  Knowledge representation;  Visualization, Background environment;  Benchmark datasets;  Graph representation;  Similarity scores;  Simultaneous localization and mapping;  Spatial relationships;  State-of-the-art methods;  Visual appearance, SLAM robotics</t>
  </si>
  <si>
    <t>Journal of Experimental and Theoretical Artificial Intelligence</t>
  </si>
  <si>
    <t>Autonomous transfer vehicles (ATVs) can be considered as one of the critical components of context-aware structured smart factories in Industry 4.0 era. Conventional mapping methods such as grid maps can provide information for navigation, but they are not enough for complex environments that require interactions. On the other hand, high-definition (HD) mapping, which is mainly used in traffic networks, includes more information about an environment to perform excellent autonomous behaviour. In order to increase the efficiency of ATVs in flexible factories, an up-to-date environmental map information is required to perform successful long-term autonomous navigation. Therefore, when there exists a change in the environment, a simultaneous update of HD-map is as important as the creation of it. In this study, we propose an HD-map update methodology for ATVs that operates in smart factories. To the best of our knowledge, HD mapping has not been applied in smart factories. The proposed method includes the object detection and localisation tool to detect objects visually and determines their positions in connection with the conventional maps of the environment. Experimental results of a simulated factory environment demonstrate that the ATV can properly update the HD-map when a predefined sign is removed from or a new sign is added to the environment. © 2020, © 2020 Informa UK Limited, trading as Taylor &amp; Francis Group.</t>
  </si>
  <si>
    <t>http://doi.org/10.1080/0952813X.2020.1789754</t>
  </si>
  <si>
    <t>Electrical and Electronics Engineering Department, Eskisehir Osmangazi University, Eskisehir, Turkey; Computer Engineering Department, Eskisehir Osmangazi University, Eskisehir, Turkey</t>
  </si>
  <si>
    <t>autonomous navigation;  autonomous transfer vehicles;  HD Map;  smart factories</t>
  </si>
  <si>
    <t>Autonomous vehicles;  Mapping;  Object detection;  Object recognition, Autonomous navigation;  Complex environments;  Conventional mapping;  Critical component;  Environmental maps;  High definition;  Traffic networks;  Transfer vehicles, Digital television</t>
  </si>
  <si>
    <t>0952813X</t>
  </si>
  <si>
    <t>Visual SLAM with Drift-Free Rotation Estimation in Manhattan World</t>
  </si>
  <si>
    <t>This letter presents an efficient and accurate simultaneous localization and mapping (SLAM) system in man-made environments. The Manhattan world assumption is imposed, with which the global orientation is obtained. The drift-free rotational motion estimation is derived from the structural regularities using line features. In particular, a two-stage vanishing points (VPs) estimation method is developed, which consists of a short-term tracking module to track the clustered line features and a long-term searching module to generate abundant sets of VPs candidates and retrieve the optimal one. A least square problem is constructed and solved to provide refined VPs with the clusters of structural line features every frame. We make full use of the absolute orientation estimation to benefit the whole SLAM process. In particular, we utilize the absolute orientation estimation to increase the localization accuracy in the front end, and formulate a linear batch camera pose refinement problem with the known rotations to improve the real time performance in the back end. Experiments on both synthesized and real-world scenes reveal results with high-precision in the real time camera pose estimation process and high-speed in pose graph optimization process compared with the existing state-of-the-art methods. © 2016 IEEE.</t>
  </si>
  <si>
    <t>http://doi.org/10.1109/LRA.2020.3014648</t>
  </si>
  <si>
    <t>Department of Precision Instrument, Tsinghua University, Beijing, China</t>
  </si>
  <si>
    <t>Agricultural robots;  Cameras, Camera pose estimation;  Least square problems;  Manhattan world assumption;  Pose graph optimizations;  Real time performance;  Simultaneous localization and mapping;  State-of-the-art methods;  Structural regularity, Motion estimation</t>
  </si>
  <si>
    <t>Global localization in 3D point clouds is a challenging task for mobile vehicles in outdoor scenarios, which requires the vehicle to localize itself correctly in a given map without prior knowledge of its pose. This is a critical component of autonomous vehicles or robots on the road for handling localization failures. In this paper, based on reduced dimension scan representations learned from neural networks, a solution to global localization is proposed by achieving place recognition first and then metric pose estimation in the global prior map. Specifically, we present a semi-handcrafted feature learning method for 3D Light detection and ranging (LiDAR) point clouds using artificial statistics and siamese network, which transforms the place recognition problem into a similarity modeling problem. Additionally, the sensor data using dimension reduced representations require less storage space and make the searching easier. With the learned representations by networks and the global poses, a prior map is built and used in the localization framework. In the localization step, position only observations obtained by place recognition are used in a particle filter algorithm to achieve precise pose estimation. To demonstrate the effectiveness of our place recognition and localization approach, KITTI benchmark and our multi-session datasets are employed for comparison with other geometric-based algorithms. The results show that our system can achieve both high accuracy and efficiency for long-term autonomy. © 2000-2011 IEEE.</t>
  </si>
  <si>
    <t>http://doi.org/10.1109/TITS.2019.2905046</t>
  </si>
  <si>
    <t>State Key Laboratory of Industrial Control and Technology, Zhejiang University, Hangzhou, 310058, China; Institute of Cyber-Systems and Control, Zhejiang University, Hangzhou, 310058, China; Joint Centre for Robotics Research between, Zhejiang University, Hangzhou, 310058, China; University of Technology Sydney, Sydney, NSW  2007, Australia; Center for Autonomous Systems (CAS), University of Technology Sydney, Sydney, NSW  2007, Australia</t>
  </si>
  <si>
    <t>global localization;  Mobile vehicles;  place recognition;  siamese network</t>
  </si>
  <si>
    <t>Digital storage;  Learning systems;  Road vehicles, Critical component;  Feature learning;  Global localization;  Light detection and ranging;  Mobile vehicle;  Place recognition;  Reduced representation;  Similarity models, Optical radar</t>
  </si>
  <si>
    <t>2020 23rd IEEE International Symposium on Measurement and Control in Robotics, ISMCR 2020</t>
  </si>
  <si>
    <t>Simultaneous localization and mapping (SLAM) is about consistent maps in the long run. Loop closing is the most popular way for ensure long-term consistency in presence of multiple measurements by the same or multiple robots. Loop closure can be executed using raw odometrical data, but a more sophisticated, yet still light-weight method is presented in this paper: a landmark descriptor-based relative displacement calculation method for diminishing unwanted orientation errors that otherwise often lead to map inconsistency. Landmark descriptors are created using light detection and ranging (LiDAR) scans and the relation is calculated using scan-matching. The novelty of this research is a method providing long-term orientation and position correction without additional overhead between landmark detections, thus enabling simple agents to do the SLAM in a cooperative way. © 2020 IEEE.</t>
  </si>
  <si>
    <t>http://doi.org/10.1109/ISMCR51255.2020.9263722</t>
  </si>
  <si>
    <t>Budapest University of Technology and Economics, Dept. of Control Eng. and Information Technology, Budapest, Hungary</t>
  </si>
  <si>
    <t>correction;  LiDAR;  mapping;  orientation;  SLAM;  uncertainty</t>
  </si>
  <si>
    <t>Agricultural robots;  Robotics, Landmark detection;  Light detection and ranging;  Long-term orientation;  Multiple measurements;  Orientation error;  Position correction;  Relative displacement;  Simultaneous localization and mapping, Optical radar</t>
  </si>
  <si>
    <t>Appearance-invariant place recognition by adversarially learning disentangled representation</t>
  </si>
  <si>
    <t>C. Qin and Y. Zhang and Y. Liu and S. Coleman and D. Kerr and G. Lv</t>
  </si>
  <si>
    <t>103561</t>
  </si>
  <si>
    <t>131</t>
  </si>
  <si>
    <t>Place recognition is an essential component to address the problem of visual navigation and SLAM. The long-term place recognition is challenging as the environment exhibits significant variations across different times of the days, months, and seasons. In this paper, we view appearance changes as multiple domains and propose a Feature Disentanglement Network (FDNet) based on a convolutional auto-encoder and adversarial learning to extract two independent deep features — content and appearance. In our network, the content feature is learned which only retains the content information of images through the competition with the discriminators and content encoder. Besides, we utilize the triplets loss to make the appearance feature encode the appearance information. The generated content features are directly used to measure the similarity of images without dimensionality reduction operations. We use datasets that contain extreme appearance changes to carry out experiments, which show how meaningful recall at 100% precision can be achieved by our proposed method where existing state-of-art approaches often get worse performance. © 2020 Elsevier B.V.</t>
  </si>
  <si>
    <t>10.1016/j.robot.2020.103561</t>
  </si>
  <si>
    <t>http://doi.org/10.1016/j.robot.2020.103561</t>
  </si>
  <si>
    <t>College of Information Science and Engineering, Northeastern University, Shenyang, China; Intelligent Systems Research Centre, University of Ulster, Derry, United Kingdom</t>
  </si>
  <si>
    <t>Adversarial learning;  Changing environment;  Representation disentanglement;  Visual place recognition</t>
  </si>
  <si>
    <t>Agricultural robots;  Dimensionality reduction;  Signal encoding, Adversarial learning;  Auto encoders;  Content information;  Multiple domains;  Place recognition;  Visual Navigation, Arts computing</t>
  </si>
  <si>
    <t>2981--7</t>
  </si>
  <si>
    <t>http://dx.doi.org/10.1109/ICRA40945.2020.9197072</t>
  </si>
  <si>
    <t>groupware;image fusion;mobile robots;multi-robot systems;path planning;sensor fusion;SLAM (robots);</t>
  </si>
  <si>
    <t>Localising Faster: Efficient and precise lidar-based robot localisation in large-scale environments</t>
  </si>
  <si>
    <t>L. Sun and D. Adolfsson and M. Magnusson and H. Andreasson and I. Posner and T. Duckett</t>
  </si>
  <si>
    <t>4386--92</t>
  </si>
  <si>
    <t>This paper proposes a novel approach for global localisation of mobile robots in large-scale environments. Our method leverages learning-based localisation and filtering-based localisation, to localise the robot efficiently and precisely through seeding Monte Carlo Localisation (MCL) with a deeplearned distribution. In particular, a fast localisation system rapidly estimates the 6-DOF pose through a deep-probabilistic model (Gaussian Process Regression with a deep kernel), then a precise recursive estimator refines the estimated robot pose according to the geometric alignment. More importantly, the Gaussian method (i.e. deep probabilistic localisation) and nonGaussian method (i.e. MCL) can be integrated naturally via importance sampling. Consequently, the two systems can be integrated seamlessly and mutually benefit from each other. To verify the proposed framework, we provide a case study in large-scale localisation with a 3D lidar sensor. Our experiments on the Michigan NCLT long-term dataset show that the proposed method is able to localise the robot in 1.94 s on average (median of 0.8 s) with precision 0.75 m in a largescale environment of approximately 0.5 km&lt;sup&gt;2&lt;/sup&gt;.</t>
  </si>
  <si>
    <t>10.1109/ICRA40945.2020.9196708</t>
  </si>
  <si>
    <t>http://dx.doi.org/10.1109/ICRA40945.2020.9196708</t>
  </si>
  <si>
    <t>Gaussian processes;learning (artificial intelligence);mobile robots;Monte Carlo methods;neural nets;optical radar;path planning;recursive estimation;robot vision;SLAM (robots);</t>
  </si>
  <si>
    <t>2020 IEEE 91st Vehicular Technology Conference (VTC2020-Spring)</t>
  </si>
  <si>
    <t>http://dx.doi.org/10.1109/VTC2020-Spring48590.2020.9128437</t>
  </si>
  <si>
    <t>cellular radio;delay estimation;direction-of-arrival estimation;indoor radio;Kalman filters;Long Term Evolution;mobile robots;multipath channels;particle filtering (numerical methods);SLAM (robots);</t>
  </si>
  <si>
    <t>2020 International Conference on 3D Vision (3DV)</t>
  </si>
  <si>
    <t>938--48</t>
  </si>
  <si>
    <t>http://dx.doi.org/10.1109/3DV50981.2020.00104</t>
  </si>
  <si>
    <t>cameras;distance measurement;feature extraction;image sequences;mobile robots;robot vision;SLAM (robots);transforms;</t>
  </si>
  <si>
    <t>Clustermap building and relocalization in urban environments for unmanned vehicles</t>
  </si>
  <si>
    <t>Map building and map-based relocalization techniques are important for unmanned vehicles operating in urban environments. The existing approaches require expensive high-density laser range finders and suffer from relocalization problems in long-term applications. This study proposes a novel map format called the ClusterMap, on the basis of which an approach to achieving relocalization is developed. The ClusterMap is generated by segmenting the perceived point clouds into different point clusters and filtering out clusters belonging to dynamic objects. A location descriptor associated with each cluster is designed for differentiation. The relocalization in the global map is achieved by matching cluster descriptors between local and global maps. The solution does not require high-density point clouds and high-precision segmentation algorithms. In addition, it prevents the effects of environmental changes on illumination intensity, object appearance, and observation direction. A consistent ClusterMap without any scale problem is built by utilizing a 3D visual–LIDAR simultaneous localization and mapping solution by fusing LIDAR and visual information. Experiments on the KITTI dataset and our mobile vehicle illustrates the effectiveness of the proposed approach. © 2019 by the authors. Licensee MDPI, Basel, Switzerland.</t>
  </si>
  <si>
    <t>http://doi.org/10.3390/s19194252</t>
  </si>
  <si>
    <t>School of Mechanical Engineering and Automation, Harbin Institute of Technology Shenzhen, Shenzhen, 518055, China; Department of Mechanical and Automation Engineering, Chinese University of Hong Kong, Hong Kong; Shenzhen University Town, Building G1011, Nanshan, Shenzhen, 518055, China; Chinese University of Hong Kong, Room 208, William M.W. Mong Engineering Building, Shatin, Hong Kong</t>
  </si>
  <si>
    <t>ClusterMap;  LIDAR-based Map Building;  Localization;  Map Descriptor;  Relocalization;  SLAM</t>
  </si>
  <si>
    <t>Image segmentation;  Optical radar;  Range finders;  Robotics;  Urban planning, ClusterMap;  Descriptors;  Localization;  Map Building;  Re-localization;  SLAM, Unmanned vehicles</t>
  </si>
  <si>
    <t>Proceedings - International Conference on Image Processing, ICIP</t>
  </si>
  <si>
    <t>2019-September</t>
  </si>
  <si>
    <t>Accurate and robust visual localization under a wide range of viewing condition variations including season and illumination changes, as well as weather and day-night variations, is the key component for many computer vision and robotics applications. Under these conditions, most traditional methods would fail to locate the camera. In this paper we present a visual localization algorithm that combines structure-based method and image-based method with semantic information. Given semantic information about the query and database images, the retrieved images are scored according to the semantic consistency of the 3D model and the query image. Then the semantic matching score is used as weight for RANSAC's sampling and the pose is solved by a standard PnP solver. Experiments on the challenging long-term visual localization benchmark dataset demonstrate that our method has significant improvement compared with the state-of-the-arts. © 2019 IEEE.</t>
  </si>
  <si>
    <t>http://doi.org/10.1109/ICIP.2019.8802957</t>
  </si>
  <si>
    <t>NLPR, Institute of Automation, Chinese Academy of Sciences, Beijing, 100190, China; University of Chinese Academy of Sciences, Beijing, 100049, China</t>
  </si>
  <si>
    <t>camera pose estimation;  image retrieval;  semantic segmentation;  Visual localization</t>
  </si>
  <si>
    <t>15224880</t>
  </si>
  <si>
    <t>Robust loop-closure detection with a learned illumination invariant representation for robot vSLAM</t>
  </si>
  <si>
    <t>2019 4th IEEE International Conference on Advanced Robotics and Mechatronics, ICARM 2019</t>
  </si>
  <si>
    <t>Robust loop-closure detection plays a key role for the long-term robot visual Simultaneous Localization and Mapping(SLAM) in indoor or outdoor environment, due to illumination changes can greatly affect the accuracy of online image matching, and keypoints may fail to match between images taken at the same location but different seasons. In this paper, we propose a robust loop-closure detection method for robot visual SLAM, which adopts invariant representation as image descriptors composed of learned features and adapts to changes in illumination and seasons. We evaluate our method on real datasets and demonstrate its excellent ability to handle illumination changes. © 2019 IEEE.</t>
  </si>
  <si>
    <t>http://doi.org/10.1109/ICARM.2019.8833730</t>
  </si>
  <si>
    <t>School of Mechatronics Engineering, Foshan University, Foshan, 528000, China; Department of Computer Science, Jinan University, Guangzhou, 510632, China</t>
  </si>
  <si>
    <t>Convolutional Neural Network;  Illumination Invariant Feature;  Loop Closure Detection;  Moblie Robot;  Visual Place Recognition;  Visual SLAM</t>
  </si>
  <si>
    <t>Feature extraction;  Indoor positioning systems;  Neural networks;  Robots, Convolutional neural network;  Illumination invariant;  Loop closure;  Moblie robot;  Place recognition;  Visual SLAM, Robotics</t>
  </si>
  <si>
    <t>A multi-feature fusion slam system attaching semantic in-variant to points and lines</t>
  </si>
  <si>
    <t>G. Li and Y. Zeng and H. Huang and S. Song and B. Liu and X. Liao</t>
  </si>
  <si>
    <t>1--20</t>
  </si>
  <si>
    <t>The traditional simultaneous localization and mapping (SLAM) system uses static points of the environment as features for real-time localization and mapping. When there are few available point features, the system is difficult to implement. A feasible solution is to introduce line features. In complex scenarios containing rich line segments, the description of line segments is not strongly differentiated, which can lead to incorrect association of line segment data, thus introducing errors into the system and aggravating the cumulative error of the system. To address this problem, a point-line stereo visual SLAM system incorporating semantic invariants is proposed in this paper. This system improves the accuracy of line feature matching by fusing line features with image semantic invariant information. When defining the error function, the semantic invariant is fused with the reprojection error function, and the semantic constraint is applied to reduce the cumulative error of the poses in the long-term tracking process. Experiments on the Office sequence of the TartanAir dataset and the KITTI dataset show that this system improves the matching accuracy of line features and suppresses the cumulative error of the SLAM system to some extent, and the mean relative pose error (RPE) is 1.38 and 0.0593 m, respectively. © 2021 by the authors. Licensee MDPI, Basel, Switzerland.</t>
  </si>
  <si>
    <t>10.3390/s21041196</t>
  </si>
  <si>
    <t>http://doi.org/10.3390/s21041196</t>
  </si>
  <si>
    <t>College of Electrical Engineering, Guangxi University, Nanning, 530000, China; College of Mechanical Engineering, Guangxi University, Nanning, 530000, China; College of Automation, Central South University, Changsha, 410083, China</t>
  </si>
  <si>
    <t>LSD feature extraction;  Point and line features;  Reprojection error;  Semantic segmentation;  Visual SLAM</t>
  </si>
  <si>
    <t>Errors;  Image enhancement;  Mapping;  Semantics;  SLAM robotics, Cumulative errors;  Feasible solution;  Long-term tracking;  Multi-feature fusion;  Real-time localization;  Reprojection error;  Semantic constraints;  Simultaneous localization and mapping, Stereo image processing</t>
  </si>
  <si>
    <t>E. Derner and C. Gomez and A. C. Hernandez and R. Barber and R. Babuška</t>
  </si>
  <si>
    <t>Autonomous mobile robots are becoming increasingly important in many industrial and domestic environments. Dealing with unforeseen situations is a difficult problem that must be tackled to achieve long-term robot autonomy. In vision-based localization and navigation methods, one of the major issues is the scene dynamics. The autonomous operation of the robot may become unreliable if the changes occurring in dynamic environments are not detected and managed. Moving chairs, opening and closing doors or windows, replacing objects and other changes make many conventional methods fail. To deal with these challenges, we present a novel method for change detection based on weighted local visual features. The core idea of the algorithm is to distinguish the valuable information in stable regions of the scene from the potentially misleading information in the regions that are changing. We evaluate the change detection algorithm in a visual localization framework based on feature matching by performing a series of long-term localization experiments in various real-world environments. The results show that the change detection method yields an improvement in the localization accuracy, compared to the baseline method without change detection. In addition, an experimental evaluation on a public long-term localization data set with more than 10000 images reveals that the proposed method outperforms two alternative localization methods on images recorded several months after the initial mapping. © 2020 Elsevier B.V.</t>
  </si>
  <si>
    <t>http://doi.org/10.1016/j.robot.2020.103676</t>
  </si>
  <si>
    <t>Czech Institute of Informatics, Robotics, and Cybernetics, Czech Technical University in Prague, Czech Republic; Department of Control Engineering, Faculty of Electrical Engineering, Czech Technical University in Prague, Czech Republic; Robotics Lab, Department of Systems Engineering and Automation, Carlos III University of Madrid, Spain; Cognitive Robotics, Delft University of Technology, Netherlands</t>
  </si>
  <si>
    <t>Change detection;  Image-based localization;  Long-term autonomy;  Mobile robotics</t>
  </si>
  <si>
    <t>Agricultural robots;  Industrial robots, Autonomous Mobile Robot;  Autonomous operations;  Change detection algorithms;  Experimental evaluation;  Image-based localizations;  Misleading informations;  Real world environments;  Vision based localization, Feature extraction</t>
  </si>
  <si>
    <t>Proceedings of the 16th IEEE Conference on Industrial Electronics and Applications, ICIEA 2021</t>
  </si>
  <si>
    <t>Underground water pipes are important to any country's infrastructure. Overtime, the metallic pipes are prone to corrosion, which can lead to water leakage and pipe bursts. In order to prolong the service life of those assets, water utilities in Australia apply protective pipe linings. Long-term monitoring and timely intervention are crucial for maintaining those lining assets. However, the water utilities do not possess the comprehensive technology to achieve it. The main reasons for lacking such technology are the unavailability of sensors and accurate robot localization technologies. Feature based localization methods such as SLAM has limited use as the application of liners alters the features and the environment. Encoder based localization is not accurate enough to observe the evolution of defects over a long period of time requiring unique defect correspondence. This motivates us to explore accurate contact-less and wireless based localization methods. We propose a cost-effective localization method using UHF-RFID signals for robot localization inside pipelines based on Gaussian process combined particle filter. Experiments carried out in field extracted pipe samples from the Sydney water pipe network show that using the RSSI and Phase data together in the measurement model with particle filter algorithm improves the localization accuracy up to 15 centimeters precision. © 2021 IEEE.</t>
  </si>
  <si>
    <t>http://doi.org/10.1109/ICIEA51954.2021.9516284</t>
  </si>
  <si>
    <t>Uts Robotics Institute, University of Technology Sydney, IPipes Lab, Faculty of Engineering and Information Technology, Sydney, NSW  2007, Australia</t>
  </si>
  <si>
    <t>infrastructure robotics;  linings;  localization;  particle filter;  pipes;  RFID;  robotic inspections;  robotics for smart cities;  UHF-RFID</t>
  </si>
  <si>
    <t>Cost effectiveness;  Groundwater;  Leakage (fluid);  Linings;  Pipeline corrosion;  Robot applications;  Robotics;  Robots;  Smart city;  Water pipelines, Infrastructure robotic;  Localisation;  Localization method;  Particle filter;  Robot localization;  Robotic for smart city;  Robotic inspection;  UHF RFID;  Water pipes;  Water utility, Monte Carlo methods</t>
  </si>
  <si>
    <t>S. Lu and Y. Zhi and S. Zhang and R. He and Z. Bao</t>
  </si>
  <si>
    <t>In practical applications, how to use the complementary strengths of the direct and the feature-based methods for effective fusion may be the main challenge of simultaneous localization and mapping (SLAM). To solve this challenge, we propose the DO-SLAM, a novel fast and accurate semi-direct visual SLAM framework, which can maintain the direct method's fast performance and the high precision and loop closure capability of the feature-based method. The direct method is used as the first half of the DO-SLAM to track the camera pose rapidly and robustly. The feature-based method is used as the second half of the DO-SLAM to refine the keyframe poses, perform loop closures, and build a globally consistent, long-term, sparse feature map that can be reused. The proposed pipeline fuses direct odometry and feature-based SLAM to perform three levels of parallel optimizations: (1) In the direct method module, the keyframe poses are estimated by minimizing the photometric error, (2) In the feature-based module, using the poses calculated by the inter-frame matching to correct and fuse the poses calculated by the direct method module as the initial poses, and the initial poses are optimized by the motion-only bundle adjustment, and (3) A pose graph optimization is used to achieve global map consistency in the presence of loop closures. Experimental evaluation on two benchmark datasets demonstrates that the proposed approach achieves higher accuracy and robustness on motion estimation compared to the other state-of-the-art methods.</t>
  </si>
  <si>
    <t>http://dx.doi.org/10.1109/ACCESS.2021.3071921</t>
  </si>
  <si>
    <t>cameras;distance measurement;graph theory;mobile robots;motion estimation;pose estimation;robot vision;SLAM (robots);</t>
  </si>
  <si>
    <t>2021 6th IEEE International Conference on Recent Advances and Innovations in Engineering (ICRAIE)</t>
  </si>
  <si>
    <t>vol.6</t>
  </si>
  <si>
    <t>http://dx.doi.org/10.1109/ICRAIE52900.2021.9703965</t>
  </si>
  <si>
    <t>distance measurement;Global Positioning System;Kalman filters;mobile robots;nonlinear filters;pose estimation;robot vision;SLAM (robots);</t>
  </si>
  <si>
    <t>2021 IEEE International Conference on Real-time Computing and Robotics (RCAR)</t>
  </si>
  <si>
    <t>782--7</t>
  </si>
  <si>
    <t>Robots can perform various missions in multiple changing environments. The dynamic objects have significant influence on the long-term autonomy and 3D map construction, because &amp;ldquo;ghost tracks&amp;rdquo; inevitably exist due to the continuous error-accumulation of the input data. So it is critical to keep only static subsets and exclude noisy obstacles to mitigate the influence on mapping and navigation. We propose a robust static map building method, which compares the discrepancies between single scan data against the noisy map. This method focuses on the advantages of most dynamic objects of different views with unique attribution and will be easily detected in these views. Accordingly, we present the novel &amp;ldquo;Multi-View and Multi-Resolution&amp;rdquo; image-based method with BEV-RV (Bird's Eye View-Range View) modules to discriminate static/dynamic point clouds. Through two stages of iteration with different image window sizes of point level, we first collect more static points of some inevitably wrong judgments and then remove such completely unreliable dynamic points at a later stage. Experimental evaluations are conducted by using the KITTI dataset as ground truth. Qualitative analysis indicates that the proposed method is robust and reliable against state-of-the-art methodsin some dynamic regions.</t>
  </si>
  <si>
    <t>http://dx.doi.org/10.1109/RCAR52367.2021.9517646</t>
  </si>
  <si>
    <t>image denoising;image resolution;iterative methods;mobile robots;navigation;object detection;robot vision;SLAM (robots);stereo image processing;</t>
  </si>
  <si>
    <t>Long-Term Visual Localization in Large Scale Urban Environments Exploiting Street Level Imagery</t>
  </si>
  <si>
    <t>J. Meyer and D. Rettenmund and S. Nebiker</t>
  </si>
  <si>
    <t>ISPRS Annals of the Photogrammetry, Remote Sensing and Spatial Information Sciences</t>
  </si>
  <si>
    <t>57--63</t>
  </si>
  <si>
    <t>In this paper, we present our approach for robust long-term visual localization in large scale urban environments exploiting street level imagery. Our approach consists of a 2D-image based localization using image retrieval (NetVLAD) to select reference images. This is followed by a 3D-structure based localization with a robust image matcher (Dense SfM) for accurate pose estimation. This visual localization approach is evaluated by means of the ĝ Sun subset of the RobotCar seasons dataset, which is part of the Visual Localization benchmark. As the results on the RobotCar benchmark dataset are nearly on par with the top ranked approaches, we focused our investigations on reproducibility and performance with own data. For this purpose, we created a dataset with street-level imagery. In order to have independent reference and query images, we used a road-based and a tram-based mapping campaign with a time difference of four years. The approximately 90% successfully oriented images of both datasets are a good indicator for the robustness of our approach. With about 50% success rate, every second image could be localized with a position accuracy better than 0.25 &amp; thinspm and a rotation accuracy better than 2. © 2020 Copernicus GmbH. All rights reserved.</t>
  </si>
  <si>
    <t>10.5194/isprs-annals-V-2-2020-57-2020</t>
  </si>
  <si>
    <t>http://doi.org/10.5194/isprs-annals-V-2-2020-57-2020</t>
  </si>
  <si>
    <t>Institute of Geomatics, FHNW University of Applied Sciences and Arts Northwestern Switzerland, Muttenz, Switzerland</t>
  </si>
  <si>
    <t>Benchmark;  Georeferencing;  Image Orientation;  Image-Based Localization;  Long-Term Matching;  Pose Estimation;  Ubiquitous Positioning;  Visual Localization</t>
  </si>
  <si>
    <t>Benchmarking;  Urban planning, Benchmark datasets;  Position accuracy;  Reference image;  Reproducibilities;  Rotation accuracy;  Time-differences;  Urban environments;  Visual localization, Image retrieval</t>
  </si>
  <si>
    <t>Copernicus GmbH</t>
  </si>
  <si>
    <t>21949042</t>
  </si>
  <si>
    <t>In this letter a low-drift monocular SLAM method is proposed targeting indoor scenarios, where monocular SLAM often fails due to the lack of textured surfaces. Our approach decouples rotation and translation estimation of the tracking process to reduce the long-term drift in indoor environments. In order to take full advantage of the available geometric information in the scene, surface normals are predicted by a convolutional neural network from each input RGB image in real-time. First, a drift-free rotation is estimated based on lines and surface normals using spherical mean-shift clustering, leveraging the weak Manhattan World assumption. Then translation is computed from point and line features. Finally, the estimated poses are refined with a map-to-frame optimization strategy. The proposed method outperforms the state of the art on common SLAM benchmarks such as ICL-NUIM and TUM RGB-D. © 2016 IEEE.</t>
  </si>
  <si>
    <t>http://doi.org/10.1109/LRA.2020.3015456</t>
  </si>
  <si>
    <t>Technical University of Munich, Munchen, Germany; Johns Hopkins University, Baltimore, MD  21218, United States; Google, Zurich, 8002, Switzerland</t>
  </si>
  <si>
    <t>SLAM;  visual learning</t>
  </si>
  <si>
    <t>Agricultural robots;  Convolutional neural networks;  Textures;  Vision, Geometric information;  Indoor environment;  Manhattan world assumption;  Optimization strategy;  State of the art;  Surface normals;  Textured surface;  Tracking process, Indoor positioning systems</t>
  </si>
  <si>
    <t>Segmented matching method of multi-geophysics field SLAM data based on LSTM</t>
  </si>
  <si>
    <t>Proceedings of 2020 3rd International Conference on Unmanned Systems, ICUS 2020</t>
  </si>
  <si>
    <t>At present, simultaneous localization and mapping (SLAM) has become an important method for autonomous underwater vehicles (AUVs) to realize long-term navigation. However, using only bathymetric data in unknown environment has its own disadvantages, that are low precision and large computational load. To tackle with requirements of high-precision navigation under large-scale and long-term voyage condition, a SLAM method and corresponding matching algorithm for integrating multi-geophysical field data are proposed. By dividing the feature data and location data of geophysical field obtained into various submaps and sub-segments during AUV sailing, the dominant navigation data of each segment is identified using long short-term memory network. Validity of the proposed method is done by simulation experiments. During the simulation, the loop closure detection of each submap is used, and the matching counter is set to check the correct matching rate. Finally, the matching results with single geophysics field data under the same conditions are compared with multi-geophysics field data and analyzed. The experimental results have demonstrated the feasibility and correctness of the proposed method. © 2020 IEEE.</t>
  </si>
  <si>
    <t>http://doi.org/10.1109/ICUS50048.2020.9274964</t>
  </si>
  <si>
    <t>Harbin Engineering University, Science and Technology on Underwater Vehicle Laboratory, Harbin, China; National Innovation Institute of Defense Technology, Beijing, China</t>
  </si>
  <si>
    <t>LSTM;  Matching;  Multi-geophysics field data;  Navigation;  SLAM</t>
  </si>
  <si>
    <t>Autonomous underwater vehicles;  Geophysics;  Navigation, Autonomous underwater vehicles (AUVs);  Bathymetric data;  Computational loads;  Matching algorithm;  Matching methods;  Short term memory;  Simultaneous localization and mapping;  Unknown environments, Long short-term memory</t>
  </si>
  <si>
    <t>Voxel-based representation learning for place recognition based on 3D point clouds</t>
  </si>
  <si>
    <t>8351--8357</t>
  </si>
  <si>
    <t>Place recognition is a critical component towards addressing the key problem of Simultaneous Localization and Mapping (SLAM). Most existing methods use visual images; whereas, place recognition using 3D point clouds, especially based on the voxel representations, has not been well addressed yet. In this paper, we introduce the novel approach of voxel-based representation learning (VBRL) that uses 3D point clouds to recognize places with long-term environment variations. VBRL splits a 3D point cloud input into voxels and uses multi-modal features extracted from these voxels to perform place recognition. Additionally, VBRL uses structured sparsity-inducing norms to learn representative voxels and feature modalities that are important to match places under long-term changes. Both place recognition, and voxel and feature learning are integrated into a unified regularized optimization formulation. As the sparsity-inducing norms are non-smooth, it is hard to solve the formulated optimization problem. Thus, we design a new iterative optimization algorithm, which has a theoretical convergence guarantee. Experimental results have shown that VBRL performs place recognition well using 3D point cloud data and is capable of learning the importance of voxels and feature modalities. © 2020 IEEE.</t>
  </si>
  <si>
    <t>http://doi.org/10.1109/IROS45743.2020.9340992</t>
  </si>
  <si>
    <t>Human-Centered Robotics Lab at Colorado School of Mines, Golden, CO  80401, United States</t>
  </si>
  <si>
    <t>Agricultural robots;  Iterative methods;  Optimization, Critical component;  Iterative optimization algorithms;  Optimization problems;  Place recognition;  Regularized optimizations;  Simultaneous localization and mapping;  Structured sparsities;  Voxel representation, Intelligent robots</t>
  </si>
  <si>
    <t>SGC-VSLAM: A semantic and geometric constraints VSLAM for dynamic indoor environments</t>
  </si>
  <si>
    <t>As one of the core technologies for autonomous mobile robots, Visual Simultaneous Localization and Mapping (VSLAM) has been widely researched in recent years. However, most state-of-the-art VSLAM adopts a strong scene rigidity assumption for analytical convenience, which limits the utility of these algorithms for real-world environments with independent dynamic objects. Hence, this paper presents a semantic and geometric constraints VSLAM (SGC-VSLAM), which is built on the RGB-D mode of ORB-SLAM2 with the addition of dynamic detection and static point cloud map construction modules. In detail, a novel improved quadtree-based method was adopted for SGC-VSLAM to enhance the performance of the feature extractor in ORB-SLAM (Oriented FAST and Rotated BRIEF-SLAM). Moreover, a new dynamic feature detection method called semantic and geometric constraints was proposed, which provided a robust and fast way to filter dynamic features. The semantic bounding box generated by YOLO v3 (You Only Look Once, v3) was used to calculate a more accurate fundamental matrix between adjacent frames, which was then used to filter all of the truly dynamic features. Finally, a static point cloud was estimated by using a new drawing key frame selection strategy. Experiments on the public TUM RGB-D (Red-Green-Blue Depth) dataset were conducted to evaluate the proposed approach. This evaluation revealed that the proposed SGC-VSLAM can effectively improve the positioning accuracy of the ORB-SLAM2 system in high-dynamic scenarios and was also able to build a map with the static parts of the real environment, which has long-term application value for autonomous mobile robots. © 2020 by the authors. Licensee MDPI, Basel, Switzerland.</t>
  </si>
  <si>
    <t>http://doi.org/10.3390/s20082432</t>
  </si>
  <si>
    <t>School of Mechanical and Precision Instrument Engineering, Xi’an University of Technology, Xi’an, 710048, China</t>
  </si>
  <si>
    <t>Dynamic feature filtering;  Dynamic indoor environment;  ORB-SLAM2;  Point cloud map;  Visual SLAM</t>
  </si>
  <si>
    <t>Geometry;  Indoor positioning systems;  Mobile robots;  Navigation, Autonomous Mobile Robot;  Fundamental matrix;  Geometric constraint;  Indoor environment;  Key frame selection;  Positioning accuracy;  Real world environments;  Visual simultaneous localization and mappings, Semantics</t>
  </si>
  <si>
    <t>Recent years have witnessed the rapid proliferation of backscatter technologies that realize the ubiquitous and long-term connectivity to empower smart cities and smart homes. Localizing such backscatter tags is crucial for IoT-based smart applications. However, current backscatter localization systems require prior knowledge of the site, either a map or landmarks with known positions, which is laborious for deployment. To empower universal localization service, this paper presents Rover, an indoor localization system that localizes multiple backscatter tags without any start-up cost using a robot equipped with inertial sensors. Rover runs in a joint optimization framework, fusing measurements from backscattered WiFi signals and inertial sensors to simultaneously estimate the locations of both the robot and the connected tags. Our design addresses practical issues including interference among multiple tags, real-time processing, as well as the data marginalization problem in dealing with degenerated motions. We prototype Rover using off-the-shelf WiFi chips and customized backscatter tags. Our experiments show that Rover achieves localization accuracies of 39.3 cm for the robot and 74.6 cm for the tags. © 2002-2012 IEEE.</t>
  </si>
  <si>
    <t>http://doi.org/10.1109/TWC.2020.2997393</t>
  </si>
  <si>
    <t>School of Electronic Information and Communications, Huazhong University of Science and Technology, Wuhan, China; School of Information Science and Engineering, Southeast University, Nanjing, China</t>
  </si>
  <si>
    <t>Backscatter;  channel state information;  inertial sensor;  localization</t>
  </si>
  <si>
    <t>Automation;  Backscattering;  Indoor positioning systems;  Inertial navigation systems;  Intelligent buildings;  Robots;  Wireless local area networks (WLAN), Indoor localization systems;  Joint optimization;  Localization accuracy;  Localization services;  Localization system;  Long-term connectivity;  Realtime processing;  Smart applications, Internet of things</t>
  </si>
  <si>
    <t>15361276</t>
  </si>
  <si>
    <t>Autonomous mobile vehicles are expected to perform persistent and accurate localization with low-cost equipment. To achieve this goal, we propose a stereo camera based visual localization method using a modified laser map, which takes the advantage of both the low cost of camera, and high geometric precision of laser data to achieve long-term performance. Considering that LiDAR and camera give measurements of the same environment in different modalities, the cross-modal invariance is investigated to modify the laser map for visual localization. Specifically, a map learning algorithm is introduced to sample the robust subsets in laser maps that are useful for visual localization using multi-session visual and laser data. Further, a generative map model is derived to describe this cross-modal invariance, based on which two types of measurements are defined to model the laser map points as appropriate visual observations. Tightly coupling these measurements within the local bundle adjustment during online sliding-window based visual odometry, the vehicle can achieve robust localization even one year after the map was built. The effectiveness of the proposed method is evaluated on both the public KITTI datasets and self-collected datasets in our campus, which include seasonal, illumination and object variations. On all experimental localization sessions, our method provides satisfactory results, even when the direction is opposite to that in the mapping session, verifying the superior performance of the laser map based visual localization method. © 2000-2011 IEEE.</t>
  </si>
  <si>
    <t>http://doi.org/10.1109/TITS.2019.2942760</t>
  </si>
  <si>
    <t>State Key Laboratory of Industrial Control and Technology, Zhejiang University, Hangzhou, 310007, China; Center for Autonomous Systems (CAS), University of Technology Sydney, Sydney, NSW  2007, Australia</t>
  </si>
  <si>
    <t>map incorporated bundle adjustment;  map maintenance;  persistent autonomy;  Visual localization</t>
  </si>
  <si>
    <t>Cameras;  Costs;  Stereo image processing, Autonomous mobile vehicles;  Geometric precision;  Local bundle adjustments;  Long term performance;  Low-cost equipment;  Sliding window-based;  Visual localization;  Visual observations, Learning algorithms</t>
  </si>
  <si>
    <t>R. Muñoz-Salinas and R. Medina-Carnicer</t>
  </si>
  <si>
    <t>107193</t>
  </si>
  <si>
    <t>Simultaneous Localization and Mapping is the process of simultaneously creating a map of the environment while navigating in it. Most of the SLAM approaches use natural features (e.g. keypoints) that are unstable over time, repetitive in many cases or their number insufficient for a robust tracking (e.g. in indoor buildings). Other researchers, on the other hand, have proposed the use of artificial landmarks, such as squared fiducial markers, placed in the environment to help tracking and relocalization. This paper proposes a novel SLAM approach by fusing natural and artificial landmarks in order to achieve long-term robust tracking in many scenarios. Our method has been compared to the start-of-the-art methods ORB-SLAM2 [1], LDSO [2] and SPM-SLAM [3] in the public datasets Kitti [4], Euroc-MAV [5], TUM [6] and SPM [3], obtaining better precision, robustness and speed. Our tests also show that the combination of markers and keypoints achieves better accuracy than each one of them independently. © 2020 Elsevier Ltd</t>
  </si>
  <si>
    <t>http://doi.org/10.1016/j.patcog.2019.107193</t>
  </si>
  <si>
    <t>Computing and Numerical Analysis Department, Córdoba University, Edificio Einstein. Campus de Rabanales, Córdoba, 14071, Spain; Instituto Maimónides de Investigación en Biomedicina (IMIBIC), Avenida Menéndez Pidal s/n, Córdoba, 14004, Spain</t>
  </si>
  <si>
    <t>ArUco;  Fiducial Markers;  KeyPoints;  Marker Mapping;  SLAM</t>
  </si>
  <si>
    <t>Arts computing;  Mapping;  Robotics, Artificial landmark;  ArUco;  Fiducial marker;  Keypoints;  Natural features;  Re-localization;  Simultaneous localization and mapping;  SLAM, Indoor positioning systems</t>
  </si>
  <si>
    <t>00313203</t>
  </si>
  <si>
    <t>1745--57</t>
  </si>
  <si>
    <t>http://dx.doi.org/10.1109/TVCG.2020.3028218</t>
  </si>
  <si>
    <t>augmented reality;cameras;feature extraction;graph theory;image reconstruction;image sequences;motion estimation;pose estimation;SLAM (robots);</t>
  </si>
  <si>
    <t>Visual simultaneous localization and mapping (vSLAM), one of the most important applications in autonomous vehicles and robots to estimate the position and pose using inexpensive visual sensors, suffers from error accumulation for long-term navigation without loop closure detection. Recently, deep neural networks (DNNs) are leveraged to achieve high accuracy for loop closure detection, however the execution time is much slower than those employing handcrafted visual features. In this paper, a parallel loop searching and verifying method for loop closure detection with both high accuracy and high speed, which combines two parallel tasks using handcrafted and DNN features, respectively, is proposed. A fast loop searching is proposed to link the bag-of-words features and histogram for higher accuracy, and it splits the images into multiple grids for high parallelism; meanwhile, a DNN feature extractor is utilized for further verification. A loop state control method based on a finite state machine to control these tasks is designed, wherein the loop closure detection is described as a context-related procedure. The framework is implemented on a real machine, and the top-2 best accuracy and fastest execution time of 80-543 frames per second (min: 1.84ms, and max: 12.45ms) are achieved on several public benchmarks compared with some existing algorithms. © 2021 The Authors. IET Intelligent Transport Systems published by John Wiley &amp; Sons Ltd on behalf of The Institution of Engineering and Technology</t>
  </si>
  <si>
    <t>http://doi.org/10.1049/itr2.12054</t>
  </si>
  <si>
    <t>College of Information Science and Electronic Engineering, Zhejiang University, Hangzhou, China; Department of Electrical and Computer Engineering, University of California, Santa Barbara, CA, United States; College of Computer Science and Technology, Zhejiang University of Technology, Hangzhou, China</t>
  </si>
  <si>
    <t>Deep neural networks;  Robots;  Visual servoing, Error accumulation;  Feature extractor;  Frames per seconds;  Parallel loops;  Parallel task;  Visual feature;  Visual sensor;  Visual simultaneous localization and mappings, Feature extraction</t>
  </si>
  <si>
    <t>1751956X</t>
  </si>
  <si>
    <t>Research on Autonomous Underwater Vehicle Homing Method Based on Fuzzy-Q-FastSLAM</t>
  </si>
  <si>
    <t>L. Dong and H. Xu and X. Feng and N. Li</t>
  </si>
  <si>
    <t>Journal of Offshore Mechanics and Arctic Engineering</t>
  </si>
  <si>
    <t>051401(9pp.)--</t>
  </si>
  <si>
    <t>143</t>
  </si>
  <si>
    <t>Autonomous docking guidance is one of the key technologies to achieve the autonomous underwater vehicle (AUV) docking with the sub-sea docking station (DS) to realize long-term resident operation. In the process of AUV docking, the combination of long-distance acoustic guidance based on acoustic sensor and terminal visual guidance based on camera is often adopted. However, affected by the accuracy of the navigation sensor and acoustic positioning sensor carried by AUV, as well as the ocean current, AUV cannot accurately know its own position and the position of the DS, resulting in a large acoustic guidance error and the inability to enter the visual guidance stage with a reasonable deviation, thus leading to the docking failure. In this article, an improved FastSLAM algorithm is proposed to estimate the position of AUV and DS simultaneously. The positioning accuracy of traditional FastSLAM algorithm is affected by such factors as the estimation accuracy of the statistical characteristics of process noise. An improved algorithm for FastSLAM based on fuzzy Q-learning is proposed. The homing path is planned based on the Dubins theory. The path is tracked by line-of-sight guidance. The results of matlab simulation and experimental data analyzing of the portable AUV are applied to verify the effectiveness of the proposed algorithm.</t>
  </si>
  <si>
    <t>10.1115/1.4049325</t>
  </si>
  <si>
    <t>http://dx.doi.org/10.1115/1.4049325</t>
  </si>
  <si>
    <t>autonomous underwater vehicles;mobile robots;navigation;path planning;position control;robot vision;SLAM (robots);</t>
  </si>
  <si>
    <t>0892-7219</t>
  </si>
  <si>
    <t>We present a novel method for outdoor monocular visual mapping and localization, by detecting and probabilistically parameterizing road lanes. To present road lane information, we use cascaded deep models for detection on keyframes, and rely on piecewise cubic Catmull-Rom splines for parameterization in complicated environments. Additionally, we propose a maximum-a-posteriori estimation framework to conduct offline mapping, by jointly optimizing the lanes’ geometric appearance and vehicle poses. The computed maps can be used to perform semantic localization, without relying on traditional visual point features. The underlying key design motivation is that, compared to visual point features, road semantic information is naturally highly compact and of long-term consistency (in terms of existence, appearance, and so on). Results from both simulated and real-world experiments show that our method is able to enhance estimation accuracy with cost-effective maps by wide margins. © 2021, The Author(s), under exclusive license to Springer Nature Switzerland AG.</t>
  </si>
  <si>
    <t>http://doi.org/10.1007/978-3-030-71151-1_33</t>
  </si>
  <si>
    <t>Alibaba Group, Hangzhou, China</t>
  </si>
  <si>
    <t>Catmull-Rom spline;  Lane detection;  SLAM</t>
  </si>
  <si>
    <t>Computer vision;  Cost effectiveness;  Mapping;  Roads and streets;  Robotics, Catmull-rom splines;  Lane detection;  Mapping and localization;  Novel methods;  Parameterized;  Point features;  Semantics mappings;  SLAM;  Visual point;  Visual semantics, Semantics</t>
  </si>
  <si>
    <t>Most real-Time autonomous robot applications require a robot to traverse through a dynamic space for a long time. In some cases, a robot needs to work in the same environment. Such applications give rise to the problem of a life-long SLAM system. Life-long SLAM presents two main challenges i.e.The tracking should not fail in a dynamic environment and the need for a robust and efficient mapping strategy. The system should update maps with new information; while also keeping track of older observations. But, mapping for a long time can require higher computational requirements. In this paper, we propose a solution to the problem of life-long SLAM. We represent the global map as a set of rasterized images of local maps along with a map management system responsible for updating local maps and keeping track of older values. We also present an efficient approach of using the bag of visual words method for loop closure detection and relocalization. We evaluate the performance of our system on the KITTI dataset and an indoor dataset. Our loop closure system reported recall and precision of above 90 percent. The computational cost of our system is much lower as compared to state-of-The-Art methods. Our method reports lower computational requirements even for long-Term operation. © 2001-2012 IEEE.</t>
  </si>
  <si>
    <t>http://doi.org/10.1109/JSEN.2021.3100882</t>
  </si>
  <si>
    <t>School of Electronic Information and Electrical Engineering, Shanghai Jiaotong University, Shanghai, China</t>
  </si>
  <si>
    <t>bag of words;  Laser scanning;  mapping;  mapping;  place recognition;  rasterization;  simultaneous localization</t>
  </si>
  <si>
    <t>Artificial life;  Mapping;  Rasterization;  Robot applications;  Robots, Bag-of-visual-words;  Computational costs;  Computational requirements;  Dynamic environments;  Mapping strategy;  Re-localization;  Recall and precision;  State-of-the-art methods, Indoor positioning systems</t>
  </si>
  <si>
    <t>773LNEE</t>
  </si>
  <si>
    <t>In this paper, we propose a real-time and low-drift localization method for lidar-equipped robot in indoor environments. State-of-the-art lidar localization research mostly uses a scan-to-scan method, which produces high drifts during the localization of the robot. It is not suitable for robots to operate indoors (such as factory environment) for a long term. Besides, the mapping and localization of this method are susceptible to the dynamic objects (such as pedestrians). To solve above problems, we propose the scan-to-submap matching method for real-time localization. Currently, this method has been used for building maps, and there are few studies to use it for localization, especially for real-time localization. In our research, we build the hardware and software platform for the scan-to-submap matching method. We extensively evaluate our approach with simulations and real-world tests. Compared with the scan-to-scan method, the results demonstrate that our approach can cope with the mapping and localization problem with high localization accuracy and low drift. © 2021, The Author(s), under exclusive license to Springer Nature Singapore Pte Ltd.</t>
  </si>
  <si>
    <t>http://doi.org/10.1007/978-981-16-3142-9_39</t>
  </si>
  <si>
    <t>State Key Laboratory of Information Engineering in Surveying, Mapping and Remote Sensing, Wuhan University, Wuhan, China</t>
  </si>
  <si>
    <t>Cartographer;  Indoor localization;  Lidar mapping;  Real-time;  Scan-to-submap</t>
  </si>
  <si>
    <t>Mapping;  Optical radar;  Robot applications;  Satellite navigation aids, Hardware and software;  Indoor environment;  Localization accuracy;  Localization method;  Mapping and localization;  Real-time localization;  Real-world tests;  State of the art, Robots</t>
  </si>
  <si>
    <t>Robust pose estimation and map reconstruction are the basic requirements of the robotics autonomous. In this paper, a static ground feature enhanced SLAM system is proposed for dynamic environments with RGB-D sensors. Compared with the typical point-based SLAM, our designed system extra introduce the ground and other plane constraints to solve the dynamic SLAM. In the front-end, the ground as a special plane feature is detected and tracked, which can provide realiable constraint for the pose estimation in dynamic environments. In the back-end, a point-ground based factor graph is constructed and optimized for more accurate map. Moreover, plane structure is exploited to repair the keyframe dynamic regions, new synthesized keyframes are used to reconstruct the static map for long-term applications. Real world dataset tests demonstrate the effectiveness of our proposed system. © 2021 IEEE.</t>
  </si>
  <si>
    <t>http://doi.org/10.1109/ROBIO54168.2021.9739362</t>
  </si>
  <si>
    <t>National University of Defense Technology, College of Intelligence Science and Technology, Hunan, 410073, China; Academy of Military Science, Information Research Center of Military Science, Beijing, 100142, China</t>
  </si>
  <si>
    <t>Intelligent robots;  Robotics, Dynamic environments;  Dynamic region;  Factor graphs;  Front end;  Ground based;  Key-frames;  Map reconstruction;  Point-based;  Pose-estimation;  Synthesised, Statistical tests</t>
  </si>
  <si>
    <t>Driven by vision: Learning navigation by visual localization and trajectory prediction</t>
  </si>
  <si>
    <t>1--22</t>
  </si>
  <si>
    <t>When driving, people make decisions based on current traffic as well as their desired route. They have a mental map of known routes and are often able to navigate without needing directions. Current published self-driving models improve their performances when using additional GPS information. Here we aim to push forward self-driving research and perform route planning even in the complete absence of GPS at inference time. Our system learns to predict in real-time vehicle’s current location and future trajectory, on a known map, given only the raw video stream and the final destination. Trajectories consist of instant steering commands that depend on present traffic, as well as longer-term navigation decisions towards a specific destination. Along with our novel proposed approach to localization and navigation from visual data, we also introduce a novel large dataset in an urban environment, which consists of video and GPS streams collected with a smartphone while driving. The GPS is automatically processed to obtain supervision labels and to create an analytical representation of the traversed map. In tests, our solution outperforms published state of the art methods on visual localization and steering and provides reliable navigation assistance between any two known locations. We also show that our system can adapt to short and long-term changes in weather conditions or the structure of the urban environment. We make the entire dataset and the code publicly available. © 2020 by the authors. Licensee MDPI, Basel, Switzerland.</t>
  </si>
  <si>
    <t>http://doi.org/10.3390/s21030852</t>
  </si>
  <si>
    <t>Institute of Mathematics of the Romanian Academy (IMAR), Calea Grivitei 21, Bucharest, 010702, Romania; Department of Automation and Computer Science, University “Politehnica” of Bucharest (UPB), Splaiul Independen?ei 313, Bucharest, 060042, Romania</t>
  </si>
  <si>
    <t>Autonomous driving;  Autonomous driving dataset;  Deep learn-ing;  Geometric computer vision;  Localization by image segmentation;  Self-driving;  Trajectory prediction;  Visual localization;  Visual navigation</t>
  </si>
  <si>
    <t>Air navigation;  Automobile steering equipment;  Data streams;  Large dataset;  Navigation;  Trajectories;  Urban planning, Localization and navigation;  Long term change;  Route planning;  Self drivings;  State-of-the-art methods;  Trajectory prediction;  Urban environments;  Visual localization, Global positioning system</t>
  </si>
  <si>
    <t>High-precision and robust localization is the key issue for long-term and autonomous navigation of mobile robots in industrial scenes. In this article, we propose a high-precision and robust localization system based on laser and artificial landmarks. The proposed localization system is mainly composed of three modules, namely scoring mechanism-based global localization module, laser and artificial landmark-based localization module, and relocalization trigger module. Global localization module processes the global map to obtain the map pyramid, thus improve the global localization speed and accuracy when robots are powered on or kidnapped. Laser and artificial landmark-based localization module is employed to achieve robust localization in highly dynamic scenes and high-precision localization in target areas. The relocalization trigger module is used to monitor the current localization quality in real time by matching the current laser scan with the global map and feeds it back to the global localization module to improve the robustness of the system. Experimental results show that our method can achieve robust robot localization and real-time detection of the current localization quality in indoor scenes and industrial environment. In the target area, the position error is less than 0.004 m and the angle error is less than 0.01 rad. © The Author(s) 2021.</t>
  </si>
  <si>
    <t>http://doi.org/10.1177/17298814211047690</t>
  </si>
  <si>
    <t>Faculty of Robot Science and Engineering, Northeastern University, Shenyang, China; SIASUN Robot Automation Co, Ltd, Shenyang, China</t>
  </si>
  <si>
    <t>AGV;  automated guided vehicle;  global localization;  high-precision localization;  landmark;  relocalization trigger mechanism</t>
  </si>
  <si>
    <t>Automatic guided vehicles;  Indoor positioning systems;  Navigation;  Robot applications, Artificial landmark;  Automated guided vehicles;  Global localization;  High-precision;  High-precision localization;  Landmark;  Localisation Systems;  Re-localization;  Relocalization trigger mechanism;  Trigger mechanism, Mobile robots</t>
  </si>
  <si>
    <t>A Robust LiDAR State Estimation and Map Building Approach for Urban Road</t>
  </si>
  <si>
    <t>K. Wang and N. Jiasheng and L. Yanqiang</t>
  </si>
  <si>
    <t>2021 IEEE 2nd International Conference on Big Data, Artificial Intelligence and Internet of Things Engineering, ICBAIE 2021</t>
  </si>
  <si>
    <t>502--506</t>
  </si>
  <si>
    <t>In a dynamic environment, the long-term and reliable positioning of the robot system is the key. Good automatic driving needs to solve the influence of multiple dynamic objects in the road environment, which puts forward higher requirements for the location accuracy and the robustness of the self-driving vehicle. In this article, we mainly research the positioning problem in the urban road environment, and we design a lidar location and navigation system based on multi-sensor fusion. First, the low-cost VLP-16 lidar is used as the front end of the system to obtain the surrounding high-precision point cloud, and the inertial measurement unit (IMU) is used to replace the uniform motion model to remove the movement distortion of the lidar. The optimized point cloud information constructs a local map. After that, we combined low-cost GPS information to optimize the global map accuracy by using map optimization. Finally, the local map saved on the hard disk is generated through our optimization method to generate a global laser point cloud map of any size. At the same time, we found in actual tests that a major factor that affects the positioning accuracy of lidar on urban roads is the dynamic and semi-static moving vehicles on the road. In order to not be affected by the occlusion of parallel vehicles on the front and rear of the road when building the map, the deep point cloud neural network is used. The network recognizes these vehicles, and extracts point clouds through multi-target tracking, and removes the corresponding point clouds in the local and global maps. Autonomous driving vehicles in the park that meet the above test requirements are tested. The experimental results show that the multi-sensor fusion and dynamic target removal positioning system we designed meets the requirements of urban road positioning under multiple dynamic targets. © 2021 IEEE.</t>
  </si>
  <si>
    <t>10.1109/ICBAIE52039.2021.9390023</t>
  </si>
  <si>
    <t>http://doi.org/10.1109/ICBAIE52039.2021.9390023</t>
  </si>
  <si>
    <t>Laser Institute, Qilu University of Technology (Shandong Academy of Sciences), Jinan, China; Technology Institute of Automation, Qilu University of Technology (Shandong Academy of Sciences), Shandong Provincial Key Laboratory of Automotive Electronics, Jinan, China</t>
  </si>
  <si>
    <t>lidar slam;  multi-sensor information fusion;  State estimation</t>
  </si>
  <si>
    <t>Artificial intelligence;  Automobile drivers;  Big data;  Costs;  Deep neural networks;  Internet of things;  Navigation systems;  Optical radar;  Roads and streets;  Robots;  Target tracking, Dynamic environments;  Inertial measurement unit;  Information constructs;  Multi-sensor fusion;  Multi-target tracking;  Optimization method;  Positioning accuracy;  Positioning system, Road vehicles</t>
  </si>
  <si>
    <t>Variational Bayesian approach to condition-invariant feature extraction for visual place recognition</t>
  </si>
  <si>
    <t>Applied Sciences (Switzerland)</t>
  </si>
  <si>
    <t>As mobile robots perform long-term operations in large-scale environments, coping with perceptual changes becomes an important issue recently. This paper introduces a stochastic variational inference and learning architecture that can extract condition-invariant features for visual place recognition in a changing environment. Under the assumption that a latent representation of the variational autoencoder can be divided into condition-invariant and condition-sensitive features, a new structure of the variation autoencoder is proposed and a variational lower bound is derived to train the model. After training the model, condition-invariant features are extracted from test images to calculate the similarity matrix, and the places can be recognized even in severe environmental changes. Experiments were conducted to verify the proposed method, and the experimental results showed that our assumption was reasonable and effective in recognizing places in changing environments. © 2021 by the authors. Licensee MDPI, Basel, Switzerland.</t>
  </si>
  <si>
    <t>http://doi.org/10.3390/app11198976</t>
  </si>
  <si>
    <t>Department of Robotics, Kwangwoon University, Seoul, 01897, South Korea; Industrial AI Research Center, Chungbuk National University, Cheongju, 28116, South Korea</t>
  </si>
  <si>
    <t>Auto-encoder;  Deep learning;  Localization;  Mobile robots;  Place recognition;  SLAM</t>
  </si>
  <si>
    <t>20763417</t>
  </si>
  <si>
    <t>Long-Term Map Maintenance in Complex Environments</t>
  </si>
  <si>
    <t>13074LNAI</t>
  </si>
  <si>
    <t>As changes in external environments are inevitable, a lifelong mapping system is desirable for autonomous robots that aim at long-term operation. Capturing external environment changes into internal representations (for example, maps) is crucial for proper behavior and safety, especially in the case of autonomous vehicles. In this work, we propose a new large-scale mapping system for our autonomous vehicle or any other. The new mapping system is based on the Graph SLAM algorithm, with extensions to deal with the calibration of odometry directly in the optimization of the graph and to address map merging for long-term map maintenance. The mapping system can use sensor data from one or more robots to build and merge different types of occupancy grid maps. The system’s performance is evaluated in a series of experiments carried out with data captured in complex real-world scenarios. The experimental results indicate that the new large-scale mapping system can provide high-quality occupancy grid maps for later navigation and localization of autonomous vehicles that use occupancy grid maps. © 2021, Springer Nature Switzerland AG.</t>
  </si>
  <si>
    <t>http://doi.org/10.1007/978-3-030-91699-2_11</t>
  </si>
  <si>
    <t>Departamento de Informática, Universidade Federal do Espírito Santo, Av. Fernando Ferrari 514, Goiabeiras, Vitória, 29075-910, Brazil; Coordenação de Informática, Instituto Federal do Espírito Santo, ES-010 Km-6.5, Manguinhos, Serra, 29173-087, Brazil; Coordenadoria de Engenharia Mecânica, Instituto Federal do Espírito Santo, Av. Morobá 248, Bairro Morobá, Aracruz, 29192-733, Brazil</t>
  </si>
  <si>
    <t>Autonomous vehicles;  Map maintenance;  Map merging;  Mapping;  SLAM</t>
  </si>
  <si>
    <t>Maintenance;  Mapping;  Merging;  Robotics;  Robots, Autonomous Vehicles;  Complex environments;  Environment change;  External environments;  Large-scales;  Map maintenance;  Map merging;  Mapping systems;  Occupancy grid map;  SLAM, Autonomous vehicles</t>
  </si>
  <si>
    <t>For autonomous vehicles to operate persistently in a typical urban environment, it is essential to have high accuracy position information. This requires a mapping and localisation system that can adapt to changes over time. A localisation approach based on a single-survey map will not be suitable for long-term operation as it does not incorporate variations in the environment. In this paper, we present new algorithms to maintain a featured-based map. A map maintenance pipeline is proposed that can continuously update a map with the most relevant features taking advantage of the changes in the surroundings. Our pipeline detects and removes transient features based on their geometrical relationships with the vehicle's pose. Newly identified features became part of a new feature map and are assessed by the pipeline as candidates for the localisation map. By purging out-of-date features and adding newly detected features, we continually update the prior map to more accurately represent the most recent environment. We have validated our approach using the USyd Campus Dataset, which includes more than 18 months of data. The results presented demonstrate that our maintenance pipeline produces a resilient map which can provide sustained localisation performance over time. IEEE</t>
  </si>
  <si>
    <t>http://doi.org/10.1109/TITS.2021.3094485</t>
  </si>
  <si>
    <t>Australian Centre for Field Robotics (ACFR), The University of Sydney, Sydney, NSW 2006, Australia (e-mail: j.berrio@acfr.usyd.edu.au); Australian Centre for Field Robotics (ACFR), The University of Sydney, Sydney, NSW 2006, Australia.</t>
  </si>
  <si>
    <t>Autonomous vehicles;  Feature extraction;  feature-based map;  Long-term localisation;  Maintenance engineering;  map update.;  Pipelines;  Task analysis;  Transient analysis;  Visualization</t>
  </si>
  <si>
    <t>Feature extraction;  Maintenance;  Pipelines, Geometrical relationship;  High-accuracy;  Localisation;  Localisation Systems;  Position information;  Relevant features;  Transient features;  Typical urban, Autonomous vehicles</t>
  </si>
  <si>
    <t>We present a self-supervised learning approach for the semantic segmentation of lidar frames. Our method is used to train a deep point cloud segmentation architecture without any human annotation. The annotation process is automated with the combination of simultaneous localization and mapping (SLAM) and ray-tracing algorithms. By performing multiple navigation sessions in the same environment, we are able to identify permanent structures, such as walls, and disentangle short-term and long-term movable objects, such as people and tables, respectively. New sessions can then be performed using a network trained to predict these semantic labels. We demonstrate the ability of our approach to improve itself over time, from one session to the next. With semantically filtered point clouds, our robot can navigate through more complex scenarios, which, when added to the training pool, help to improve our network predictions. We provide insights into our network predictions and show that our approach can also improve the performances of common localization techniques. © 2021 IEEE</t>
  </si>
  <si>
    <t>http://doi.org/10.1109/ICRA48506.2021.9561701</t>
  </si>
  <si>
    <t>University of Toronto Institute for Aerospace Studies (UTIAS), 4925 Dufferin StON, Canada; Apple Inc.</t>
  </si>
  <si>
    <t>QE score</t>
  </si>
  <si>
    <t>QE1: related</t>
  </si>
  <si>
    <t>QE2: method</t>
  </si>
  <si>
    <t>QE4: hw+sw</t>
  </si>
  <si>
    <t>QE3: l+m</t>
  </si>
  <si>
    <t>QE5: long</t>
  </si>
  <si>
    <t>QE6: others</t>
  </si>
  <si>
    <t>QE7: public</t>
  </si>
  <si>
    <t>QE8: results</t>
  </si>
  <si>
    <t>QE options</t>
  </si>
  <si>
    <t>full</t>
  </si>
  <si>
    <t>partial</t>
  </si>
  <si>
    <t>none</t>
  </si>
  <si>
    <t>weights:</t>
  </si>
  <si>
    <t>QE scores</t>
  </si>
  <si>
    <t>#records</t>
  </si>
  <si>
    <t xml:space="preserve">total: </t>
  </si>
  <si>
    <t>Analysis of the quality scores' distribution</t>
  </si>
  <si>
    <t>cut-off score</t>
  </si>
  <si>
    <t>%rejected</t>
  </si>
  <si>
    <t>%included</t>
  </si>
  <si>
    <t>QE parsifal</t>
  </si>
  <si>
    <t>QE R1:
QE2/3/5/8</t>
  </si>
  <si>
    <t>QE R2:
cut-off</t>
  </si>
  <si>
    <t xml:space="preserve">cut-off score: </t>
  </si>
  <si>
    <t>Rejection based on QE2,3,5,8 and cut-off score</t>
  </si>
  <si>
    <t>Rejection based on the cut-off score criteria-only</t>
  </si>
  <si>
    <t>1. QE2,3,5,8</t>
  </si>
  <si>
    <t>2. cut-off</t>
  </si>
  <si>
    <t>include?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</si>
</sst>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Arial"/>
      <charset val="1"/>
    </font>
    <font>
      <b/>
      <sz val="10"/>
      <name val="Arial"/>
      <charset val="1"/>
    </font>
    <font>
      <sz val="10"/>
      <name val="Arial"/>
      <charset val="1"/>
    </font>
    <font>
      <sz val="10"/>
      <name val="Arial"/>
      <family val="2"/>
    </font>
    <font>
      <b/>
      <sz val="10"/>
      <name val="Arial"/>
      <family val="2"/>
    </font>
    <font>
      <sz val="8"/>
      <name val="Arial"/>
      <family val="2"/>
    </font>
  </fonts>
  <fills count="3">
    <fill>
      <patternFill patternType="none"/>
    </fill>
    <fill>
      <patternFill patternType="gray125"/>
    </fill>
    <fill>
      <patternFill patternType="solid">
        <fgColor rgb="FFFFC7CE"/>
      </patternFill>
    </fill>
  </fills>
  <borders count="1">
    <border>
      <left/>
      <right/>
      <top/>
      <bottom/>
      <diagonal/>
    </border>
  </borders>
  <cellStyleXfs count="1">
    <xf numFmtId="0" fontId="0" fillId="0" borderId="0" applyNumberFormat="0" applyFill="0" applyBorder="0" applyAlignment="0" applyProtection="0"/>
  </cellStyleXfs>
  <cellXfs count="14">
    <xf numFmtId="0" fontId="0" fillId="0" borderId="0" xfId="0"/>
    <xf numFmtId="0" fontId="1" fillId="0" borderId="0" xfId="0" applyFont="1" applyFill="1" applyBorder="1" applyAlignment="1" applyProtection="1"/>
    <xf numFmtId="0" fontId="2" fillId="0" borderId="0" xfId="0" applyFont="1" applyFill="1" applyBorder="1" applyAlignment="1" applyProtection="1"/>
    <xf numFmtId="0" fontId="4" fillId="0" borderId="0" xfId="0" applyFont="1"/>
    <xf numFmtId="0" fontId="3" fillId="0" borderId="0" xfId="0" applyFont="1"/>
    <xf numFmtId="0" fontId="0" fillId="0" borderId="0" xfId="0" applyNumberFormat="1"/>
    <xf numFmtId="0" fontId="4" fillId="0" borderId="0" xfId="0" applyFont="1" applyAlignment="1">
      <alignment horizontal="right"/>
    </xf>
    <xf numFmtId="0" fontId="4" fillId="0" borderId="0" xfId="0" applyFont="1" applyAlignment="1">
      <alignment horizontal="left" indent="1"/>
    </xf>
    <xf numFmtId="0" fontId="4" fillId="0" borderId="0" xfId="0" applyFont="1" applyAlignment="1">
      <alignment horizontal="left" indent="2"/>
    </xf>
    <xf numFmtId="10" fontId="0" fillId="0" borderId="0" xfId="0" applyNumberFormat="1"/>
    <xf numFmtId="0" fontId="0" fillId="2" borderId="0" xfId="0" applyFill="1"/>
    <xf numFmtId="0" fontId="0" fillId="0" borderId="0" xfId="0" applyFill="1"/>
    <xf numFmtId="0" fontId="4" fillId="0" borderId="0" xfId="0" applyFont="1" applyAlignment="1">
      <alignment wrapText="1"/>
    </xf>
    <xf numFmtId="0" fontId="3" fillId="0" borderId="0" xfId="0" applyNumberFormat="1" applyFont="1"/>
  </cellXfs>
  <cellStyles count="1">
    <cellStyle name="Normal" xfId="0" builtinId="0"/>
  </cellStyles>
  <dxfs count="43">
    <dxf>
      <font>
        <color rgb="FF9C0006"/>
      </font>
      <fill>
        <patternFill>
          <bgColor rgb="FFFFC7CE"/>
        </patternFill>
      </fill>
    </dxf>
    <dxf>
      <font>
        <color rgb="FF006100"/>
      </font>
      <fill>
        <patternFill>
          <bgColor rgb="FFE2EFDA"/>
        </patternFill>
      </fill>
    </dxf>
    <dxf>
      <font>
        <color rgb="FF9C0006"/>
      </font>
    </dxf>
    <dxf>
      <font>
        <color rgb="FF9C5700"/>
      </font>
    </dxf>
    <dxf>
      <font>
        <color rgb="FF006100"/>
      </font>
    </dxf>
    <dxf>
      <font>
        <color rgb="FF9C0006"/>
      </font>
      <fill>
        <patternFill>
          <bgColor rgb="FFFFC7CE"/>
        </patternFill>
      </fill>
    </dxf>
    <dxf>
      <font>
        <color rgb="FF006100"/>
      </font>
      <fill>
        <patternFill>
          <bgColor rgb="FFE2EFDA"/>
        </patternFill>
      </fill>
    </dxf>
    <dxf>
      <font>
        <color rgb="FF9C0006"/>
      </font>
      <fill>
        <patternFill>
          <bgColor rgb="FFFFC7CE"/>
        </patternFill>
      </fill>
    </dxf>
    <dxf>
      <font>
        <color rgb="FF9C0006"/>
      </font>
      <fill>
        <patternFill>
          <bgColor rgb="FFFFC7CE"/>
        </patternFill>
      </fill>
    </dxf>
    <dxf>
      <font>
        <color rgb="FF006100"/>
      </font>
      <fill>
        <patternFill>
          <bgColor rgb="FFE2EFDA"/>
        </patternFill>
      </fill>
    </dxf>
    <dxf>
      <font>
        <color rgb="FF9C0006"/>
      </font>
    </dxf>
    <dxf>
      <font>
        <color rgb="FF9C5700"/>
      </font>
    </dxf>
    <dxf>
      <font>
        <color rgb="FF006100"/>
      </font>
    </dxf>
    <dxf>
      <font>
        <color rgb="FF006100"/>
      </font>
      <fill>
        <patternFill>
          <bgColor rgb="FFE2EFDA"/>
        </patternFill>
      </fill>
    </dxf>
    <dxf>
      <numFmt numFmtId="0" formatCode="General"/>
    </dxf>
    <dxf>
      <font>
        <b/>
        <family val="2"/>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i val="0"/>
        <strike val="0"/>
        <condense val="0"/>
        <extend val="0"/>
        <outline val="0"/>
        <shadow val="0"/>
        <u val="none"/>
        <vertAlign val="baseline"/>
        <sz val="10"/>
        <color auto="1"/>
        <name val="Arial"/>
        <family val="2"/>
        <scheme val="none"/>
      </font>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s>
  <tableStyles count="0" defaultTableStyle="TableStyleMedium2" defaultPivotStyle="PivotStyleLight16"/>
  <colors>
    <mruColors>
      <color rgb="FF9C0006"/>
      <color rgb="FF9C5700"/>
      <color rgb="FF006100"/>
      <color rgb="FFFFC7CE"/>
      <color rgb="FFE2EFDA"/>
      <color rgb="FFC6EFCE"/>
      <color rgb="FFFFC8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txData>
          <cx:v>Quality Evaluation</cx:v>
        </cx:txData>
      </cx:tx>
      <cx:txPr>
        <a:bodyPr vertOverflow="overflow" horzOverflow="overflow" wrap="square" lIns="0" tIns="0" rIns="0" bIns="0"/>
        <a:lstStyle/>
        <a:p>
          <a:pPr algn="ctr" rtl="0">
            <a:defRPr sz="1400" b="0" i="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r>
            <a:rPr lang="en-GB">
              <a:solidFill>
                <a:sysClr val="windowText" lastClr="000000"/>
              </a:solidFill>
            </a:rPr>
            <a:t>Quality Evaluation</a:t>
          </a:r>
        </a:p>
      </cx:txPr>
    </cx:title>
    <cx:plotArea>
      <cx:plotAreaRegion>
        <cx:series layoutId="clusteredColumn" uniqueId="{6FDEB38D-2CCC-4F52-B589-D3D6A1F7D076}" formatIdx="0">
          <cx:dataLabels>
            <cx:txPr>
              <a:bodyPr vertOverflow="overflow" horzOverflow="overflow" wrap="square" lIns="0" tIns="0" rIns="0" bIns="0"/>
              <a:lstStyle/>
              <a:p>
                <a:pPr algn="ctr" rtl="0">
                  <a:defRPr sz="900" b="0" i="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GB">
                  <a:solidFill>
                    <a:sysClr val="windowText" lastClr="000000"/>
                  </a:solidFill>
                </a:endParaRPr>
              </a:p>
            </cx:txPr>
            <cx:visibility seriesName="0" categoryName="0" value="1"/>
          </cx:dataLabels>
          <cx:dataId val="0"/>
          <cx:layoutPr>
            <cx:aggregation/>
          </cx:layoutPr>
        </cx:series>
      </cx:plotAreaRegion>
      <cx:axis id="0">
        <cx:catScaling gapWidth="0.25"/>
        <cx:title>
          <cx:tx>
            <cx:txData>
              <cx:v>score (0..10.0)</cx:v>
            </cx:txData>
          </cx:tx>
          <cx:txPr>
            <a:bodyPr spcFirstLastPara="1" vertOverflow="ellipsis" horzOverflow="overflow" wrap="square" lIns="0" tIns="0" rIns="0" bIns="0" anchor="ctr" anchorCtr="1"/>
            <a:lstStyle/>
            <a:p>
              <a:pPr algn="ctr" rtl="0">
                <a:defRPr>
                  <a:solidFill>
                    <a:sysClr val="windowText" lastClr="000000"/>
                  </a:solidFill>
                </a:defRPr>
              </a:pPr>
              <a:r>
                <a:rPr lang="en-US" sz="900" b="0" i="0" u="none" strike="noStrike" baseline="0">
                  <a:solidFill>
                    <a:sysClr val="windowText" lastClr="000000"/>
                  </a:solidFill>
                  <a:latin typeface="Calibri" panose="020F0502020204030204"/>
                </a:rPr>
                <a:t>score (0..10.0)</a:t>
              </a:r>
            </a:p>
          </cx:txPr>
        </cx:title>
        <cx:majorTickMarks type="out"/>
        <cx:minorTickMarks type="out"/>
        <cx:tickLabels/>
        <cx:txPr>
          <a:bodyPr vertOverflow="overflow" horzOverflow="overflow" wrap="square" lIns="0" tIns="0" rIns="0" bIns="0"/>
          <a:lstStyle/>
          <a:p>
            <a:pPr algn="ctr" rtl="0">
              <a:defRPr sz="900" b="0" i="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GB">
              <a:solidFill>
                <a:sysClr val="windowText" lastClr="000000"/>
              </a:solidFill>
            </a:endParaRPr>
          </a:p>
        </cx:txPr>
      </cx:axis>
      <cx:axis id="1">
        <cx:valScaling/>
        <cx:title>
          <cx:tx>
            <cx:txData>
              <cx:v>#records</cx:v>
            </cx:txData>
          </cx:tx>
          <cx:txPr>
            <a:bodyPr spcFirstLastPara="1" vertOverflow="ellipsis" horzOverflow="overflow" wrap="square" lIns="0" tIns="0" rIns="0" bIns="0" anchor="ctr" anchorCtr="1"/>
            <a:lstStyle/>
            <a:p>
              <a:pPr algn="ctr" rtl="0">
                <a:defRPr>
                  <a:solidFill>
                    <a:sysClr val="windowText" lastClr="000000"/>
                  </a:solidFill>
                </a:defRPr>
              </a:pPr>
              <a:r>
                <a:rPr lang="en-US" sz="900" b="0" i="0" u="none" strike="noStrike" baseline="0">
                  <a:solidFill>
                    <a:sysClr val="windowText" lastClr="000000"/>
                  </a:solidFill>
                  <a:latin typeface="Calibri" panose="020F0502020204030204"/>
                </a:rPr>
                <a:t>#records</a:t>
              </a:r>
            </a:p>
          </cx:txPr>
        </cx:title>
        <cx:majorGridlines/>
        <cx:majorTickMarks type="out"/>
        <cx:minorTickMarks type="out"/>
        <cx:tickLabels/>
        <cx:txPr>
          <a:bodyPr vertOverflow="overflow" horzOverflow="overflow" wrap="square" lIns="0" tIns="0" rIns="0" bIns="0"/>
          <a:lstStyle/>
          <a:p>
            <a:pPr algn="ctr" rtl="0">
              <a:defRPr sz="900" b="0" i="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GB">
              <a:solidFill>
                <a:sysClr val="windowText" lastClr="000000"/>
              </a:solidFill>
            </a:endParaRPr>
          </a:p>
        </cx:txPr>
      </cx:axis>
    </cx:plotArea>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16</xdr:col>
      <xdr:colOff>87923</xdr:colOff>
      <xdr:row>17</xdr:row>
      <xdr:rowOff>152400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19D17F4F-C259-41A3-9910-6771BCEC131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14325" y="161925"/>
              <a:ext cx="4802798"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P411" totalsRowShown="0" headerRowDxfId="42" dataDxfId="41">
  <autoFilter ref="A1:P411" xr:uid="{00000000-0009-0000-0100-000001000000}"/>
  <sortState xmlns:xlrd2="http://schemas.microsoft.com/office/spreadsheetml/2017/richdata2" ref="A2:P411">
    <sortCondition ref="A2:A411"/>
  </sortState>
  <tableColumns count="16">
    <tableColumn id="2" xr3:uid="{00000000-0010-0000-0000-000002000000}" name="title" dataDxfId="40"/>
    <tableColumn id="3" xr3:uid="{00000000-0010-0000-0000-000003000000}" name="author" dataDxfId="39"/>
    <tableColumn id="4" xr3:uid="{00000000-0010-0000-0000-000004000000}" name="journal" dataDxfId="38"/>
    <tableColumn id="5" xr3:uid="{00000000-0010-0000-0000-000005000000}" name="year" dataDxfId="37"/>
    <tableColumn id="6" xr3:uid="{00000000-0010-0000-0000-000006000000}" name="source" dataDxfId="36"/>
    <tableColumn id="7" xr3:uid="{00000000-0010-0000-0000-000007000000}" name="pages" dataDxfId="35"/>
    <tableColumn id="8" xr3:uid="{00000000-0010-0000-0000-000008000000}" name="volume" dataDxfId="34"/>
    <tableColumn id="9" xr3:uid="{00000000-0010-0000-0000-000009000000}" name="abstract" dataDxfId="33"/>
    <tableColumn id="10" xr3:uid="{00000000-0010-0000-0000-00000A000000}" name="document_type" dataDxfId="32"/>
    <tableColumn id="11" xr3:uid="{00000000-0010-0000-0000-00000B000000}" name="doi" dataDxfId="31"/>
    <tableColumn id="12" xr3:uid="{00000000-0010-0000-0000-00000C000000}" name="url" dataDxfId="30"/>
    <tableColumn id="13" xr3:uid="{00000000-0010-0000-0000-00000D000000}" name="affiliation" dataDxfId="29"/>
    <tableColumn id="14" xr3:uid="{00000000-0010-0000-0000-00000E000000}" name="author_keywords" dataDxfId="28"/>
    <tableColumn id="15" xr3:uid="{00000000-0010-0000-0000-00000F000000}" name="keywords" dataDxfId="27"/>
    <tableColumn id="16" xr3:uid="{00000000-0010-0000-0000-000010000000}" name="publisher" dataDxfId="26"/>
    <tableColumn id="17" xr3:uid="{00000000-0010-0000-0000-000011000000}" name="issn" dataDxfId="25"/>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813C04E-3951-4C17-9AD5-5E22CD992176}" name="Table2" displayName="Table2" ref="A2:Q412" totalsRowShown="0">
  <autoFilter ref="A2:Q412" xr:uid="{4813C04E-3951-4C17-9AD5-5E22CD992176}"/>
  <sortState xmlns:xlrd2="http://schemas.microsoft.com/office/spreadsheetml/2017/richdata2" ref="A3:Q412">
    <sortCondition ref="Q3:Q412" customList="yes,no"/>
    <sortCondition ref="B3:B412"/>
    <sortCondition ref="A3:A412"/>
  </sortState>
  <tableColumns count="17">
    <tableColumn id="1" xr3:uid="{0CF38550-DC26-45B3-A195-00D3E4C0F211}" name="title"/>
    <tableColumn id="13" xr3:uid="{E81C4977-098C-4325-9C40-73E84C0ED44B}" name="year"/>
    <tableColumn id="19" xr3:uid="{46BD9103-423C-4179-B05A-B3E5ED93DB26}" name="doi" dataDxfId="24"/>
    <tableColumn id="18" xr3:uid="{54F3D085-288F-444A-B63F-9ECE6012AB45}" name="url" dataDxfId="23"/>
    <tableColumn id="2" xr3:uid="{2BCE0B96-9C49-403C-B867-209A2FBEA6A6}" name="QE parsifal"/>
    <tableColumn id="6" xr3:uid="{9AA448D7-C56A-4D11-92A3-DF2ED2805C05}" name="QE1: related"/>
    <tableColumn id="9" xr3:uid="{217310C0-4E17-4D46-AD2D-63A46C8F21E3}" name="QE2: method"/>
    <tableColumn id="11" xr3:uid="{9BE376C0-F8CB-403E-865D-A0E2026E3FF7}" name="QE3: l+m"/>
    <tableColumn id="10" xr3:uid="{76C1DF1E-D464-49DC-8AD1-8A38403B0210}" name="QE4: hw+sw"/>
    <tableColumn id="7" xr3:uid="{E6FE9C92-C4F1-4742-9BBA-D4205FD0A48A}" name="QE5: long"/>
    <tableColumn id="8" xr3:uid="{3BF21DF8-1E1C-487B-9808-0878BAFE5257}" name="QE6: others"/>
    <tableColumn id="3" xr3:uid="{54B0E2A3-CBA0-4064-BAA1-3F6098448B2E}" name="QE7: public"/>
    <tableColumn id="4" xr3:uid="{D0C73622-DB34-495D-AE54-B520D304E58D}" name="QE8: results"/>
    <tableColumn id="5" xr3:uid="{CD562DBB-99FE-43D9-A9CE-AE17C5B42CE8}" name="QE score" dataDxfId="22">
      <calculatedColumnFormula>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calculatedColumnFormula>
    </tableColumn>
    <tableColumn id="16" xr3:uid="{08CFC487-1911-4523-B4F7-08D3704EBCB5}" name="QE R1:_x000a_QE2/3/5/8" dataDxfId="21">
      <calculatedColumnFormula>IF(OR(Table2[[#This Row],[QE2: method]]="none",Table2[[#This Row],[QE3: l+m]]="none",Table2[[#This Row],[QE5: long]]="none",Table2[[#This Row],[QE8: results]]="none"),"reject","ok")</calculatedColumnFormula>
    </tableColumn>
    <tableColumn id="14" xr3:uid="{146DE30D-BAE5-4D76-BDC1-96A99DD6A808}" name="QE R2:_x000a_cut-off" dataDxfId="20">
      <calculatedColumnFormula>IF(Table2[[#This Row],[QE score]]&lt;=$P$1,"reject","ok")</calculatedColumnFormula>
    </tableColumn>
    <tableColumn id="17" xr3:uid="{A6EA9EB1-7A33-482B-AD2C-06AB5AFB4F94}" name="include?" dataDxfId="19">
      <calculatedColumnFormula>IF(AND(Table2[[#This Row],[QE R1:
QE2/3/5/8]] &lt;&gt; "reject", Table2[[#This Row],[QE R2:
cut-off]] &lt;&gt; "reject"),"yes","no")</calculatedColumnFormula>
    </tableColumn>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216FC5C-BC08-42D4-B4E1-15413C03FFAD}" name="Table4" displayName="Table4" ref="A1:A4" totalsRowShown="0" headerRowDxfId="18" dataDxfId="17">
  <autoFilter ref="A1:A4" xr:uid="{D216FC5C-BC08-42D4-B4E1-15413C03FFAD}"/>
  <tableColumns count="1">
    <tableColumn id="1" xr3:uid="{BFB27CC8-6784-4A15-9BE3-FC016698C653}" name="QE options" dataDxfId="16"/>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C8D7A7E-57EA-48C7-8BE2-5733263DD580}" name="Table3" displayName="Table3" ref="C1:D22" totalsRowShown="0" headerRowDxfId="15">
  <autoFilter ref="C1:D22" xr:uid="{CC8D7A7E-57EA-48C7-8BE2-5733263DD580}"/>
  <tableColumns count="2">
    <tableColumn id="1" xr3:uid="{536DF366-6912-4F71-946E-28E7190508D7}" name="QE scores"/>
    <tableColumn id="2" xr3:uid="{240223F8-A5E3-481C-B7A6-C0256D4044C0}" name="#records" dataDxfId="14">
      <calculatedColumnFormula>COUNTIF(Table2[QE parsifal],Table3[[#This Row],[QE scores]])</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P411"/>
  <sheetViews>
    <sheetView workbookViewId="0"/>
  </sheetViews>
  <sheetFormatPr defaultRowHeight="12.75" x14ac:dyDescent="0.2"/>
  <cols>
    <col min="1" max="1" width="70.7109375" customWidth="1"/>
    <col min="2" max="2" width="9" customWidth="1"/>
    <col min="3" max="3" width="9.5703125" customWidth="1"/>
    <col min="4" max="4" width="7.85546875" customWidth="1"/>
    <col min="5" max="5" width="9.140625" customWidth="1"/>
    <col min="6" max="6" width="8.5703125" customWidth="1"/>
    <col min="7" max="7" width="9.85546875" customWidth="1"/>
    <col min="8" max="8" width="10.28515625" customWidth="1"/>
    <col min="9" max="9" width="17" customWidth="1"/>
    <col min="10" max="11" width="7.85546875" customWidth="1"/>
    <col min="12" max="12" width="11.7109375" customWidth="1"/>
    <col min="13" max="13" width="18.5703125" customWidth="1"/>
    <col min="14" max="14" width="11.7109375" customWidth="1"/>
    <col min="15" max="15" width="11.5703125" customWidth="1"/>
    <col min="16" max="16" width="7.85546875" customWidth="1"/>
  </cols>
  <sheetData>
    <row r="1" spans="1:16"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x14ac:dyDescent="0.2">
      <c r="A2" s="2" t="s">
        <v>370</v>
      </c>
      <c r="B2" s="2" t="s">
        <v>371</v>
      </c>
      <c r="C2" s="2" t="s">
        <v>37</v>
      </c>
      <c r="D2" s="2" t="s">
        <v>66</v>
      </c>
      <c r="E2" s="2" t="s">
        <v>1432</v>
      </c>
      <c r="F2" s="2" t="s">
        <v>372</v>
      </c>
      <c r="G2" s="2" t="s">
        <v>112</v>
      </c>
      <c r="H2" s="2" t="s">
        <v>3543</v>
      </c>
      <c r="I2" s="2" t="s">
        <v>1121</v>
      </c>
      <c r="J2" s="2" t="s">
        <v>373</v>
      </c>
      <c r="K2" s="2" t="s">
        <v>3544</v>
      </c>
      <c r="L2" s="2" t="s">
        <v>3545</v>
      </c>
      <c r="M2" s="2" t="s">
        <v>2606</v>
      </c>
      <c r="N2" s="2" t="s">
        <v>3546</v>
      </c>
      <c r="O2" s="2" t="s">
        <v>1442</v>
      </c>
      <c r="P2" s="2" t="s">
        <v>1485</v>
      </c>
    </row>
    <row r="3" spans="1:16" x14ac:dyDescent="0.2">
      <c r="A3" s="2" t="s">
        <v>1221</v>
      </c>
      <c r="B3" s="2" t="s">
        <v>1222</v>
      </c>
      <c r="C3" s="2" t="s">
        <v>1118</v>
      </c>
      <c r="D3" s="2" t="s">
        <v>131</v>
      </c>
      <c r="E3" s="2" t="s">
        <v>1119</v>
      </c>
      <c r="F3" s="2" t="s">
        <v>1223</v>
      </c>
      <c r="G3" s="2" t="s">
        <v>1224</v>
      </c>
      <c r="H3" s="2" t="s">
        <v>1225</v>
      </c>
      <c r="I3" s="2" t="s">
        <v>1179</v>
      </c>
      <c r="J3" s="2" t="s">
        <v>1226</v>
      </c>
      <c r="K3" s="2" t="s">
        <v>1227</v>
      </c>
      <c r="L3" s="2" t="s">
        <v>1228</v>
      </c>
      <c r="M3" s="2"/>
      <c r="N3" s="2"/>
      <c r="O3" s="2" t="s">
        <v>1122</v>
      </c>
      <c r="P3" s="2" t="s">
        <v>884</v>
      </c>
    </row>
    <row r="4" spans="1:16" x14ac:dyDescent="0.2">
      <c r="A4" s="2" t="s">
        <v>88</v>
      </c>
      <c r="B4" s="2" t="s">
        <v>89</v>
      </c>
      <c r="C4" s="2" t="s">
        <v>90</v>
      </c>
      <c r="D4" s="2" t="s">
        <v>58</v>
      </c>
      <c r="E4" s="2" t="s">
        <v>1432</v>
      </c>
      <c r="F4" s="2" t="s">
        <v>91</v>
      </c>
      <c r="G4" s="2" t="s">
        <v>92</v>
      </c>
      <c r="H4" s="2" t="s">
        <v>3582</v>
      </c>
      <c r="I4" s="2" t="s">
        <v>1121</v>
      </c>
      <c r="J4" s="2" t="s">
        <v>93</v>
      </c>
      <c r="K4" s="2" t="s">
        <v>3583</v>
      </c>
      <c r="L4" s="2" t="s">
        <v>3584</v>
      </c>
      <c r="M4" s="2" t="s">
        <v>3585</v>
      </c>
      <c r="N4" s="2" t="s">
        <v>3586</v>
      </c>
      <c r="O4" s="2" t="s">
        <v>1442</v>
      </c>
      <c r="P4" s="2" t="s">
        <v>2197</v>
      </c>
    </row>
    <row r="5" spans="1:16" x14ac:dyDescent="0.2">
      <c r="A5" s="2" t="s">
        <v>3100</v>
      </c>
      <c r="B5" s="2" t="s">
        <v>3101</v>
      </c>
      <c r="C5" s="2" t="s">
        <v>852</v>
      </c>
      <c r="D5" s="2" t="s">
        <v>194</v>
      </c>
      <c r="E5" s="2" t="s">
        <v>853</v>
      </c>
      <c r="F5" s="2" t="s">
        <v>3102</v>
      </c>
      <c r="G5" s="2" t="s">
        <v>32</v>
      </c>
      <c r="H5" s="2" t="s">
        <v>3103</v>
      </c>
      <c r="I5" s="2"/>
      <c r="J5" s="2" t="s">
        <v>3104</v>
      </c>
      <c r="K5" s="2" t="s">
        <v>3105</v>
      </c>
      <c r="L5" s="2"/>
      <c r="M5" s="2"/>
      <c r="N5" s="2" t="s">
        <v>3106</v>
      </c>
      <c r="O5" s="2"/>
      <c r="P5" s="2" t="s">
        <v>856</v>
      </c>
    </row>
    <row r="6" spans="1:16" x14ac:dyDescent="0.2">
      <c r="A6" s="2" t="s">
        <v>265</v>
      </c>
      <c r="B6" s="2" t="s">
        <v>266</v>
      </c>
      <c r="C6" s="2" t="s">
        <v>2543</v>
      </c>
      <c r="D6" s="2" t="s">
        <v>131</v>
      </c>
      <c r="E6" s="2" t="s">
        <v>1432</v>
      </c>
      <c r="F6" s="2" t="s">
        <v>267</v>
      </c>
      <c r="G6" s="2"/>
      <c r="H6" s="2" t="s">
        <v>2544</v>
      </c>
      <c r="I6" s="2" t="s">
        <v>1433</v>
      </c>
      <c r="J6" s="2" t="s">
        <v>268</v>
      </c>
      <c r="K6" s="2" t="s">
        <v>2545</v>
      </c>
      <c r="L6" s="2" t="s">
        <v>2546</v>
      </c>
      <c r="M6" s="2"/>
      <c r="N6" s="2" t="s">
        <v>2547</v>
      </c>
      <c r="O6" s="2"/>
      <c r="P6" s="2"/>
    </row>
    <row r="7" spans="1:16" x14ac:dyDescent="0.2">
      <c r="A7" s="2" t="s">
        <v>789</v>
      </c>
      <c r="B7" s="2" t="s">
        <v>790</v>
      </c>
      <c r="C7" s="2" t="s">
        <v>791</v>
      </c>
      <c r="D7" s="2" t="s">
        <v>16</v>
      </c>
      <c r="E7" s="2" t="s">
        <v>1432</v>
      </c>
      <c r="F7" s="2" t="s">
        <v>792</v>
      </c>
      <c r="G7" s="2" t="s">
        <v>788</v>
      </c>
      <c r="H7" s="2" t="s">
        <v>2665</v>
      </c>
      <c r="I7" s="2" t="s">
        <v>1121</v>
      </c>
      <c r="J7" s="2" t="s">
        <v>793</v>
      </c>
      <c r="K7" s="2" t="s">
        <v>2666</v>
      </c>
      <c r="L7" s="2" t="s">
        <v>2667</v>
      </c>
      <c r="M7" s="2" t="s">
        <v>2668</v>
      </c>
      <c r="N7" s="2" t="s">
        <v>2669</v>
      </c>
      <c r="O7" s="2" t="s">
        <v>1669</v>
      </c>
      <c r="P7" s="2" t="s">
        <v>2670</v>
      </c>
    </row>
    <row r="8" spans="1:16" x14ac:dyDescent="0.2">
      <c r="A8" s="2" t="s">
        <v>642</v>
      </c>
      <c r="B8" s="2" t="s">
        <v>643</v>
      </c>
      <c r="C8" s="2" t="s">
        <v>1450</v>
      </c>
      <c r="D8" s="2" t="s">
        <v>38</v>
      </c>
      <c r="E8" s="2" t="s">
        <v>1432</v>
      </c>
      <c r="F8" s="2" t="s">
        <v>644</v>
      </c>
      <c r="G8" s="2"/>
      <c r="H8" s="2" t="s">
        <v>2365</v>
      </c>
      <c r="I8" s="2" t="s">
        <v>1433</v>
      </c>
      <c r="J8" s="2" t="s">
        <v>645</v>
      </c>
      <c r="K8" s="2" t="s">
        <v>2366</v>
      </c>
      <c r="L8" s="2" t="s">
        <v>2367</v>
      </c>
      <c r="M8" s="2"/>
      <c r="N8" s="2" t="s">
        <v>2368</v>
      </c>
      <c r="O8" s="2" t="s">
        <v>1442</v>
      </c>
      <c r="P8" s="2" t="s">
        <v>1456</v>
      </c>
    </row>
    <row r="9" spans="1:16" x14ac:dyDescent="0.2">
      <c r="A9" s="2" t="s">
        <v>417</v>
      </c>
      <c r="B9" s="2" t="s">
        <v>2726</v>
      </c>
      <c r="C9" s="2" t="s">
        <v>3264</v>
      </c>
      <c r="D9" s="2" t="s">
        <v>152</v>
      </c>
      <c r="E9" s="2" t="s">
        <v>1432</v>
      </c>
      <c r="F9" s="2" t="s">
        <v>102</v>
      </c>
      <c r="G9" s="2" t="s">
        <v>3265</v>
      </c>
      <c r="H9" s="2" t="s">
        <v>3266</v>
      </c>
      <c r="I9" s="2" t="s">
        <v>1433</v>
      </c>
      <c r="J9" s="2" t="s">
        <v>418</v>
      </c>
      <c r="K9" s="2" t="s">
        <v>3267</v>
      </c>
      <c r="L9" s="2" t="s">
        <v>3268</v>
      </c>
      <c r="M9" s="2"/>
      <c r="N9" s="2" t="s">
        <v>3269</v>
      </c>
      <c r="O9" s="2" t="s">
        <v>1442</v>
      </c>
      <c r="P9" s="2"/>
    </row>
    <row r="10" spans="1:16" x14ac:dyDescent="0.2">
      <c r="A10" s="2" t="s">
        <v>2901</v>
      </c>
      <c r="B10" s="2" t="s">
        <v>83</v>
      </c>
      <c r="C10" s="2" t="s">
        <v>1811</v>
      </c>
      <c r="D10" s="2" t="s">
        <v>26</v>
      </c>
      <c r="E10" s="2" t="s">
        <v>1432</v>
      </c>
      <c r="F10" s="2" t="s">
        <v>1414</v>
      </c>
      <c r="G10" s="2" t="s">
        <v>27</v>
      </c>
      <c r="H10" s="2" t="s">
        <v>2902</v>
      </c>
      <c r="I10" s="2" t="s">
        <v>1433</v>
      </c>
      <c r="J10" s="2" t="s">
        <v>84</v>
      </c>
      <c r="K10" s="2" t="s">
        <v>2903</v>
      </c>
      <c r="L10" s="2" t="s">
        <v>2904</v>
      </c>
      <c r="M10" s="2" t="s">
        <v>2905</v>
      </c>
      <c r="N10" s="2" t="s">
        <v>2906</v>
      </c>
      <c r="O10" s="2"/>
      <c r="P10" s="2" t="s">
        <v>1818</v>
      </c>
    </row>
    <row r="11" spans="1:16" x14ac:dyDescent="0.2">
      <c r="A11" s="2" t="s">
        <v>1428</v>
      </c>
      <c r="B11" s="2" t="s">
        <v>1429</v>
      </c>
      <c r="C11" s="2" t="s">
        <v>1649</v>
      </c>
      <c r="D11" s="2" t="s">
        <v>66</v>
      </c>
      <c r="E11" s="2" t="s">
        <v>1432</v>
      </c>
      <c r="F11" s="2" t="s">
        <v>1430</v>
      </c>
      <c r="G11" s="2"/>
      <c r="H11" s="2" t="s">
        <v>1650</v>
      </c>
      <c r="I11" s="2" t="s">
        <v>1433</v>
      </c>
      <c r="J11" s="2" t="s">
        <v>1431</v>
      </c>
      <c r="K11" s="2" t="s">
        <v>1651</v>
      </c>
      <c r="L11" s="2" t="s">
        <v>1652</v>
      </c>
      <c r="M11" s="2" t="s">
        <v>1653</v>
      </c>
      <c r="N11" s="2" t="s">
        <v>1654</v>
      </c>
      <c r="O11" s="2" t="s">
        <v>1442</v>
      </c>
      <c r="P11" s="2"/>
    </row>
    <row r="12" spans="1:16" x14ac:dyDescent="0.2">
      <c r="A12" s="2" t="s">
        <v>309</v>
      </c>
      <c r="B12" s="2" t="s">
        <v>310</v>
      </c>
      <c r="C12" s="2" t="s">
        <v>891</v>
      </c>
      <c r="D12" s="2" t="s">
        <v>16</v>
      </c>
      <c r="E12" s="2" t="s">
        <v>853</v>
      </c>
      <c r="F12" s="2" t="s">
        <v>892</v>
      </c>
      <c r="G12" s="2"/>
      <c r="H12" s="2" t="s">
        <v>311</v>
      </c>
      <c r="I12" s="2"/>
      <c r="J12" s="2" t="s">
        <v>312</v>
      </c>
      <c r="K12" s="2" t="s">
        <v>893</v>
      </c>
      <c r="L12" s="2"/>
      <c r="M12" s="2"/>
      <c r="N12" s="2" t="s">
        <v>894</v>
      </c>
      <c r="O12" s="2"/>
      <c r="P12" s="2"/>
    </row>
    <row r="13" spans="1:16" x14ac:dyDescent="0.2">
      <c r="A13" s="2" t="s">
        <v>279</v>
      </c>
      <c r="B13" s="2" t="s">
        <v>280</v>
      </c>
      <c r="C13" s="2" t="s">
        <v>2360</v>
      </c>
      <c r="D13" s="2" t="s">
        <v>194</v>
      </c>
      <c r="E13" s="2" t="s">
        <v>1432</v>
      </c>
      <c r="F13" s="2" t="s">
        <v>281</v>
      </c>
      <c r="G13" s="2"/>
      <c r="H13" s="2" t="s">
        <v>2361</v>
      </c>
      <c r="I13" s="2" t="s">
        <v>1433</v>
      </c>
      <c r="J13" s="2" t="s">
        <v>282</v>
      </c>
      <c r="K13" s="2" t="s">
        <v>2362</v>
      </c>
      <c r="L13" s="2" t="s">
        <v>2363</v>
      </c>
      <c r="M13" s="2"/>
      <c r="N13" s="2" t="s">
        <v>2364</v>
      </c>
      <c r="O13" s="2"/>
      <c r="P13" s="2"/>
    </row>
    <row r="14" spans="1:16" x14ac:dyDescent="0.2">
      <c r="A14" s="2" t="s">
        <v>1426</v>
      </c>
      <c r="B14" s="2" t="s">
        <v>1427</v>
      </c>
      <c r="C14" s="2" t="s">
        <v>105</v>
      </c>
      <c r="D14" s="2" t="s">
        <v>16</v>
      </c>
      <c r="E14" s="2" t="s">
        <v>1432</v>
      </c>
      <c r="F14" s="2" t="s">
        <v>1424</v>
      </c>
      <c r="G14" s="2" t="s">
        <v>365</v>
      </c>
      <c r="H14" s="2" t="s">
        <v>1671</v>
      </c>
      <c r="I14" s="2" t="s">
        <v>1121</v>
      </c>
      <c r="J14" s="2" t="s">
        <v>1425</v>
      </c>
      <c r="K14" s="2" t="s">
        <v>1672</v>
      </c>
      <c r="L14" s="2" t="s">
        <v>1673</v>
      </c>
      <c r="M14" s="2" t="s">
        <v>1674</v>
      </c>
      <c r="N14" s="2" t="s">
        <v>1675</v>
      </c>
      <c r="O14" s="2" t="s">
        <v>1442</v>
      </c>
      <c r="P14" s="2" t="s">
        <v>1676</v>
      </c>
    </row>
    <row r="15" spans="1:16" x14ac:dyDescent="0.2">
      <c r="A15" s="2" t="s">
        <v>3462</v>
      </c>
      <c r="B15" s="2" t="s">
        <v>3463</v>
      </c>
      <c r="C15" s="2" t="s">
        <v>3464</v>
      </c>
      <c r="D15" s="2" t="s">
        <v>66</v>
      </c>
      <c r="E15" s="2" t="s">
        <v>853</v>
      </c>
      <c r="F15" s="2" t="s">
        <v>3465</v>
      </c>
      <c r="G15" s="2" t="s">
        <v>1024</v>
      </c>
      <c r="H15" s="2" t="s">
        <v>3466</v>
      </c>
      <c r="I15" s="2"/>
      <c r="J15" s="2" t="s">
        <v>3467</v>
      </c>
      <c r="K15" s="2" t="s">
        <v>3468</v>
      </c>
      <c r="L15" s="2"/>
      <c r="M15" s="2"/>
      <c r="N15" s="2" t="s">
        <v>3469</v>
      </c>
      <c r="O15" s="2"/>
      <c r="P15" s="2" t="s">
        <v>3470</v>
      </c>
    </row>
    <row r="16" spans="1:16" x14ac:dyDescent="0.2">
      <c r="A16" s="2" t="s">
        <v>630</v>
      </c>
      <c r="B16" s="2" t="s">
        <v>631</v>
      </c>
      <c r="C16" s="2" t="s">
        <v>123</v>
      </c>
      <c r="D16" s="2" t="s">
        <v>16</v>
      </c>
      <c r="E16" s="2" t="s">
        <v>1432</v>
      </c>
      <c r="F16" s="2" t="s">
        <v>632</v>
      </c>
      <c r="G16" s="2" t="s">
        <v>92</v>
      </c>
      <c r="H16" s="2" t="s">
        <v>3752</v>
      </c>
      <c r="I16" s="2" t="s">
        <v>1121</v>
      </c>
      <c r="J16" s="2" t="s">
        <v>633</v>
      </c>
      <c r="K16" s="2" t="s">
        <v>3753</v>
      </c>
      <c r="L16" s="2" t="s">
        <v>3754</v>
      </c>
      <c r="M16" s="2" t="s">
        <v>3755</v>
      </c>
      <c r="N16" s="2" t="s">
        <v>3756</v>
      </c>
      <c r="O16" s="2" t="s">
        <v>1442</v>
      </c>
      <c r="P16" s="2" t="s">
        <v>1758</v>
      </c>
    </row>
    <row r="17" spans="1:16" x14ac:dyDescent="0.2">
      <c r="A17" s="2" t="s">
        <v>1444</v>
      </c>
      <c r="B17" s="2" t="s">
        <v>1445</v>
      </c>
      <c r="C17" s="2" t="s">
        <v>1448</v>
      </c>
      <c r="D17" s="2" t="s">
        <v>54</v>
      </c>
      <c r="E17" s="2" t="s">
        <v>1432</v>
      </c>
      <c r="F17" s="2" t="s">
        <v>1446</v>
      </c>
      <c r="G17" s="2" t="s">
        <v>680</v>
      </c>
      <c r="H17" s="2" t="s">
        <v>3224</v>
      </c>
      <c r="I17" s="2" t="s">
        <v>1121</v>
      </c>
      <c r="J17" s="2" t="s">
        <v>1447</v>
      </c>
      <c r="K17" s="2" t="s">
        <v>3225</v>
      </c>
      <c r="L17" s="2" t="s">
        <v>3226</v>
      </c>
      <c r="M17" s="2" t="s">
        <v>3227</v>
      </c>
      <c r="N17" s="2" t="s">
        <v>3228</v>
      </c>
      <c r="O17" s="2" t="s">
        <v>3229</v>
      </c>
      <c r="P17" s="2" t="s">
        <v>3230</v>
      </c>
    </row>
    <row r="18" spans="1:16" x14ac:dyDescent="0.2">
      <c r="A18" s="2" t="s">
        <v>2515</v>
      </c>
      <c r="B18" s="2" t="s">
        <v>1443</v>
      </c>
      <c r="C18" s="2" t="s">
        <v>777</v>
      </c>
      <c r="D18" s="2" t="s">
        <v>16</v>
      </c>
      <c r="E18" s="2" t="s">
        <v>1432</v>
      </c>
      <c r="F18" s="2" t="s">
        <v>1412</v>
      </c>
      <c r="G18" s="2" t="s">
        <v>92</v>
      </c>
      <c r="H18" s="2" t="s">
        <v>2516</v>
      </c>
      <c r="I18" s="2" t="s">
        <v>1121</v>
      </c>
      <c r="J18" s="2" t="s">
        <v>1413</v>
      </c>
      <c r="K18" s="2" t="s">
        <v>2517</v>
      </c>
      <c r="L18" s="2" t="s">
        <v>2518</v>
      </c>
      <c r="M18" s="2" t="s">
        <v>2519</v>
      </c>
      <c r="N18" s="2" t="s">
        <v>2520</v>
      </c>
      <c r="O18" s="2" t="s">
        <v>1464</v>
      </c>
      <c r="P18" s="2" t="s">
        <v>1465</v>
      </c>
    </row>
    <row r="19" spans="1:16" x14ac:dyDescent="0.2">
      <c r="A19" s="2" t="s">
        <v>490</v>
      </c>
      <c r="B19" s="2" t="s">
        <v>491</v>
      </c>
      <c r="C19" s="2" t="s">
        <v>961</v>
      </c>
      <c r="D19" s="2" t="s">
        <v>66</v>
      </c>
      <c r="E19" s="2" t="s">
        <v>853</v>
      </c>
      <c r="F19" s="2" t="s">
        <v>3471</v>
      </c>
      <c r="G19" s="2"/>
      <c r="H19" s="2" t="s">
        <v>492</v>
      </c>
      <c r="I19" s="2"/>
      <c r="J19" s="2" t="s">
        <v>493</v>
      </c>
      <c r="K19" s="2" t="s">
        <v>3472</v>
      </c>
      <c r="L19" s="2"/>
      <c r="M19" s="2"/>
      <c r="N19" s="2" t="s">
        <v>3473</v>
      </c>
      <c r="O19" s="2"/>
      <c r="P19" s="2"/>
    </row>
    <row r="20" spans="1:16" x14ac:dyDescent="0.2">
      <c r="A20" s="2" t="s">
        <v>212</v>
      </c>
      <c r="B20" s="2" t="s">
        <v>213</v>
      </c>
      <c r="C20" s="2" t="s">
        <v>2225</v>
      </c>
      <c r="D20" s="2" t="s">
        <v>194</v>
      </c>
      <c r="E20" s="2" t="s">
        <v>1432</v>
      </c>
      <c r="F20" s="2" t="s">
        <v>214</v>
      </c>
      <c r="G20" s="2"/>
      <c r="H20" s="2" t="s">
        <v>2226</v>
      </c>
      <c r="I20" s="2" t="s">
        <v>1433</v>
      </c>
      <c r="J20" s="2" t="s">
        <v>215</v>
      </c>
      <c r="K20" s="2" t="s">
        <v>2227</v>
      </c>
      <c r="L20" s="2" t="s">
        <v>2228</v>
      </c>
      <c r="M20" s="2" t="s">
        <v>2229</v>
      </c>
      <c r="N20" s="2" t="s">
        <v>2230</v>
      </c>
      <c r="O20" s="2"/>
      <c r="P20" s="2"/>
    </row>
    <row r="21" spans="1:16" x14ac:dyDescent="0.2">
      <c r="A21" s="2" t="s">
        <v>3640</v>
      </c>
      <c r="B21" s="2" t="s">
        <v>3641</v>
      </c>
      <c r="C21" s="2" t="s">
        <v>1458</v>
      </c>
      <c r="D21" s="2" t="s">
        <v>16</v>
      </c>
      <c r="E21" s="2" t="s">
        <v>1432</v>
      </c>
      <c r="F21" s="2" t="s">
        <v>3642</v>
      </c>
      <c r="G21" s="2" t="s">
        <v>92</v>
      </c>
      <c r="H21" s="2" t="s">
        <v>3643</v>
      </c>
      <c r="I21" s="2" t="s">
        <v>1121</v>
      </c>
      <c r="J21" s="2" t="s">
        <v>3644</v>
      </c>
      <c r="K21" s="2" t="s">
        <v>3645</v>
      </c>
      <c r="L21" s="2" t="s">
        <v>3646</v>
      </c>
      <c r="M21" s="2" t="s">
        <v>3647</v>
      </c>
      <c r="N21" s="2" t="s">
        <v>3648</v>
      </c>
      <c r="O21" s="2" t="s">
        <v>1464</v>
      </c>
      <c r="P21" s="2" t="s">
        <v>1465</v>
      </c>
    </row>
    <row r="22" spans="1:16" x14ac:dyDescent="0.2">
      <c r="A22" s="2" t="s">
        <v>834</v>
      </c>
      <c r="B22" s="2" t="s">
        <v>835</v>
      </c>
      <c r="C22" s="2" t="s">
        <v>836</v>
      </c>
      <c r="D22" s="2" t="s">
        <v>58</v>
      </c>
      <c r="E22" s="2" t="s">
        <v>654</v>
      </c>
      <c r="F22" s="2" t="s">
        <v>837</v>
      </c>
      <c r="G22" s="2" t="s">
        <v>838</v>
      </c>
      <c r="H22" s="2" t="s">
        <v>839</v>
      </c>
      <c r="I22" s="2"/>
      <c r="J22" s="2" t="s">
        <v>840</v>
      </c>
      <c r="K22" s="2" t="s">
        <v>841</v>
      </c>
      <c r="L22" s="2"/>
      <c r="M22" s="2"/>
      <c r="N22" s="2"/>
      <c r="O22" s="2"/>
      <c r="P22" s="2"/>
    </row>
    <row r="23" spans="1:16" x14ac:dyDescent="0.2">
      <c r="A23" s="2" t="s">
        <v>1408</v>
      </c>
      <c r="B23" s="2" t="s">
        <v>1409</v>
      </c>
      <c r="C23" s="2" t="s">
        <v>2394</v>
      </c>
      <c r="D23" s="2" t="s">
        <v>66</v>
      </c>
      <c r="E23" s="2" t="s">
        <v>1432</v>
      </c>
      <c r="F23" s="2" t="s">
        <v>1410</v>
      </c>
      <c r="G23" s="2"/>
      <c r="H23" s="2" t="s">
        <v>2395</v>
      </c>
      <c r="I23" s="2" t="s">
        <v>1433</v>
      </c>
      <c r="J23" s="2" t="s">
        <v>1411</v>
      </c>
      <c r="K23" s="2" t="s">
        <v>2396</v>
      </c>
      <c r="L23" s="2" t="s">
        <v>2397</v>
      </c>
      <c r="M23" s="2" t="s">
        <v>2398</v>
      </c>
      <c r="N23" s="2" t="s">
        <v>2399</v>
      </c>
      <c r="O23" s="2" t="s">
        <v>1442</v>
      </c>
      <c r="P23" s="2"/>
    </row>
    <row r="24" spans="1:16" x14ac:dyDescent="0.2">
      <c r="A24" s="2" t="s">
        <v>2725</v>
      </c>
      <c r="B24" s="2" t="s">
        <v>3547</v>
      </c>
      <c r="C24" s="2" t="s">
        <v>689</v>
      </c>
      <c r="D24" s="2" t="s">
        <v>66</v>
      </c>
      <c r="E24" s="2" t="s">
        <v>1432</v>
      </c>
      <c r="F24" s="2" t="s">
        <v>1216</v>
      </c>
      <c r="G24" s="2" t="s">
        <v>1217</v>
      </c>
      <c r="H24" s="2" t="s">
        <v>3548</v>
      </c>
      <c r="I24" s="2" t="s">
        <v>1121</v>
      </c>
      <c r="J24" s="2" t="s">
        <v>1218</v>
      </c>
      <c r="K24" s="2" t="s">
        <v>3549</v>
      </c>
      <c r="L24" s="2" t="s">
        <v>3550</v>
      </c>
      <c r="M24" s="2" t="s">
        <v>3551</v>
      </c>
      <c r="N24" s="2" t="s">
        <v>3552</v>
      </c>
      <c r="O24" s="2" t="s">
        <v>1539</v>
      </c>
      <c r="P24" s="2" t="s">
        <v>1493</v>
      </c>
    </row>
    <row r="25" spans="1:16" x14ac:dyDescent="0.2">
      <c r="A25" s="2" t="s">
        <v>325</v>
      </c>
      <c r="B25" s="2" t="s">
        <v>326</v>
      </c>
      <c r="C25" s="2" t="s">
        <v>2679</v>
      </c>
      <c r="D25" s="2" t="s">
        <v>66</v>
      </c>
      <c r="E25" s="2" t="s">
        <v>1432</v>
      </c>
      <c r="F25" s="2" t="s">
        <v>327</v>
      </c>
      <c r="G25" s="2" t="s">
        <v>2680</v>
      </c>
      <c r="H25" s="2" t="s">
        <v>2681</v>
      </c>
      <c r="I25" s="2" t="s">
        <v>1433</v>
      </c>
      <c r="J25" s="2" t="s">
        <v>328</v>
      </c>
      <c r="K25" s="2" t="s">
        <v>2682</v>
      </c>
      <c r="L25" s="2" t="s">
        <v>2683</v>
      </c>
      <c r="M25" s="2"/>
      <c r="N25" s="2" t="s">
        <v>2684</v>
      </c>
      <c r="O25" s="2" t="s">
        <v>1442</v>
      </c>
      <c r="P25" s="2"/>
    </row>
    <row r="26" spans="1:16" x14ac:dyDescent="0.2">
      <c r="A26" s="2" t="s">
        <v>3779</v>
      </c>
      <c r="B26" s="2" t="s">
        <v>3780</v>
      </c>
      <c r="C26" s="2" t="s">
        <v>3781</v>
      </c>
      <c r="D26" s="2" t="s">
        <v>16</v>
      </c>
      <c r="E26" s="2" t="s">
        <v>1432</v>
      </c>
      <c r="F26" s="2" t="s">
        <v>3782</v>
      </c>
      <c r="G26" s="2"/>
      <c r="H26" s="2" t="s">
        <v>3783</v>
      </c>
      <c r="I26" s="2" t="s">
        <v>1433</v>
      </c>
      <c r="J26" s="2" t="s">
        <v>3784</v>
      </c>
      <c r="K26" s="2" t="s">
        <v>3785</v>
      </c>
      <c r="L26" s="2" t="s">
        <v>3786</v>
      </c>
      <c r="M26" s="2" t="s">
        <v>3787</v>
      </c>
      <c r="N26" s="2" t="s">
        <v>3788</v>
      </c>
      <c r="O26" s="2" t="s">
        <v>1442</v>
      </c>
      <c r="P26" s="2"/>
    </row>
    <row r="27" spans="1:16" x14ac:dyDescent="0.2">
      <c r="A27" s="2" t="s">
        <v>1395</v>
      </c>
      <c r="B27" s="2" t="s">
        <v>1396</v>
      </c>
      <c r="C27" s="2" t="s">
        <v>1397</v>
      </c>
      <c r="D27" s="2" t="s">
        <v>16</v>
      </c>
      <c r="E27" s="2" t="s">
        <v>1432</v>
      </c>
      <c r="F27" s="2" t="s">
        <v>1401</v>
      </c>
      <c r="G27" s="2" t="s">
        <v>1398</v>
      </c>
      <c r="H27" s="2" t="s">
        <v>2845</v>
      </c>
      <c r="I27" s="2" t="s">
        <v>1433</v>
      </c>
      <c r="J27" s="2" t="s">
        <v>1399</v>
      </c>
      <c r="K27" s="2" t="s">
        <v>2846</v>
      </c>
      <c r="L27" s="2" t="s">
        <v>2847</v>
      </c>
      <c r="M27" s="2" t="s">
        <v>2848</v>
      </c>
      <c r="N27" s="2"/>
      <c r="O27" s="2" t="s">
        <v>2849</v>
      </c>
      <c r="P27" s="2" t="s">
        <v>2850</v>
      </c>
    </row>
    <row r="28" spans="1:16" x14ac:dyDescent="0.2">
      <c r="A28" s="2" t="s">
        <v>2176</v>
      </c>
      <c r="B28" s="2" t="s">
        <v>1393</v>
      </c>
      <c r="C28" s="2" t="s">
        <v>1437</v>
      </c>
      <c r="D28" s="2" t="s">
        <v>152</v>
      </c>
      <c r="E28" s="2" t="s">
        <v>1432</v>
      </c>
      <c r="F28" s="2" t="s">
        <v>1394</v>
      </c>
      <c r="G28" s="2" t="s">
        <v>2177</v>
      </c>
      <c r="H28" s="2" t="s">
        <v>2178</v>
      </c>
      <c r="I28" s="2" t="s">
        <v>1433</v>
      </c>
      <c r="J28" s="2" t="s">
        <v>1400</v>
      </c>
      <c r="K28" s="2" t="s">
        <v>2179</v>
      </c>
      <c r="L28" s="2" t="s">
        <v>2180</v>
      </c>
      <c r="M28" s="2" t="s">
        <v>2181</v>
      </c>
      <c r="N28" s="2" t="s">
        <v>2182</v>
      </c>
      <c r="O28" s="2" t="s">
        <v>1436</v>
      </c>
      <c r="P28" s="2" t="s">
        <v>1438</v>
      </c>
    </row>
    <row r="29" spans="1:16" x14ac:dyDescent="0.2">
      <c r="A29" s="2" t="s">
        <v>1406</v>
      </c>
      <c r="B29" s="2" t="s">
        <v>1329</v>
      </c>
      <c r="C29" s="2" t="s">
        <v>1407</v>
      </c>
      <c r="D29" s="2" t="s">
        <v>127</v>
      </c>
      <c r="E29" s="2" t="s">
        <v>1432</v>
      </c>
      <c r="F29" s="2" t="s">
        <v>1330</v>
      </c>
      <c r="G29" s="2" t="s">
        <v>1331</v>
      </c>
      <c r="H29" s="2" t="s">
        <v>3164</v>
      </c>
      <c r="I29" s="2" t="s">
        <v>1121</v>
      </c>
      <c r="J29" s="2" t="s">
        <v>1332</v>
      </c>
      <c r="K29" s="2" t="s">
        <v>3165</v>
      </c>
      <c r="L29" s="2" t="s">
        <v>3166</v>
      </c>
      <c r="M29" s="2" t="s">
        <v>3167</v>
      </c>
      <c r="N29" s="2" t="s">
        <v>3168</v>
      </c>
      <c r="O29" s="2" t="s">
        <v>3169</v>
      </c>
      <c r="P29" s="2" t="s">
        <v>3170</v>
      </c>
    </row>
    <row r="30" spans="1:16" x14ac:dyDescent="0.2">
      <c r="A30" s="2" t="s">
        <v>3290</v>
      </c>
      <c r="B30" s="2" t="s">
        <v>1115</v>
      </c>
      <c r="C30" s="2" t="s">
        <v>1777</v>
      </c>
      <c r="D30" s="2" t="s">
        <v>31</v>
      </c>
      <c r="E30" s="2" t="s">
        <v>1432</v>
      </c>
      <c r="F30" s="2" t="s">
        <v>3291</v>
      </c>
      <c r="G30" s="2" t="s">
        <v>3292</v>
      </c>
      <c r="H30" s="2" t="s">
        <v>3293</v>
      </c>
      <c r="I30" s="2" t="s">
        <v>1433</v>
      </c>
      <c r="J30" s="2" t="s">
        <v>3294</v>
      </c>
      <c r="K30" s="2" t="s">
        <v>3295</v>
      </c>
      <c r="L30" s="2" t="s">
        <v>3296</v>
      </c>
      <c r="M30" s="2"/>
      <c r="N30" s="2" t="s">
        <v>3297</v>
      </c>
      <c r="O30" s="2" t="s">
        <v>1436</v>
      </c>
      <c r="P30" s="2" t="s">
        <v>1783</v>
      </c>
    </row>
    <row r="31" spans="1:16" x14ac:dyDescent="0.2">
      <c r="A31" s="2" t="s">
        <v>2656</v>
      </c>
      <c r="B31" s="2" t="s">
        <v>2657</v>
      </c>
      <c r="C31" s="2" t="s">
        <v>689</v>
      </c>
      <c r="D31" s="2" t="s">
        <v>194</v>
      </c>
      <c r="E31" s="2" t="s">
        <v>1432</v>
      </c>
      <c r="F31" s="2" t="s">
        <v>2658</v>
      </c>
      <c r="G31" s="2" t="s">
        <v>899</v>
      </c>
      <c r="H31" s="2" t="s">
        <v>2659</v>
      </c>
      <c r="I31" s="2" t="s">
        <v>1121</v>
      </c>
      <c r="J31" s="2" t="s">
        <v>2660</v>
      </c>
      <c r="K31" s="2" t="s">
        <v>2661</v>
      </c>
      <c r="L31" s="2" t="s">
        <v>2662</v>
      </c>
      <c r="M31" s="2" t="s">
        <v>2663</v>
      </c>
      <c r="N31" s="2" t="s">
        <v>2664</v>
      </c>
      <c r="O31" s="2"/>
      <c r="P31" s="2" t="s">
        <v>1493</v>
      </c>
    </row>
    <row r="32" spans="1:16" x14ac:dyDescent="0.2">
      <c r="A32" s="2" t="s">
        <v>1402</v>
      </c>
      <c r="B32" s="2" t="s">
        <v>858</v>
      </c>
      <c r="C32" s="2" t="s">
        <v>906</v>
      </c>
      <c r="D32" s="2" t="s">
        <v>194</v>
      </c>
      <c r="E32" s="2" t="s">
        <v>1432</v>
      </c>
      <c r="F32" s="2" t="s">
        <v>1403</v>
      </c>
      <c r="G32" s="2" t="s">
        <v>1224</v>
      </c>
      <c r="H32" s="2" t="s">
        <v>1553</v>
      </c>
      <c r="I32" s="2" t="s">
        <v>1121</v>
      </c>
      <c r="J32" s="2" t="s">
        <v>1404</v>
      </c>
      <c r="K32" s="2" t="s">
        <v>1554</v>
      </c>
      <c r="L32" s="2" t="s">
        <v>1555</v>
      </c>
      <c r="M32" s="2" t="s">
        <v>1556</v>
      </c>
      <c r="N32" s="2" t="s">
        <v>1557</v>
      </c>
      <c r="O32" s="2"/>
      <c r="P32" s="2" t="s">
        <v>1558</v>
      </c>
    </row>
    <row r="33" spans="1:16" x14ac:dyDescent="0.2">
      <c r="A33" s="2" t="s">
        <v>815</v>
      </c>
      <c r="B33" s="2" t="s">
        <v>256</v>
      </c>
      <c r="C33" s="2" t="s">
        <v>816</v>
      </c>
      <c r="D33" s="2" t="s">
        <v>348</v>
      </c>
      <c r="E33" s="2" t="s">
        <v>654</v>
      </c>
      <c r="F33" s="2" t="s">
        <v>817</v>
      </c>
      <c r="G33" s="2"/>
      <c r="H33" s="2" t="s">
        <v>818</v>
      </c>
      <c r="I33" s="2"/>
      <c r="J33" s="2" t="s">
        <v>819</v>
      </c>
      <c r="K33" s="2" t="s">
        <v>820</v>
      </c>
      <c r="L33" s="2"/>
      <c r="M33" s="2"/>
      <c r="N33" s="2"/>
      <c r="O33" s="2"/>
      <c r="P33" s="2"/>
    </row>
    <row r="34" spans="1:16" x14ac:dyDescent="0.2">
      <c r="A34" s="2" t="s">
        <v>3521</v>
      </c>
      <c r="B34" s="2" t="s">
        <v>736</v>
      </c>
      <c r="C34" s="2" t="s">
        <v>1570</v>
      </c>
      <c r="D34" s="2" t="s">
        <v>66</v>
      </c>
      <c r="E34" s="2" t="s">
        <v>1432</v>
      </c>
      <c r="F34" s="2" t="s">
        <v>737</v>
      </c>
      <c r="G34" s="2" t="s">
        <v>3522</v>
      </c>
      <c r="H34" s="2" t="s">
        <v>3523</v>
      </c>
      <c r="I34" s="2" t="s">
        <v>1433</v>
      </c>
      <c r="J34" s="2" t="s">
        <v>1405</v>
      </c>
      <c r="K34" s="2" t="s">
        <v>3524</v>
      </c>
      <c r="L34" s="2" t="s">
        <v>3525</v>
      </c>
      <c r="M34" s="2"/>
      <c r="N34" s="2"/>
      <c r="O34" s="2" t="s">
        <v>1442</v>
      </c>
      <c r="P34" s="2" t="s">
        <v>1575</v>
      </c>
    </row>
    <row r="35" spans="1:16" x14ac:dyDescent="0.2">
      <c r="A35" s="2" t="s">
        <v>18</v>
      </c>
      <c r="B35" s="2" t="s">
        <v>19</v>
      </c>
      <c r="C35" s="2" t="s">
        <v>1570</v>
      </c>
      <c r="D35" s="2" t="s">
        <v>20</v>
      </c>
      <c r="E35" s="2" t="s">
        <v>1432</v>
      </c>
      <c r="F35" s="2" t="s">
        <v>21</v>
      </c>
      <c r="G35" s="2"/>
      <c r="H35" s="2" t="s">
        <v>2960</v>
      </c>
      <c r="I35" s="2" t="s">
        <v>1433</v>
      </c>
      <c r="J35" s="2" t="s">
        <v>22</v>
      </c>
      <c r="K35" s="2" t="s">
        <v>2961</v>
      </c>
      <c r="L35" s="2" t="s">
        <v>2962</v>
      </c>
      <c r="M35" s="2"/>
      <c r="N35" s="2" t="s">
        <v>2963</v>
      </c>
      <c r="O35" s="2"/>
      <c r="P35" s="2" t="s">
        <v>1575</v>
      </c>
    </row>
    <row r="36" spans="1:16" x14ac:dyDescent="0.2">
      <c r="A36" s="2" t="s">
        <v>2735</v>
      </c>
      <c r="B36" s="2" t="s">
        <v>2736</v>
      </c>
      <c r="C36" s="2" t="s">
        <v>2737</v>
      </c>
      <c r="D36" s="2" t="s">
        <v>146</v>
      </c>
      <c r="E36" s="2" t="s">
        <v>853</v>
      </c>
      <c r="F36" s="2" t="s">
        <v>3729</v>
      </c>
      <c r="G36" s="2" t="s">
        <v>1084</v>
      </c>
      <c r="H36" s="2" t="s">
        <v>2738</v>
      </c>
      <c r="I36" s="2"/>
      <c r="J36" s="2" t="s">
        <v>2739</v>
      </c>
      <c r="K36" s="2" t="s">
        <v>3730</v>
      </c>
      <c r="L36" s="2"/>
      <c r="M36" s="2"/>
      <c r="N36" s="2" t="s">
        <v>3731</v>
      </c>
      <c r="O36" s="2"/>
      <c r="P36" s="2" t="s">
        <v>2740</v>
      </c>
    </row>
    <row r="37" spans="1:16" x14ac:dyDescent="0.2">
      <c r="A37" s="2" t="s">
        <v>137</v>
      </c>
      <c r="B37" s="2" t="s">
        <v>138</v>
      </c>
      <c r="C37" s="2" t="s">
        <v>2090</v>
      </c>
      <c r="D37" s="2" t="s">
        <v>139</v>
      </c>
      <c r="E37" s="2" t="s">
        <v>1432</v>
      </c>
      <c r="F37" s="2" t="s">
        <v>2135</v>
      </c>
      <c r="G37" s="2" t="s">
        <v>139</v>
      </c>
      <c r="H37" s="2" t="s">
        <v>2136</v>
      </c>
      <c r="I37" s="2" t="s">
        <v>1433</v>
      </c>
      <c r="J37" s="2" t="s">
        <v>140</v>
      </c>
      <c r="K37" s="2" t="s">
        <v>2137</v>
      </c>
      <c r="L37" s="2" t="s">
        <v>2138</v>
      </c>
      <c r="M37" s="2" t="s">
        <v>2139</v>
      </c>
      <c r="N37" s="2" t="s">
        <v>2140</v>
      </c>
      <c r="O37" s="2"/>
      <c r="P37" s="2" t="s">
        <v>2091</v>
      </c>
    </row>
    <row r="38" spans="1:16" x14ac:dyDescent="0.2">
      <c r="A38" s="2" t="s">
        <v>3110</v>
      </c>
      <c r="B38" s="2" t="s">
        <v>671</v>
      </c>
      <c r="C38" s="2" t="s">
        <v>3111</v>
      </c>
      <c r="D38" s="2" t="s">
        <v>49</v>
      </c>
      <c r="E38" s="2" t="s">
        <v>1119</v>
      </c>
      <c r="F38" s="2" t="s">
        <v>3112</v>
      </c>
      <c r="G38" s="2"/>
      <c r="H38" s="2" t="s">
        <v>3113</v>
      </c>
      <c r="I38" s="2" t="s">
        <v>1126</v>
      </c>
      <c r="J38" s="2" t="s">
        <v>3114</v>
      </c>
      <c r="K38" s="2" t="s">
        <v>3115</v>
      </c>
      <c r="L38" s="2" t="s">
        <v>3116</v>
      </c>
      <c r="M38" s="2"/>
      <c r="N38" s="2"/>
      <c r="O38" s="2" t="s">
        <v>1127</v>
      </c>
      <c r="P38" s="2"/>
    </row>
    <row r="39" spans="1:16" x14ac:dyDescent="0.2">
      <c r="A39" s="2" t="s">
        <v>2608</v>
      </c>
      <c r="B39" s="2" t="s">
        <v>2609</v>
      </c>
      <c r="C39" s="2" t="s">
        <v>1458</v>
      </c>
      <c r="D39" s="2" t="s">
        <v>152</v>
      </c>
      <c r="E39" s="2" t="s">
        <v>1432</v>
      </c>
      <c r="F39" s="2" t="s">
        <v>1422</v>
      </c>
      <c r="G39" s="2" t="s">
        <v>1328</v>
      </c>
      <c r="H39" s="2" t="s">
        <v>2610</v>
      </c>
      <c r="I39" s="2" t="s">
        <v>1121</v>
      </c>
      <c r="J39" s="2" t="s">
        <v>1423</v>
      </c>
      <c r="K39" s="2" t="s">
        <v>2611</v>
      </c>
      <c r="L39" s="2" t="s">
        <v>2612</v>
      </c>
      <c r="M39" s="2" t="s">
        <v>2613</v>
      </c>
      <c r="N39" s="2" t="s">
        <v>2614</v>
      </c>
      <c r="O39" s="2" t="s">
        <v>1464</v>
      </c>
      <c r="P39" s="2" t="s">
        <v>1465</v>
      </c>
    </row>
    <row r="40" spans="1:16" x14ac:dyDescent="0.2">
      <c r="A40" s="2" t="s">
        <v>1894</v>
      </c>
      <c r="B40" s="2" t="s">
        <v>1895</v>
      </c>
      <c r="C40" s="2" t="s">
        <v>1896</v>
      </c>
      <c r="D40" s="2" t="s">
        <v>152</v>
      </c>
      <c r="E40" s="2" t="s">
        <v>1432</v>
      </c>
      <c r="F40" s="2" t="s">
        <v>1897</v>
      </c>
      <c r="G40" s="2" t="s">
        <v>152</v>
      </c>
      <c r="H40" s="2" t="s">
        <v>1898</v>
      </c>
      <c r="I40" s="2" t="s">
        <v>1121</v>
      </c>
      <c r="J40" s="2" t="s">
        <v>1899</v>
      </c>
      <c r="K40" s="2" t="s">
        <v>1900</v>
      </c>
      <c r="L40" s="2" t="s">
        <v>1901</v>
      </c>
      <c r="M40" s="2"/>
      <c r="N40" s="2" t="s">
        <v>1902</v>
      </c>
      <c r="O40" s="2" t="s">
        <v>1903</v>
      </c>
      <c r="P40" s="2" t="s">
        <v>1904</v>
      </c>
    </row>
    <row r="41" spans="1:16" x14ac:dyDescent="0.2">
      <c r="A41" s="2" t="s">
        <v>494</v>
      </c>
      <c r="B41" s="2" t="s">
        <v>2210</v>
      </c>
      <c r="C41" s="2" t="s">
        <v>495</v>
      </c>
      <c r="D41" s="2" t="s">
        <v>152</v>
      </c>
      <c r="E41" s="2" t="s">
        <v>1432</v>
      </c>
      <c r="F41" s="2" t="s">
        <v>496</v>
      </c>
      <c r="G41" s="2" t="s">
        <v>497</v>
      </c>
      <c r="H41" s="2" t="s">
        <v>2211</v>
      </c>
      <c r="I41" s="2" t="s">
        <v>1121</v>
      </c>
      <c r="J41" s="2" t="s">
        <v>498</v>
      </c>
      <c r="K41" s="2" t="s">
        <v>2212</v>
      </c>
      <c r="L41" s="2" t="s">
        <v>2213</v>
      </c>
      <c r="M41" s="2" t="s">
        <v>2214</v>
      </c>
      <c r="N41" s="2" t="s">
        <v>2215</v>
      </c>
      <c r="O41" s="2" t="s">
        <v>1442</v>
      </c>
      <c r="P41" s="2" t="s">
        <v>2216</v>
      </c>
    </row>
    <row r="42" spans="1:16" x14ac:dyDescent="0.2">
      <c r="A42" s="2" t="s">
        <v>117</v>
      </c>
      <c r="B42" s="2" t="s">
        <v>118</v>
      </c>
      <c r="C42" s="2" t="s">
        <v>2950</v>
      </c>
      <c r="D42" s="2" t="s">
        <v>29</v>
      </c>
      <c r="E42" s="2" t="s">
        <v>1432</v>
      </c>
      <c r="F42" s="2" t="s">
        <v>119</v>
      </c>
      <c r="G42" s="2"/>
      <c r="H42" s="2" t="s">
        <v>2951</v>
      </c>
      <c r="I42" s="2" t="s">
        <v>1433</v>
      </c>
      <c r="J42" s="2" t="s">
        <v>120</v>
      </c>
      <c r="K42" s="2" t="s">
        <v>2952</v>
      </c>
      <c r="L42" s="2" t="s">
        <v>2953</v>
      </c>
      <c r="M42" s="2"/>
      <c r="N42" s="2" t="s">
        <v>2954</v>
      </c>
      <c r="O42" s="2"/>
      <c r="P42" s="2"/>
    </row>
    <row r="43" spans="1:16" x14ac:dyDescent="0.2">
      <c r="A43" s="2" t="s">
        <v>2734</v>
      </c>
      <c r="B43" s="2" t="s">
        <v>2731</v>
      </c>
      <c r="C43" s="2" t="s">
        <v>3259</v>
      </c>
      <c r="D43" s="2" t="s">
        <v>54</v>
      </c>
      <c r="E43" s="2" t="s">
        <v>1432</v>
      </c>
      <c r="F43" s="2" t="s">
        <v>2732</v>
      </c>
      <c r="G43" s="2"/>
      <c r="H43" s="2" t="s">
        <v>3260</v>
      </c>
      <c r="I43" s="2" t="s">
        <v>1433</v>
      </c>
      <c r="J43" s="2" t="s">
        <v>2733</v>
      </c>
      <c r="K43" s="2" t="s">
        <v>3261</v>
      </c>
      <c r="L43" s="2" t="s">
        <v>3262</v>
      </c>
      <c r="M43" s="2"/>
      <c r="N43" s="2" t="s">
        <v>3263</v>
      </c>
      <c r="O43" s="2" t="s">
        <v>1442</v>
      </c>
      <c r="P43" s="2"/>
    </row>
    <row r="44" spans="1:16" x14ac:dyDescent="0.2">
      <c r="A44" s="2" t="s">
        <v>2727</v>
      </c>
      <c r="B44" s="2" t="s">
        <v>2728</v>
      </c>
      <c r="C44" s="2" t="s">
        <v>3665</v>
      </c>
      <c r="D44" s="2" t="s">
        <v>16</v>
      </c>
      <c r="E44" s="2" t="s">
        <v>853</v>
      </c>
      <c r="F44" s="2" t="s">
        <v>971</v>
      </c>
      <c r="G44" s="2" t="s">
        <v>3666</v>
      </c>
      <c r="H44" s="2" t="s">
        <v>2729</v>
      </c>
      <c r="I44" s="2"/>
      <c r="J44" s="2" t="s">
        <v>2730</v>
      </c>
      <c r="K44" s="2" t="s">
        <v>3667</v>
      </c>
      <c r="L44" s="2"/>
      <c r="M44" s="2"/>
      <c r="N44" s="2" t="s">
        <v>3668</v>
      </c>
      <c r="O44" s="2"/>
      <c r="P44" s="2"/>
    </row>
    <row r="45" spans="1:16" x14ac:dyDescent="0.2">
      <c r="A45" s="2" t="s">
        <v>3206</v>
      </c>
      <c r="B45" s="2" t="s">
        <v>1247</v>
      </c>
      <c r="C45" s="2" t="s">
        <v>1128</v>
      </c>
      <c r="D45" s="2" t="s">
        <v>31</v>
      </c>
      <c r="E45" s="2" t="s">
        <v>1119</v>
      </c>
      <c r="F45" s="2" t="s">
        <v>3207</v>
      </c>
      <c r="G45" s="2" t="s">
        <v>827</v>
      </c>
      <c r="H45" s="2" t="s">
        <v>3208</v>
      </c>
      <c r="I45" s="2" t="s">
        <v>1121</v>
      </c>
      <c r="J45" s="2" t="s">
        <v>3209</v>
      </c>
      <c r="K45" s="2" t="s">
        <v>3210</v>
      </c>
      <c r="L45" s="2" t="s">
        <v>3211</v>
      </c>
      <c r="M45" s="2"/>
      <c r="N45" s="2" t="s">
        <v>3212</v>
      </c>
      <c r="O45" s="2" t="s">
        <v>1129</v>
      </c>
      <c r="P45" s="2" t="s">
        <v>907</v>
      </c>
    </row>
    <row r="46" spans="1:16" x14ac:dyDescent="0.2">
      <c r="A46" s="2" t="s">
        <v>3151</v>
      </c>
      <c r="B46" s="2" t="s">
        <v>3152</v>
      </c>
      <c r="C46" s="2" t="s">
        <v>732</v>
      </c>
      <c r="D46" s="2" t="s">
        <v>54</v>
      </c>
      <c r="E46" s="2" t="s">
        <v>1432</v>
      </c>
      <c r="F46" s="2" t="s">
        <v>733</v>
      </c>
      <c r="G46" s="2" t="s">
        <v>1084</v>
      </c>
      <c r="H46" s="2" t="s">
        <v>3153</v>
      </c>
      <c r="I46" s="2" t="s">
        <v>1433</v>
      </c>
      <c r="J46" s="2" t="s">
        <v>734</v>
      </c>
      <c r="K46" s="2" t="s">
        <v>735</v>
      </c>
      <c r="L46" s="2" t="s">
        <v>3154</v>
      </c>
      <c r="M46" s="2" t="s">
        <v>3155</v>
      </c>
      <c r="N46" s="2" t="s">
        <v>3156</v>
      </c>
      <c r="O46" s="2"/>
      <c r="P46" s="2" t="s">
        <v>3157</v>
      </c>
    </row>
    <row r="47" spans="1:16" x14ac:dyDescent="0.2">
      <c r="A47" s="2" t="s">
        <v>638</v>
      </c>
      <c r="B47" s="2" t="s">
        <v>639</v>
      </c>
      <c r="C47" s="2" t="s">
        <v>1877</v>
      </c>
      <c r="D47" s="2" t="s">
        <v>54</v>
      </c>
      <c r="E47" s="2" t="s">
        <v>1432</v>
      </c>
      <c r="F47" s="2" t="s">
        <v>640</v>
      </c>
      <c r="G47" s="2" t="s">
        <v>2552</v>
      </c>
      <c r="H47" s="2" t="s">
        <v>2553</v>
      </c>
      <c r="I47" s="2" t="s">
        <v>1433</v>
      </c>
      <c r="J47" s="2" t="s">
        <v>641</v>
      </c>
      <c r="K47" s="2" t="s">
        <v>2554</v>
      </c>
      <c r="L47" s="2" t="s">
        <v>2555</v>
      </c>
      <c r="M47" s="2"/>
      <c r="N47" s="2" t="s">
        <v>2556</v>
      </c>
      <c r="O47" s="2" t="s">
        <v>1442</v>
      </c>
      <c r="P47" s="2"/>
    </row>
    <row r="48" spans="1:16" x14ac:dyDescent="0.2">
      <c r="A48" s="2" t="s">
        <v>486</v>
      </c>
      <c r="B48" s="2" t="s">
        <v>3107</v>
      </c>
      <c r="C48" s="2" t="s">
        <v>2754</v>
      </c>
      <c r="D48" s="2" t="s">
        <v>194</v>
      </c>
      <c r="E48" s="2" t="s">
        <v>853</v>
      </c>
      <c r="F48" s="2" t="s">
        <v>487</v>
      </c>
      <c r="G48" s="2"/>
      <c r="H48" s="2" t="s">
        <v>488</v>
      </c>
      <c r="I48" s="2"/>
      <c r="J48" s="2" t="s">
        <v>489</v>
      </c>
      <c r="K48" s="2" t="s">
        <v>3108</v>
      </c>
      <c r="L48" s="2"/>
      <c r="M48" s="2"/>
      <c r="N48" s="2" t="s">
        <v>3109</v>
      </c>
      <c r="O48" s="2"/>
      <c r="P48" s="2"/>
    </row>
    <row r="49" spans="1:16" x14ac:dyDescent="0.2">
      <c r="A49" s="2" t="s">
        <v>429</v>
      </c>
      <c r="B49" s="2" t="s">
        <v>430</v>
      </c>
      <c r="C49" s="2" t="s">
        <v>1450</v>
      </c>
      <c r="D49" s="2" t="s">
        <v>31</v>
      </c>
      <c r="E49" s="2" t="s">
        <v>1432</v>
      </c>
      <c r="F49" s="2" t="s">
        <v>431</v>
      </c>
      <c r="G49" s="2" t="s">
        <v>1600</v>
      </c>
      <c r="H49" s="2" t="s">
        <v>2124</v>
      </c>
      <c r="I49" s="2" t="s">
        <v>1433</v>
      </c>
      <c r="J49" s="2" t="s">
        <v>432</v>
      </c>
      <c r="K49" s="2" t="s">
        <v>2125</v>
      </c>
      <c r="L49" s="2" t="s">
        <v>2126</v>
      </c>
      <c r="M49" s="2"/>
      <c r="N49" s="2" t="s">
        <v>2127</v>
      </c>
      <c r="O49" s="2" t="s">
        <v>1442</v>
      </c>
      <c r="P49" s="2" t="s">
        <v>1456</v>
      </c>
    </row>
    <row r="50" spans="1:16" x14ac:dyDescent="0.2">
      <c r="A50" s="2" t="s">
        <v>1276</v>
      </c>
      <c r="B50" s="2" t="s">
        <v>2128</v>
      </c>
      <c r="C50" s="2" t="s">
        <v>715</v>
      </c>
      <c r="D50" s="2" t="s">
        <v>66</v>
      </c>
      <c r="E50" s="2" t="s">
        <v>1432</v>
      </c>
      <c r="F50" s="2" t="s">
        <v>1277</v>
      </c>
      <c r="G50" s="2" t="s">
        <v>666</v>
      </c>
      <c r="H50" s="2" t="s">
        <v>2129</v>
      </c>
      <c r="I50" s="2" t="s">
        <v>1121</v>
      </c>
      <c r="J50" s="2" t="s">
        <v>1278</v>
      </c>
      <c r="K50" s="2" t="s">
        <v>2130</v>
      </c>
      <c r="L50" s="2" t="s">
        <v>2131</v>
      </c>
      <c r="M50" s="2" t="s">
        <v>2132</v>
      </c>
      <c r="N50" s="2" t="s">
        <v>2133</v>
      </c>
      <c r="O50" s="2" t="s">
        <v>2134</v>
      </c>
      <c r="P50" s="2" t="s">
        <v>1639</v>
      </c>
    </row>
    <row r="51" spans="1:16" x14ac:dyDescent="0.2">
      <c r="A51" s="2" t="s">
        <v>2337</v>
      </c>
      <c r="B51" s="2" t="s">
        <v>1001</v>
      </c>
      <c r="C51" s="2" t="s">
        <v>30</v>
      </c>
      <c r="D51" s="2" t="s">
        <v>194</v>
      </c>
      <c r="E51" s="2" t="s">
        <v>1432</v>
      </c>
      <c r="F51" s="2" t="s">
        <v>419</v>
      </c>
      <c r="G51" s="2" t="s">
        <v>420</v>
      </c>
      <c r="H51" s="2" t="s">
        <v>2338</v>
      </c>
      <c r="I51" s="2" t="s">
        <v>1121</v>
      </c>
      <c r="J51" s="2" t="s">
        <v>421</v>
      </c>
      <c r="K51" s="2" t="s">
        <v>2339</v>
      </c>
      <c r="L51" s="2" t="s">
        <v>2340</v>
      </c>
      <c r="M51" s="2" t="s">
        <v>2341</v>
      </c>
      <c r="N51" s="2" t="s">
        <v>2342</v>
      </c>
      <c r="O51" s="2"/>
      <c r="P51" s="2" t="s">
        <v>2263</v>
      </c>
    </row>
    <row r="52" spans="1:16" x14ac:dyDescent="0.2">
      <c r="A52" s="2" t="s">
        <v>144</v>
      </c>
      <c r="B52" s="2" t="s">
        <v>145</v>
      </c>
      <c r="C52" s="2" t="s">
        <v>90</v>
      </c>
      <c r="D52" s="2" t="s">
        <v>146</v>
      </c>
      <c r="E52" s="2" t="s">
        <v>1432</v>
      </c>
      <c r="F52" s="2" t="s">
        <v>147</v>
      </c>
      <c r="G52" s="2" t="s">
        <v>148</v>
      </c>
      <c r="H52" s="2" t="s">
        <v>2192</v>
      </c>
      <c r="I52" s="2" t="s">
        <v>1121</v>
      </c>
      <c r="J52" s="2" t="s">
        <v>149</v>
      </c>
      <c r="K52" s="2" t="s">
        <v>2193</v>
      </c>
      <c r="L52" s="2" t="s">
        <v>2194</v>
      </c>
      <c r="M52" s="2" t="s">
        <v>2195</v>
      </c>
      <c r="N52" s="2" t="s">
        <v>2196</v>
      </c>
      <c r="O52" s="2" t="s">
        <v>1442</v>
      </c>
      <c r="P52" s="2" t="s">
        <v>2197</v>
      </c>
    </row>
    <row r="53" spans="1:16" x14ac:dyDescent="0.2">
      <c r="A53" s="2" t="s">
        <v>904</v>
      </c>
      <c r="B53" s="2" t="s">
        <v>1486</v>
      </c>
      <c r="C53" s="2" t="s">
        <v>689</v>
      </c>
      <c r="D53" s="2" t="s">
        <v>24</v>
      </c>
      <c r="E53" s="2" t="s">
        <v>1432</v>
      </c>
      <c r="F53" s="2" t="s">
        <v>1487</v>
      </c>
      <c r="G53" s="2" t="s">
        <v>691</v>
      </c>
      <c r="H53" s="2" t="s">
        <v>1488</v>
      </c>
      <c r="I53" s="2" t="s">
        <v>1121</v>
      </c>
      <c r="J53" s="2" t="s">
        <v>905</v>
      </c>
      <c r="K53" s="2" t="s">
        <v>1489</v>
      </c>
      <c r="L53" s="2" t="s">
        <v>1490</v>
      </c>
      <c r="M53" s="2" t="s">
        <v>1491</v>
      </c>
      <c r="N53" s="2" t="s">
        <v>1492</v>
      </c>
      <c r="O53" s="2"/>
      <c r="P53" s="2" t="s">
        <v>1493</v>
      </c>
    </row>
    <row r="54" spans="1:16" x14ac:dyDescent="0.2">
      <c r="A54" s="2" t="s">
        <v>1494</v>
      </c>
      <c r="B54" s="2" t="s">
        <v>1486</v>
      </c>
      <c r="C54" s="2" t="s">
        <v>1495</v>
      </c>
      <c r="D54" s="2" t="s">
        <v>270</v>
      </c>
      <c r="E54" s="2" t="s">
        <v>1432</v>
      </c>
      <c r="F54" s="2" t="s">
        <v>1496</v>
      </c>
      <c r="G54" s="2" t="s">
        <v>1497</v>
      </c>
      <c r="H54" s="2" t="s">
        <v>1498</v>
      </c>
      <c r="I54" s="2" t="s">
        <v>1433</v>
      </c>
      <c r="J54" s="2" t="s">
        <v>1499</v>
      </c>
      <c r="K54" s="2" t="s">
        <v>1500</v>
      </c>
      <c r="L54" s="2" t="s">
        <v>1501</v>
      </c>
      <c r="M54" s="2" t="s">
        <v>1502</v>
      </c>
      <c r="N54" s="2" t="s">
        <v>1503</v>
      </c>
      <c r="O54" s="2" t="s">
        <v>1504</v>
      </c>
      <c r="P54" s="2" t="s">
        <v>1505</v>
      </c>
    </row>
    <row r="55" spans="1:16" x14ac:dyDescent="0.2">
      <c r="A55" s="2" t="s">
        <v>3593</v>
      </c>
      <c r="B55" s="2" t="s">
        <v>3594</v>
      </c>
      <c r="C55" s="2" t="s">
        <v>689</v>
      </c>
      <c r="D55" s="2" t="s">
        <v>58</v>
      </c>
      <c r="E55" s="2" t="s">
        <v>1432</v>
      </c>
      <c r="F55" s="2" t="s">
        <v>3595</v>
      </c>
      <c r="G55" s="2" t="s">
        <v>3596</v>
      </c>
      <c r="H55" s="2" t="s">
        <v>3597</v>
      </c>
      <c r="I55" s="2" t="s">
        <v>1121</v>
      </c>
      <c r="J55" s="2" t="s">
        <v>3598</v>
      </c>
      <c r="K55" s="2" t="s">
        <v>3599</v>
      </c>
      <c r="L55" s="2" t="s">
        <v>3600</v>
      </c>
      <c r="M55" s="2" t="s">
        <v>3601</v>
      </c>
      <c r="N55" s="2" t="s">
        <v>3602</v>
      </c>
      <c r="O55" s="2" t="s">
        <v>1539</v>
      </c>
      <c r="P55" s="2" t="s">
        <v>1493</v>
      </c>
    </row>
    <row r="56" spans="1:16" x14ac:dyDescent="0.2">
      <c r="A56" s="2" t="s">
        <v>385</v>
      </c>
      <c r="B56" s="2" t="s">
        <v>386</v>
      </c>
      <c r="C56" s="2" t="s">
        <v>1588</v>
      </c>
      <c r="D56" s="2" t="s">
        <v>66</v>
      </c>
      <c r="E56" s="2" t="s">
        <v>1432</v>
      </c>
      <c r="F56" s="2" t="s">
        <v>387</v>
      </c>
      <c r="G56" s="2"/>
      <c r="H56" s="2" t="s">
        <v>1589</v>
      </c>
      <c r="I56" s="2" t="s">
        <v>1433</v>
      </c>
      <c r="J56" s="2" t="s">
        <v>388</v>
      </c>
      <c r="K56" s="2" t="s">
        <v>1590</v>
      </c>
      <c r="L56" s="2" t="s">
        <v>1591</v>
      </c>
      <c r="M56" s="2" t="s">
        <v>1592</v>
      </c>
      <c r="N56" s="2" t="s">
        <v>1593</v>
      </c>
      <c r="O56" s="2" t="s">
        <v>1442</v>
      </c>
      <c r="P56" s="2"/>
    </row>
    <row r="57" spans="1:16" x14ac:dyDescent="0.2">
      <c r="A57" s="2" t="s">
        <v>1305</v>
      </c>
      <c r="B57" s="2" t="s">
        <v>300</v>
      </c>
      <c r="C57" s="2" t="s">
        <v>698</v>
      </c>
      <c r="D57" s="2" t="s">
        <v>38</v>
      </c>
      <c r="E57" s="2" t="s">
        <v>853</v>
      </c>
      <c r="F57" s="2" t="s">
        <v>3389</v>
      </c>
      <c r="G57" s="2" t="s">
        <v>919</v>
      </c>
      <c r="H57" s="2" t="s">
        <v>3390</v>
      </c>
      <c r="I57" s="2"/>
      <c r="J57" s="2" t="s">
        <v>1306</v>
      </c>
      <c r="K57" s="2" t="s">
        <v>3391</v>
      </c>
      <c r="L57" s="2"/>
      <c r="M57" s="2"/>
      <c r="N57" s="2" t="s">
        <v>3392</v>
      </c>
      <c r="O57" s="2"/>
      <c r="P57" s="2" t="s">
        <v>907</v>
      </c>
    </row>
    <row r="58" spans="1:16" x14ac:dyDescent="0.2">
      <c r="A58" s="2" t="s">
        <v>870</v>
      </c>
      <c r="B58" s="2" t="s">
        <v>871</v>
      </c>
      <c r="C58" s="2" t="s">
        <v>698</v>
      </c>
      <c r="D58" s="2" t="s">
        <v>66</v>
      </c>
      <c r="E58" s="2" t="s">
        <v>1432</v>
      </c>
      <c r="F58" s="2" t="s">
        <v>872</v>
      </c>
      <c r="G58" s="2" t="s">
        <v>726</v>
      </c>
      <c r="H58" s="2" t="s">
        <v>2690</v>
      </c>
      <c r="I58" s="2" t="s">
        <v>1121</v>
      </c>
      <c r="J58" s="2" t="s">
        <v>873</v>
      </c>
      <c r="K58" s="2" t="s">
        <v>2691</v>
      </c>
      <c r="L58" s="2" t="s">
        <v>2692</v>
      </c>
      <c r="M58" s="2" t="s">
        <v>2693</v>
      </c>
      <c r="N58" s="2" t="s">
        <v>2694</v>
      </c>
      <c r="O58" s="2" t="s">
        <v>1738</v>
      </c>
      <c r="P58" s="2" t="s">
        <v>1514</v>
      </c>
    </row>
    <row r="59" spans="1:16" x14ac:dyDescent="0.2">
      <c r="A59" s="2" t="s">
        <v>3251</v>
      </c>
      <c r="B59" s="2" t="s">
        <v>3252</v>
      </c>
      <c r="C59" s="2" t="s">
        <v>1570</v>
      </c>
      <c r="D59" s="2" t="s">
        <v>54</v>
      </c>
      <c r="E59" s="2" t="s">
        <v>1432</v>
      </c>
      <c r="F59" s="2" t="s">
        <v>3253</v>
      </c>
      <c r="G59" s="2" t="s">
        <v>1677</v>
      </c>
      <c r="H59" s="2" t="s">
        <v>3254</v>
      </c>
      <c r="I59" s="2" t="s">
        <v>1433</v>
      </c>
      <c r="J59" s="2" t="s">
        <v>3255</v>
      </c>
      <c r="K59" s="2" t="s">
        <v>3256</v>
      </c>
      <c r="L59" s="2" t="s">
        <v>3257</v>
      </c>
      <c r="M59" s="2"/>
      <c r="N59" s="2" t="s">
        <v>3258</v>
      </c>
      <c r="O59" s="2" t="s">
        <v>1442</v>
      </c>
      <c r="P59" s="2" t="s">
        <v>1575</v>
      </c>
    </row>
    <row r="60" spans="1:16" x14ac:dyDescent="0.2">
      <c r="A60" s="2" t="s">
        <v>2833</v>
      </c>
      <c r="B60" s="2" t="s">
        <v>842</v>
      </c>
      <c r="C60" s="2" t="s">
        <v>843</v>
      </c>
      <c r="D60" s="2" t="s">
        <v>16</v>
      </c>
      <c r="E60" s="2" t="s">
        <v>1432</v>
      </c>
      <c r="F60" s="2" t="s">
        <v>763</v>
      </c>
      <c r="G60" s="2" t="s">
        <v>844</v>
      </c>
      <c r="H60" s="2" t="s">
        <v>2834</v>
      </c>
      <c r="I60" s="2" t="s">
        <v>1121</v>
      </c>
      <c r="J60" s="2" t="s">
        <v>845</v>
      </c>
      <c r="K60" s="2" t="s">
        <v>2835</v>
      </c>
      <c r="L60" s="2" t="s">
        <v>2836</v>
      </c>
      <c r="M60" s="2" t="s">
        <v>2837</v>
      </c>
      <c r="N60" s="2" t="s">
        <v>2838</v>
      </c>
      <c r="O60" s="2" t="s">
        <v>1464</v>
      </c>
      <c r="P60" s="2" t="s">
        <v>2832</v>
      </c>
    </row>
    <row r="61" spans="1:16" x14ac:dyDescent="0.2">
      <c r="A61" s="2" t="s">
        <v>1417</v>
      </c>
      <c r="B61" s="2" t="s">
        <v>1418</v>
      </c>
      <c r="C61" s="2" t="s">
        <v>1419</v>
      </c>
      <c r="D61" s="2" t="s">
        <v>66</v>
      </c>
      <c r="E61" s="2" t="s">
        <v>1432</v>
      </c>
      <c r="F61" s="2" t="s">
        <v>2475</v>
      </c>
      <c r="G61" s="2" t="s">
        <v>1420</v>
      </c>
      <c r="H61" s="2" t="s">
        <v>2476</v>
      </c>
      <c r="I61" s="2" t="s">
        <v>1121</v>
      </c>
      <c r="J61" s="2" t="s">
        <v>1421</v>
      </c>
      <c r="K61" s="2" t="s">
        <v>2477</v>
      </c>
      <c r="L61" s="2" t="s">
        <v>2478</v>
      </c>
      <c r="M61" s="2" t="s">
        <v>2479</v>
      </c>
      <c r="N61" s="2" t="s">
        <v>2480</v>
      </c>
      <c r="O61" s="2" t="s">
        <v>2459</v>
      </c>
      <c r="P61" s="2" t="s">
        <v>2481</v>
      </c>
    </row>
    <row r="62" spans="1:16" x14ac:dyDescent="0.2">
      <c r="A62" s="2" t="s">
        <v>801</v>
      </c>
      <c r="B62" s="2" t="s">
        <v>802</v>
      </c>
      <c r="C62" s="2" t="s">
        <v>708</v>
      </c>
      <c r="D62" s="2" t="s">
        <v>38</v>
      </c>
      <c r="E62" s="2" t="s">
        <v>1432</v>
      </c>
      <c r="F62" s="2" t="s">
        <v>803</v>
      </c>
      <c r="G62" s="2" t="s">
        <v>804</v>
      </c>
      <c r="H62" s="2" t="s">
        <v>3487</v>
      </c>
      <c r="I62" s="2" t="s">
        <v>1121</v>
      </c>
      <c r="J62" s="2" t="s">
        <v>805</v>
      </c>
      <c r="K62" s="2" t="s">
        <v>3488</v>
      </c>
      <c r="L62" s="2" t="s">
        <v>2478</v>
      </c>
      <c r="M62" s="2" t="s">
        <v>3489</v>
      </c>
      <c r="N62" s="2" t="s">
        <v>3490</v>
      </c>
      <c r="O62" s="2" t="s">
        <v>1910</v>
      </c>
      <c r="P62" s="2" t="s">
        <v>1911</v>
      </c>
    </row>
    <row r="63" spans="1:16" x14ac:dyDescent="0.2">
      <c r="A63" s="2" t="s">
        <v>2444</v>
      </c>
      <c r="B63" s="2" t="s">
        <v>797</v>
      </c>
      <c r="C63" s="2" t="s">
        <v>1450</v>
      </c>
      <c r="D63" s="2" t="s">
        <v>58</v>
      </c>
      <c r="E63" s="2" t="s">
        <v>1432</v>
      </c>
      <c r="F63" s="2" t="s">
        <v>1416</v>
      </c>
      <c r="G63" s="2"/>
      <c r="H63" s="2" t="s">
        <v>2445</v>
      </c>
      <c r="I63" s="2" t="s">
        <v>1433</v>
      </c>
      <c r="J63" s="2" t="s">
        <v>1415</v>
      </c>
      <c r="K63" s="2" t="s">
        <v>2446</v>
      </c>
      <c r="L63" s="2" t="s">
        <v>2447</v>
      </c>
      <c r="M63" s="2"/>
      <c r="N63" s="2" t="s">
        <v>2448</v>
      </c>
      <c r="O63" s="2" t="s">
        <v>1442</v>
      </c>
      <c r="P63" s="2" t="s">
        <v>1456</v>
      </c>
    </row>
    <row r="64" spans="1:16" x14ac:dyDescent="0.2">
      <c r="A64" s="2" t="s">
        <v>457</v>
      </c>
      <c r="B64" s="2" t="s">
        <v>458</v>
      </c>
      <c r="C64" s="2" t="s">
        <v>1930</v>
      </c>
      <c r="D64" s="2" t="s">
        <v>31</v>
      </c>
      <c r="E64" s="2" t="s">
        <v>1432</v>
      </c>
      <c r="F64" s="2" t="s">
        <v>67</v>
      </c>
      <c r="G64" s="2"/>
      <c r="H64" s="2" t="s">
        <v>2651</v>
      </c>
      <c r="I64" s="2" t="s">
        <v>1433</v>
      </c>
      <c r="J64" s="2" t="s">
        <v>2652</v>
      </c>
      <c r="K64" s="2" t="s">
        <v>2653</v>
      </c>
      <c r="L64" s="2" t="s">
        <v>2654</v>
      </c>
      <c r="M64" s="2"/>
      <c r="N64" s="2" t="s">
        <v>2655</v>
      </c>
      <c r="O64" s="2" t="s">
        <v>1442</v>
      </c>
      <c r="P64" s="2"/>
    </row>
    <row r="65" spans="1:16" x14ac:dyDescent="0.2">
      <c r="A65" s="2" t="s">
        <v>164</v>
      </c>
      <c r="B65" s="2" t="s">
        <v>2955</v>
      </c>
      <c r="C65" s="2" t="s">
        <v>1570</v>
      </c>
      <c r="D65" s="2" t="s">
        <v>20</v>
      </c>
      <c r="E65" s="2" t="s">
        <v>1432</v>
      </c>
      <c r="F65" s="2" t="s">
        <v>165</v>
      </c>
      <c r="G65" s="2"/>
      <c r="H65" s="2" t="s">
        <v>2956</v>
      </c>
      <c r="I65" s="2" t="s">
        <v>1433</v>
      </c>
      <c r="J65" s="2" t="s">
        <v>166</v>
      </c>
      <c r="K65" s="2" t="s">
        <v>2957</v>
      </c>
      <c r="L65" s="2" t="s">
        <v>2958</v>
      </c>
      <c r="M65" s="2"/>
      <c r="N65" s="2" t="s">
        <v>2959</v>
      </c>
      <c r="O65" s="2"/>
      <c r="P65" s="2" t="s">
        <v>1575</v>
      </c>
    </row>
    <row r="66" spans="1:16" x14ac:dyDescent="0.2">
      <c r="A66" s="2" t="s">
        <v>333</v>
      </c>
      <c r="B66" s="2" t="s">
        <v>334</v>
      </c>
      <c r="C66" s="2" t="s">
        <v>2557</v>
      </c>
      <c r="D66" s="2" t="s">
        <v>146</v>
      </c>
      <c r="E66" s="2" t="s">
        <v>1432</v>
      </c>
      <c r="F66" s="2" t="s">
        <v>335</v>
      </c>
      <c r="G66" s="2"/>
      <c r="H66" s="2" t="s">
        <v>2558</v>
      </c>
      <c r="I66" s="2" t="s">
        <v>1433</v>
      </c>
      <c r="J66" s="2" t="s">
        <v>336</v>
      </c>
      <c r="K66" s="2" t="s">
        <v>2559</v>
      </c>
      <c r="L66" s="2" t="s">
        <v>2560</v>
      </c>
      <c r="M66" s="2" t="s">
        <v>2561</v>
      </c>
      <c r="N66" s="2" t="s">
        <v>2562</v>
      </c>
      <c r="O66" s="2" t="s">
        <v>1442</v>
      </c>
      <c r="P66" s="2"/>
    </row>
    <row r="67" spans="1:16" x14ac:dyDescent="0.2">
      <c r="A67" s="2" t="s">
        <v>1192</v>
      </c>
      <c r="B67" s="2" t="s">
        <v>1193</v>
      </c>
      <c r="C67" s="2" t="s">
        <v>1184</v>
      </c>
      <c r="D67" s="2" t="s">
        <v>38</v>
      </c>
      <c r="E67" s="2" t="s">
        <v>1119</v>
      </c>
      <c r="F67" s="2" t="s">
        <v>1194</v>
      </c>
      <c r="G67" s="2" t="s">
        <v>1195</v>
      </c>
      <c r="H67" s="2" t="s">
        <v>1196</v>
      </c>
      <c r="I67" s="2" t="s">
        <v>1121</v>
      </c>
      <c r="J67" s="2" t="s">
        <v>1197</v>
      </c>
      <c r="K67" s="2" t="s">
        <v>1198</v>
      </c>
      <c r="L67" s="2" t="s">
        <v>1199</v>
      </c>
      <c r="M67" s="2"/>
      <c r="N67" s="2" t="s">
        <v>1200</v>
      </c>
      <c r="O67" s="2" t="s">
        <v>1129</v>
      </c>
      <c r="P67" s="2" t="s">
        <v>1191</v>
      </c>
    </row>
    <row r="68" spans="1:16" x14ac:dyDescent="0.2">
      <c r="A68" s="2" t="s">
        <v>2743</v>
      </c>
      <c r="B68" s="2" t="s">
        <v>3332</v>
      </c>
      <c r="C68" s="2" t="s">
        <v>1450</v>
      </c>
      <c r="D68" s="2" t="s">
        <v>31</v>
      </c>
      <c r="E68" s="2" t="s">
        <v>1432</v>
      </c>
      <c r="F68" s="2" t="s">
        <v>1298</v>
      </c>
      <c r="G68" s="2" t="s">
        <v>1600</v>
      </c>
      <c r="H68" s="2" t="s">
        <v>3333</v>
      </c>
      <c r="I68" s="2" t="s">
        <v>1433</v>
      </c>
      <c r="J68" s="2" t="s">
        <v>1299</v>
      </c>
      <c r="K68" s="2" t="s">
        <v>3334</v>
      </c>
      <c r="L68" s="2" t="s">
        <v>3335</v>
      </c>
      <c r="M68" s="2"/>
      <c r="N68" s="2" t="s">
        <v>3336</v>
      </c>
      <c r="O68" s="2" t="s">
        <v>1442</v>
      </c>
      <c r="P68" s="2" t="s">
        <v>1456</v>
      </c>
    </row>
    <row r="69" spans="1:16" x14ac:dyDescent="0.2">
      <c r="A69" s="2" t="s">
        <v>1132</v>
      </c>
      <c r="B69" s="2" t="s">
        <v>1133</v>
      </c>
      <c r="C69" s="2" t="s">
        <v>1123</v>
      </c>
      <c r="D69" s="2" t="s">
        <v>31</v>
      </c>
      <c r="E69" s="2" t="s">
        <v>1119</v>
      </c>
      <c r="F69" s="2" t="s">
        <v>1134</v>
      </c>
      <c r="G69" s="2" t="s">
        <v>1135</v>
      </c>
      <c r="H69" s="2" t="s">
        <v>1136</v>
      </c>
      <c r="I69" s="2" t="s">
        <v>1121</v>
      </c>
      <c r="J69" s="2" t="s">
        <v>1137</v>
      </c>
      <c r="K69" s="2" t="s">
        <v>1138</v>
      </c>
      <c r="L69" s="2" t="s">
        <v>1139</v>
      </c>
      <c r="M69" s="2"/>
      <c r="N69" s="2" t="s">
        <v>1140</v>
      </c>
      <c r="O69" s="2" t="s">
        <v>1125</v>
      </c>
      <c r="P69" s="2"/>
    </row>
    <row r="70" spans="1:16" x14ac:dyDescent="0.2">
      <c r="A70" s="2" t="s">
        <v>849</v>
      </c>
      <c r="B70" s="2" t="s">
        <v>850</v>
      </c>
      <c r="C70" s="2" t="s">
        <v>3117</v>
      </c>
      <c r="D70" s="2" t="s">
        <v>49</v>
      </c>
      <c r="E70" s="2" t="s">
        <v>1119</v>
      </c>
      <c r="F70" s="2" t="s">
        <v>663</v>
      </c>
      <c r="G70" s="2"/>
      <c r="H70" s="2" t="s">
        <v>3118</v>
      </c>
      <c r="I70" s="2" t="s">
        <v>1126</v>
      </c>
      <c r="J70" s="2" t="s">
        <v>3119</v>
      </c>
      <c r="K70" s="2" t="s">
        <v>3120</v>
      </c>
      <c r="L70" s="2" t="s">
        <v>3121</v>
      </c>
      <c r="M70" s="2"/>
      <c r="N70" s="2"/>
      <c r="O70" s="2" t="s">
        <v>1127</v>
      </c>
      <c r="P70" s="2" t="s">
        <v>23</v>
      </c>
    </row>
    <row r="71" spans="1:16" x14ac:dyDescent="0.2">
      <c r="A71" s="2" t="s">
        <v>2019</v>
      </c>
      <c r="B71" s="2" t="s">
        <v>2020</v>
      </c>
      <c r="C71" s="2" t="s">
        <v>1450</v>
      </c>
      <c r="D71" s="2" t="s">
        <v>24</v>
      </c>
      <c r="E71" s="2" t="s">
        <v>1432</v>
      </c>
      <c r="F71" s="2" t="s">
        <v>2021</v>
      </c>
      <c r="G71" s="2"/>
      <c r="H71" s="2" t="s">
        <v>2022</v>
      </c>
      <c r="I71" s="2" t="s">
        <v>1433</v>
      </c>
      <c r="J71" s="2" t="s">
        <v>2023</v>
      </c>
      <c r="K71" s="2" t="s">
        <v>2024</v>
      </c>
      <c r="L71" s="2" t="s">
        <v>2025</v>
      </c>
      <c r="M71" s="2"/>
      <c r="N71" s="2" t="s">
        <v>2026</v>
      </c>
      <c r="O71" s="2"/>
      <c r="P71" s="2"/>
    </row>
    <row r="72" spans="1:16" x14ac:dyDescent="0.2">
      <c r="A72" s="2" t="s">
        <v>2748</v>
      </c>
      <c r="B72" s="2" t="s">
        <v>2749</v>
      </c>
      <c r="C72" s="2" t="s">
        <v>698</v>
      </c>
      <c r="D72" s="2" t="s">
        <v>31</v>
      </c>
      <c r="E72" s="2" t="s">
        <v>1432</v>
      </c>
      <c r="F72" s="2" t="s">
        <v>2750</v>
      </c>
      <c r="G72" s="2" t="s">
        <v>827</v>
      </c>
      <c r="H72" s="2" t="s">
        <v>3298</v>
      </c>
      <c r="I72" s="2" t="s">
        <v>1121</v>
      </c>
      <c r="J72" s="2" t="s">
        <v>2751</v>
      </c>
      <c r="K72" s="2" t="s">
        <v>3299</v>
      </c>
      <c r="L72" s="2" t="s">
        <v>3300</v>
      </c>
      <c r="M72" s="2" t="s">
        <v>3301</v>
      </c>
      <c r="N72" s="2" t="s">
        <v>3302</v>
      </c>
      <c r="O72" s="2" t="s">
        <v>1738</v>
      </c>
      <c r="P72" s="2" t="s">
        <v>1514</v>
      </c>
    </row>
    <row r="73" spans="1:16" x14ac:dyDescent="0.2">
      <c r="A73" s="2" t="s">
        <v>2744</v>
      </c>
      <c r="B73" s="2" t="s">
        <v>3649</v>
      </c>
      <c r="C73" s="2" t="s">
        <v>689</v>
      </c>
      <c r="D73" s="2" t="s">
        <v>16</v>
      </c>
      <c r="E73" s="2" t="s">
        <v>1432</v>
      </c>
      <c r="F73" s="2" t="s">
        <v>2745</v>
      </c>
      <c r="G73" s="2" t="s">
        <v>2746</v>
      </c>
      <c r="H73" s="2" t="s">
        <v>3650</v>
      </c>
      <c r="I73" s="2" t="s">
        <v>1121</v>
      </c>
      <c r="J73" s="2" t="s">
        <v>2747</v>
      </c>
      <c r="K73" s="2" t="s">
        <v>3651</v>
      </c>
      <c r="L73" s="2" t="s">
        <v>3652</v>
      </c>
      <c r="M73" s="2" t="s">
        <v>3653</v>
      </c>
      <c r="N73" s="2" t="s">
        <v>3654</v>
      </c>
      <c r="O73" s="2" t="s">
        <v>1539</v>
      </c>
      <c r="P73" s="2" t="s">
        <v>1493</v>
      </c>
    </row>
    <row r="74" spans="1:16" x14ac:dyDescent="0.2">
      <c r="A74" s="2" t="s">
        <v>2107</v>
      </c>
      <c r="B74" s="2" t="s">
        <v>2108</v>
      </c>
      <c r="C74" s="2" t="s">
        <v>1450</v>
      </c>
      <c r="D74" s="2" t="s">
        <v>31</v>
      </c>
      <c r="E74" s="2" t="s">
        <v>1432</v>
      </c>
      <c r="F74" s="2" t="s">
        <v>2109</v>
      </c>
      <c r="G74" s="2" t="s">
        <v>1600</v>
      </c>
      <c r="H74" s="2" t="s">
        <v>2110</v>
      </c>
      <c r="I74" s="2" t="s">
        <v>1433</v>
      </c>
      <c r="J74" s="2" t="s">
        <v>2111</v>
      </c>
      <c r="K74" s="2" t="s">
        <v>2112</v>
      </c>
      <c r="L74" s="2" t="s">
        <v>1680</v>
      </c>
      <c r="M74" s="2"/>
      <c r="N74" s="2" t="s">
        <v>2113</v>
      </c>
      <c r="O74" s="2" t="s">
        <v>1442</v>
      </c>
      <c r="P74" s="2" t="s">
        <v>1456</v>
      </c>
    </row>
    <row r="75" spans="1:16" x14ac:dyDescent="0.2">
      <c r="A75" s="2" t="s">
        <v>3620</v>
      </c>
      <c r="B75" s="2" t="s">
        <v>874</v>
      </c>
      <c r="C75" s="2" t="s">
        <v>1458</v>
      </c>
      <c r="D75" s="2" t="s">
        <v>66</v>
      </c>
      <c r="E75" s="2" t="s">
        <v>1432</v>
      </c>
      <c r="F75" s="2" t="s">
        <v>875</v>
      </c>
      <c r="G75" s="2" t="s">
        <v>115</v>
      </c>
      <c r="H75" s="2" t="s">
        <v>3621</v>
      </c>
      <c r="I75" s="2" t="s">
        <v>1121</v>
      </c>
      <c r="J75" s="2" t="s">
        <v>876</v>
      </c>
      <c r="K75" s="2" t="s">
        <v>3622</v>
      </c>
      <c r="L75" s="2" t="s">
        <v>3623</v>
      </c>
      <c r="M75" s="2" t="s">
        <v>3624</v>
      </c>
      <c r="N75" s="2" t="s">
        <v>3625</v>
      </c>
      <c r="O75" s="2" t="s">
        <v>1464</v>
      </c>
      <c r="P75" s="2" t="s">
        <v>1465</v>
      </c>
    </row>
    <row r="76" spans="1:16" x14ac:dyDescent="0.2">
      <c r="A76" s="2" t="s">
        <v>627</v>
      </c>
      <c r="B76" s="2" t="s">
        <v>2621</v>
      </c>
      <c r="C76" s="2" t="s">
        <v>1450</v>
      </c>
      <c r="D76" s="2" t="s">
        <v>66</v>
      </c>
      <c r="E76" s="2" t="s">
        <v>1432</v>
      </c>
      <c r="F76" s="2" t="s">
        <v>628</v>
      </c>
      <c r="G76" s="2"/>
      <c r="H76" s="2" t="s">
        <v>2622</v>
      </c>
      <c r="I76" s="2" t="s">
        <v>1433</v>
      </c>
      <c r="J76" s="2" t="s">
        <v>629</v>
      </c>
      <c r="K76" s="2" t="s">
        <v>2623</v>
      </c>
      <c r="L76" s="2" t="s">
        <v>2624</v>
      </c>
      <c r="M76" s="2"/>
      <c r="N76" s="2" t="s">
        <v>2625</v>
      </c>
      <c r="O76" s="2" t="s">
        <v>1442</v>
      </c>
      <c r="P76" s="2" t="s">
        <v>1456</v>
      </c>
    </row>
    <row r="77" spans="1:16" x14ac:dyDescent="0.2">
      <c r="A77" s="2" t="s">
        <v>2506</v>
      </c>
      <c r="B77" s="2" t="s">
        <v>2507</v>
      </c>
      <c r="C77" s="2" t="s">
        <v>852</v>
      </c>
      <c r="D77" s="2" t="s">
        <v>127</v>
      </c>
      <c r="E77" s="2" t="s">
        <v>1432</v>
      </c>
      <c r="F77" s="2" t="s">
        <v>2508</v>
      </c>
      <c r="G77" s="2" t="s">
        <v>250</v>
      </c>
      <c r="H77" s="2" t="s">
        <v>2509</v>
      </c>
      <c r="I77" s="2" t="s">
        <v>1121</v>
      </c>
      <c r="J77" s="2" t="s">
        <v>2510</v>
      </c>
      <c r="K77" s="2" t="s">
        <v>2511</v>
      </c>
      <c r="L77" s="2" t="s">
        <v>2512</v>
      </c>
      <c r="M77" s="2" t="s">
        <v>2513</v>
      </c>
      <c r="N77" s="2" t="s">
        <v>2514</v>
      </c>
      <c r="O77" s="2" t="s">
        <v>1723</v>
      </c>
      <c r="P77" s="2" t="s">
        <v>1569</v>
      </c>
    </row>
    <row r="78" spans="1:16" x14ac:dyDescent="0.2">
      <c r="A78" s="2" t="s">
        <v>2092</v>
      </c>
      <c r="B78" s="2" t="s">
        <v>2093</v>
      </c>
      <c r="C78" s="2" t="s">
        <v>777</v>
      </c>
      <c r="D78" s="2" t="s">
        <v>16</v>
      </c>
      <c r="E78" s="2" t="s">
        <v>1432</v>
      </c>
      <c r="F78" s="2" t="s">
        <v>2094</v>
      </c>
      <c r="G78" s="2" t="s">
        <v>92</v>
      </c>
      <c r="H78" s="2" t="s">
        <v>2095</v>
      </c>
      <c r="I78" s="2" t="s">
        <v>1121</v>
      </c>
      <c r="J78" s="2" t="s">
        <v>2096</v>
      </c>
      <c r="K78" s="2" t="s">
        <v>2097</v>
      </c>
      <c r="L78" s="2" t="s">
        <v>2098</v>
      </c>
      <c r="M78" s="2" t="s">
        <v>2099</v>
      </c>
      <c r="N78" s="2" t="s">
        <v>2100</v>
      </c>
      <c r="O78" s="2" t="s">
        <v>1464</v>
      </c>
      <c r="P78" s="2" t="s">
        <v>1465</v>
      </c>
    </row>
    <row r="79" spans="1:16" x14ac:dyDescent="0.2">
      <c r="A79" s="2" t="s">
        <v>2752</v>
      </c>
      <c r="B79" s="2" t="s">
        <v>2753</v>
      </c>
      <c r="C79" s="2" t="s">
        <v>3069</v>
      </c>
      <c r="D79" s="2" t="s">
        <v>194</v>
      </c>
      <c r="E79" s="2" t="s">
        <v>1432</v>
      </c>
      <c r="F79" s="2" t="s">
        <v>3070</v>
      </c>
      <c r="G79" s="2"/>
      <c r="H79" s="2" t="s">
        <v>3071</v>
      </c>
      <c r="I79" s="2" t="s">
        <v>1433</v>
      </c>
      <c r="J79" s="2" t="s">
        <v>2755</v>
      </c>
      <c r="K79" s="2" t="s">
        <v>3072</v>
      </c>
      <c r="L79" s="2" t="s">
        <v>3073</v>
      </c>
      <c r="M79" s="2"/>
      <c r="N79" s="2" t="s">
        <v>3074</v>
      </c>
      <c r="O79" s="2" t="s">
        <v>1660</v>
      </c>
      <c r="P79" s="2"/>
    </row>
    <row r="80" spans="1:16" x14ac:dyDescent="0.2">
      <c r="A80" s="2" t="s">
        <v>159</v>
      </c>
      <c r="B80" s="2" t="s">
        <v>160</v>
      </c>
      <c r="C80" s="2" t="s">
        <v>2911</v>
      </c>
      <c r="D80" s="2" t="s">
        <v>161</v>
      </c>
      <c r="E80" s="2" t="s">
        <v>1432</v>
      </c>
      <c r="F80" s="2" t="s">
        <v>162</v>
      </c>
      <c r="G80" s="2"/>
      <c r="H80" s="2" t="s">
        <v>2912</v>
      </c>
      <c r="I80" s="2" t="s">
        <v>1433</v>
      </c>
      <c r="J80" s="2" t="s">
        <v>163</v>
      </c>
      <c r="K80" s="2" t="s">
        <v>2913</v>
      </c>
      <c r="L80" s="2" t="s">
        <v>2914</v>
      </c>
      <c r="M80" s="2"/>
      <c r="N80" s="2" t="s">
        <v>2915</v>
      </c>
      <c r="O80" s="2" t="s">
        <v>1817</v>
      </c>
      <c r="P80" s="2"/>
    </row>
    <row r="81" spans="1:16" x14ac:dyDescent="0.2">
      <c r="A81" s="2" t="s">
        <v>1361</v>
      </c>
      <c r="B81" s="2" t="s">
        <v>1362</v>
      </c>
      <c r="C81" s="2" t="s">
        <v>1123</v>
      </c>
      <c r="D81" s="2" t="s">
        <v>146</v>
      </c>
      <c r="E81" s="2" t="s">
        <v>1119</v>
      </c>
      <c r="F81" s="2" t="s">
        <v>1363</v>
      </c>
      <c r="G81" s="2" t="s">
        <v>741</v>
      </c>
      <c r="H81" s="2" t="s">
        <v>1364</v>
      </c>
      <c r="I81" s="2" t="s">
        <v>1121</v>
      </c>
      <c r="J81" s="2" t="s">
        <v>1365</v>
      </c>
      <c r="K81" s="2" t="s">
        <v>1366</v>
      </c>
      <c r="L81" s="2" t="s">
        <v>1367</v>
      </c>
      <c r="M81" s="2"/>
      <c r="N81" s="2" t="s">
        <v>1368</v>
      </c>
      <c r="O81" s="2" t="s">
        <v>1125</v>
      </c>
      <c r="P81" s="2"/>
    </row>
    <row r="82" spans="1:16" x14ac:dyDescent="0.2">
      <c r="A82" s="2" t="s">
        <v>1377</v>
      </c>
      <c r="B82" s="2" t="s">
        <v>1378</v>
      </c>
      <c r="C82" s="2" t="s">
        <v>1128</v>
      </c>
      <c r="D82" s="2" t="s">
        <v>31</v>
      </c>
      <c r="E82" s="2" t="s">
        <v>1119</v>
      </c>
      <c r="F82" s="2" t="s">
        <v>1379</v>
      </c>
      <c r="G82" s="2" t="s">
        <v>827</v>
      </c>
      <c r="H82" s="2" t="s">
        <v>1380</v>
      </c>
      <c r="I82" s="2" t="s">
        <v>1121</v>
      </c>
      <c r="J82" s="2" t="s">
        <v>1381</v>
      </c>
      <c r="K82" s="2" t="s">
        <v>1382</v>
      </c>
      <c r="L82" s="2" t="s">
        <v>1383</v>
      </c>
      <c r="M82" s="2"/>
      <c r="N82" s="2" t="s">
        <v>1384</v>
      </c>
      <c r="O82" s="2" t="s">
        <v>1129</v>
      </c>
      <c r="P82" s="2" t="s">
        <v>907</v>
      </c>
    </row>
    <row r="83" spans="1:16" x14ac:dyDescent="0.2">
      <c r="A83" s="2" t="s">
        <v>2070</v>
      </c>
      <c r="B83" s="2" t="s">
        <v>2071</v>
      </c>
      <c r="C83" s="2" t="s">
        <v>2072</v>
      </c>
      <c r="D83" s="2" t="s">
        <v>58</v>
      </c>
      <c r="E83" s="2" t="s">
        <v>1432</v>
      </c>
      <c r="F83" s="2" t="s">
        <v>2073</v>
      </c>
      <c r="G83" s="2" t="s">
        <v>726</v>
      </c>
      <c r="H83" s="2" t="s">
        <v>2074</v>
      </c>
      <c r="I83" s="2" t="s">
        <v>1433</v>
      </c>
      <c r="J83" s="2" t="s">
        <v>2075</v>
      </c>
      <c r="K83" s="2" t="s">
        <v>2076</v>
      </c>
      <c r="L83" s="2" t="s">
        <v>2077</v>
      </c>
      <c r="M83" s="2" t="s">
        <v>2078</v>
      </c>
      <c r="N83" s="2" t="s">
        <v>2079</v>
      </c>
      <c r="O83" s="2" t="s">
        <v>2080</v>
      </c>
      <c r="P83" s="2" t="s">
        <v>2081</v>
      </c>
    </row>
    <row r="84" spans="1:16" x14ac:dyDescent="0.2">
      <c r="A84" s="2" t="s">
        <v>2530</v>
      </c>
      <c r="B84" s="2" t="s">
        <v>1392</v>
      </c>
      <c r="C84" s="2" t="s">
        <v>1450</v>
      </c>
      <c r="D84" s="2" t="s">
        <v>31</v>
      </c>
      <c r="E84" s="2" t="s">
        <v>1432</v>
      </c>
      <c r="F84" s="2" t="s">
        <v>2531</v>
      </c>
      <c r="G84" s="2" t="s">
        <v>1600</v>
      </c>
      <c r="H84" s="2" t="s">
        <v>2532</v>
      </c>
      <c r="I84" s="2" t="s">
        <v>1433</v>
      </c>
      <c r="J84" s="2" t="s">
        <v>2533</v>
      </c>
      <c r="K84" s="2" t="s">
        <v>2534</v>
      </c>
      <c r="L84" s="2" t="s">
        <v>2535</v>
      </c>
      <c r="M84" s="2"/>
      <c r="N84" s="2" t="s">
        <v>2536</v>
      </c>
      <c r="O84" s="2" t="s">
        <v>1442</v>
      </c>
      <c r="P84" s="2" t="s">
        <v>1456</v>
      </c>
    </row>
    <row r="85" spans="1:16" x14ac:dyDescent="0.2">
      <c r="A85" s="2" t="s">
        <v>549</v>
      </c>
      <c r="B85" s="2" t="s">
        <v>550</v>
      </c>
      <c r="C85" s="2" t="s">
        <v>2741</v>
      </c>
      <c r="D85" s="2" t="s">
        <v>58</v>
      </c>
      <c r="E85" s="2" t="s">
        <v>853</v>
      </c>
      <c r="F85" s="2" t="s">
        <v>3603</v>
      </c>
      <c r="G85" s="2"/>
      <c r="H85" s="2" t="s">
        <v>551</v>
      </c>
      <c r="I85" s="2"/>
      <c r="J85" s="2" t="s">
        <v>552</v>
      </c>
      <c r="K85" s="2" t="s">
        <v>3604</v>
      </c>
      <c r="L85" s="2"/>
      <c r="M85" s="2"/>
      <c r="N85" s="2" t="s">
        <v>3605</v>
      </c>
      <c r="O85" s="2"/>
      <c r="P85" s="2"/>
    </row>
    <row r="86" spans="1:16" x14ac:dyDescent="0.2">
      <c r="A86" s="2" t="s">
        <v>295</v>
      </c>
      <c r="B86" s="2" t="s">
        <v>296</v>
      </c>
      <c r="C86" s="2" t="s">
        <v>37</v>
      </c>
      <c r="D86" s="2" t="s">
        <v>16</v>
      </c>
      <c r="E86" s="2" t="s">
        <v>1432</v>
      </c>
      <c r="F86" s="2" t="s">
        <v>297</v>
      </c>
      <c r="G86" s="2" t="s">
        <v>226</v>
      </c>
      <c r="H86" s="2" t="s">
        <v>2385</v>
      </c>
      <c r="I86" s="2" t="s">
        <v>1121</v>
      </c>
      <c r="J86" s="2" t="s">
        <v>298</v>
      </c>
      <c r="K86" s="2" t="s">
        <v>2386</v>
      </c>
      <c r="L86" s="2" t="s">
        <v>2387</v>
      </c>
      <c r="M86" s="2" t="s">
        <v>2388</v>
      </c>
      <c r="N86" s="2" t="s">
        <v>2389</v>
      </c>
      <c r="O86" s="2" t="s">
        <v>1442</v>
      </c>
      <c r="P86" s="2" t="s">
        <v>1485</v>
      </c>
    </row>
    <row r="87" spans="1:16" x14ac:dyDescent="0.2">
      <c r="A87" s="2" t="s">
        <v>433</v>
      </c>
      <c r="B87" s="2" t="s">
        <v>434</v>
      </c>
      <c r="C87" s="2" t="s">
        <v>1450</v>
      </c>
      <c r="D87" s="2" t="s">
        <v>66</v>
      </c>
      <c r="E87" s="2" t="s">
        <v>1432</v>
      </c>
      <c r="F87" s="2" t="s">
        <v>435</v>
      </c>
      <c r="G87" s="2"/>
      <c r="H87" s="2" t="s">
        <v>2141</v>
      </c>
      <c r="I87" s="2" t="s">
        <v>1433</v>
      </c>
      <c r="J87" s="2" t="s">
        <v>436</v>
      </c>
      <c r="K87" s="2" t="s">
        <v>2142</v>
      </c>
      <c r="L87" s="2" t="s">
        <v>2143</v>
      </c>
      <c r="M87" s="2"/>
      <c r="N87" s="2" t="s">
        <v>2144</v>
      </c>
      <c r="O87" s="2" t="s">
        <v>1442</v>
      </c>
      <c r="P87" s="2" t="s">
        <v>1456</v>
      </c>
    </row>
    <row r="88" spans="1:16" x14ac:dyDescent="0.2">
      <c r="A88" s="2" t="s">
        <v>2008</v>
      </c>
      <c r="B88" s="2" t="s">
        <v>738</v>
      </c>
      <c r="C88" s="2" t="s">
        <v>739</v>
      </c>
      <c r="D88" s="2" t="s">
        <v>38</v>
      </c>
      <c r="E88" s="2" t="s">
        <v>1432</v>
      </c>
      <c r="F88" s="2" t="s">
        <v>740</v>
      </c>
      <c r="G88" s="2" t="s">
        <v>741</v>
      </c>
      <c r="H88" s="2" t="s">
        <v>2009</v>
      </c>
      <c r="I88" s="2" t="s">
        <v>1121</v>
      </c>
      <c r="J88" s="2" t="s">
        <v>742</v>
      </c>
      <c r="K88" s="2" t="s">
        <v>2010</v>
      </c>
      <c r="L88" s="2" t="s">
        <v>2011</v>
      </c>
      <c r="M88" s="2" t="s">
        <v>2012</v>
      </c>
      <c r="N88" s="2" t="s">
        <v>2013</v>
      </c>
      <c r="O88" s="2" t="s">
        <v>1525</v>
      </c>
      <c r="P88" s="2" t="s">
        <v>1999</v>
      </c>
    </row>
    <row r="89" spans="1:16" x14ac:dyDescent="0.2">
      <c r="A89" s="2" t="s">
        <v>2350</v>
      </c>
      <c r="B89" s="2" t="s">
        <v>774</v>
      </c>
      <c r="C89" s="2" t="s">
        <v>2351</v>
      </c>
      <c r="D89" s="2" t="s">
        <v>111</v>
      </c>
      <c r="E89" s="2" t="s">
        <v>1432</v>
      </c>
      <c r="F89" s="2" t="s">
        <v>775</v>
      </c>
      <c r="G89" s="2" t="s">
        <v>776</v>
      </c>
      <c r="H89" s="2" t="s">
        <v>2352</v>
      </c>
      <c r="I89" s="2" t="s">
        <v>1433</v>
      </c>
      <c r="J89" s="2" t="s">
        <v>2353</v>
      </c>
      <c r="K89" s="2" t="s">
        <v>2354</v>
      </c>
      <c r="L89" s="2" t="s">
        <v>2355</v>
      </c>
      <c r="M89" s="2" t="s">
        <v>2356</v>
      </c>
      <c r="N89" s="2" t="s">
        <v>2357</v>
      </c>
      <c r="O89" s="2" t="s">
        <v>2358</v>
      </c>
      <c r="P89" s="2" t="s">
        <v>2359</v>
      </c>
    </row>
    <row r="90" spans="1:16" x14ac:dyDescent="0.2">
      <c r="A90" s="2" t="s">
        <v>1360</v>
      </c>
      <c r="B90" s="2" t="s">
        <v>863</v>
      </c>
      <c r="C90" s="2" t="s">
        <v>715</v>
      </c>
      <c r="D90" s="2" t="s">
        <v>146</v>
      </c>
      <c r="E90" s="2" t="s">
        <v>1432</v>
      </c>
      <c r="F90" s="2"/>
      <c r="G90" s="2"/>
      <c r="H90" s="2" t="s">
        <v>3433</v>
      </c>
      <c r="I90" s="2" t="s">
        <v>1121</v>
      </c>
      <c r="J90" s="2" t="s">
        <v>864</v>
      </c>
      <c r="K90" s="2" t="s">
        <v>3434</v>
      </c>
      <c r="L90" s="2" t="s">
        <v>3435</v>
      </c>
      <c r="M90" s="2" t="s">
        <v>3436</v>
      </c>
      <c r="N90" s="2" t="s">
        <v>3437</v>
      </c>
      <c r="O90" s="2" t="s">
        <v>2134</v>
      </c>
      <c r="P90" s="2" t="s">
        <v>1639</v>
      </c>
    </row>
    <row r="91" spans="1:16" x14ac:dyDescent="0.2">
      <c r="A91" s="2" t="s">
        <v>566</v>
      </c>
      <c r="B91" s="2" t="s">
        <v>567</v>
      </c>
      <c r="C91" s="2" t="s">
        <v>1601</v>
      </c>
      <c r="D91" s="2" t="s">
        <v>16</v>
      </c>
      <c r="E91" s="2" t="s">
        <v>1432</v>
      </c>
      <c r="F91" s="2" t="s">
        <v>71</v>
      </c>
      <c r="G91" s="2"/>
      <c r="H91" s="2" t="s">
        <v>1602</v>
      </c>
      <c r="I91" s="2" t="s">
        <v>1433</v>
      </c>
      <c r="J91" s="2" t="s">
        <v>568</v>
      </c>
      <c r="K91" s="2" t="s">
        <v>1603</v>
      </c>
      <c r="L91" s="2" t="s">
        <v>1604</v>
      </c>
      <c r="M91" s="2" t="s">
        <v>1605</v>
      </c>
      <c r="N91" s="2" t="s">
        <v>1606</v>
      </c>
      <c r="O91" s="2" t="s">
        <v>1442</v>
      </c>
      <c r="P91" s="2"/>
    </row>
    <row r="92" spans="1:16" x14ac:dyDescent="0.2">
      <c r="A92" s="2" t="s">
        <v>2277</v>
      </c>
      <c r="B92" s="2" t="s">
        <v>2278</v>
      </c>
      <c r="C92" s="2" t="s">
        <v>2279</v>
      </c>
      <c r="D92" s="2" t="s">
        <v>54</v>
      </c>
      <c r="E92" s="2" t="s">
        <v>1432</v>
      </c>
      <c r="F92" s="2" t="s">
        <v>2280</v>
      </c>
      <c r="G92" s="2" t="s">
        <v>2281</v>
      </c>
      <c r="H92" s="2" t="s">
        <v>2282</v>
      </c>
      <c r="I92" s="2" t="s">
        <v>1433</v>
      </c>
      <c r="J92" s="2" t="s">
        <v>2283</v>
      </c>
      <c r="K92" s="2" t="s">
        <v>2284</v>
      </c>
      <c r="L92" s="2" t="s">
        <v>2285</v>
      </c>
      <c r="M92" s="2" t="s">
        <v>2286</v>
      </c>
      <c r="N92" s="2" t="s">
        <v>2287</v>
      </c>
      <c r="O92" s="2" t="s">
        <v>1436</v>
      </c>
      <c r="P92" s="2" t="s">
        <v>2288</v>
      </c>
    </row>
    <row r="93" spans="1:16" x14ac:dyDescent="0.2">
      <c r="A93" s="2" t="s">
        <v>2602</v>
      </c>
      <c r="B93" s="2" t="s">
        <v>341</v>
      </c>
      <c r="C93" s="2" t="s">
        <v>37</v>
      </c>
      <c r="D93" s="2" t="s">
        <v>16</v>
      </c>
      <c r="E93" s="2" t="s">
        <v>1432</v>
      </c>
      <c r="F93" s="2" t="s">
        <v>342</v>
      </c>
      <c r="G93" s="2" t="s">
        <v>226</v>
      </c>
      <c r="H93" s="2" t="s">
        <v>2603</v>
      </c>
      <c r="I93" s="2" t="s">
        <v>1121</v>
      </c>
      <c r="J93" s="2" t="s">
        <v>343</v>
      </c>
      <c r="K93" s="2" t="s">
        <v>2604</v>
      </c>
      <c r="L93" s="2" t="s">
        <v>2605</v>
      </c>
      <c r="M93" s="2" t="s">
        <v>2606</v>
      </c>
      <c r="N93" s="2" t="s">
        <v>2607</v>
      </c>
      <c r="O93" s="2" t="s">
        <v>1442</v>
      </c>
      <c r="P93" s="2" t="s">
        <v>1485</v>
      </c>
    </row>
    <row r="94" spans="1:16" x14ac:dyDescent="0.2">
      <c r="A94" s="2" t="s">
        <v>1992</v>
      </c>
      <c r="B94" s="2" t="s">
        <v>1239</v>
      </c>
      <c r="C94" s="2" t="s">
        <v>730</v>
      </c>
      <c r="D94" s="2" t="s">
        <v>38</v>
      </c>
      <c r="E94" s="2" t="s">
        <v>1432</v>
      </c>
      <c r="F94" s="2"/>
      <c r="G94" s="2" t="s">
        <v>788</v>
      </c>
      <c r="H94" s="2" t="s">
        <v>1993</v>
      </c>
      <c r="I94" s="2" t="s">
        <v>1121</v>
      </c>
      <c r="J94" s="2" t="s">
        <v>1240</v>
      </c>
      <c r="K94" s="2" t="s">
        <v>1994</v>
      </c>
      <c r="L94" s="2" t="s">
        <v>1995</v>
      </c>
      <c r="M94" s="2" t="s">
        <v>1996</v>
      </c>
      <c r="N94" s="2" t="s">
        <v>1997</v>
      </c>
      <c r="O94" s="2" t="s">
        <v>1723</v>
      </c>
      <c r="P94" s="2" t="s">
        <v>1998</v>
      </c>
    </row>
    <row r="95" spans="1:16" x14ac:dyDescent="0.2">
      <c r="A95" s="2" t="s">
        <v>190</v>
      </c>
      <c r="B95" s="2" t="s">
        <v>191</v>
      </c>
      <c r="C95" s="2" t="s">
        <v>1570</v>
      </c>
      <c r="D95" s="2" t="s">
        <v>54</v>
      </c>
      <c r="E95" s="2" t="s">
        <v>1432</v>
      </c>
      <c r="F95" s="2" t="s">
        <v>192</v>
      </c>
      <c r="G95" s="2" t="s">
        <v>1677</v>
      </c>
      <c r="H95" s="2" t="s">
        <v>2866</v>
      </c>
      <c r="I95" s="2" t="s">
        <v>1433</v>
      </c>
      <c r="J95" s="2" t="s">
        <v>193</v>
      </c>
      <c r="K95" s="2" t="s">
        <v>2867</v>
      </c>
      <c r="L95" s="2" t="s">
        <v>2868</v>
      </c>
      <c r="M95" s="2"/>
      <c r="N95" s="2" t="s">
        <v>2869</v>
      </c>
      <c r="O95" s="2" t="s">
        <v>1442</v>
      </c>
      <c r="P95" s="2" t="s">
        <v>1575</v>
      </c>
    </row>
    <row r="96" spans="1:16" x14ac:dyDescent="0.2">
      <c r="A96" s="2" t="s">
        <v>2101</v>
      </c>
      <c r="B96" s="2" t="s">
        <v>766</v>
      </c>
      <c r="C96" s="2" t="s">
        <v>715</v>
      </c>
      <c r="D96" s="2" t="s">
        <v>66</v>
      </c>
      <c r="E96" s="2" t="s">
        <v>1432</v>
      </c>
      <c r="F96" s="2" t="s">
        <v>767</v>
      </c>
      <c r="G96" s="2" t="s">
        <v>666</v>
      </c>
      <c r="H96" s="2" t="s">
        <v>2102</v>
      </c>
      <c r="I96" s="2" t="s">
        <v>1121</v>
      </c>
      <c r="J96" s="2" t="s">
        <v>768</v>
      </c>
      <c r="K96" s="2" t="s">
        <v>2103</v>
      </c>
      <c r="L96" s="2" t="s">
        <v>2104</v>
      </c>
      <c r="M96" s="2" t="s">
        <v>2105</v>
      </c>
      <c r="N96" s="2" t="s">
        <v>2106</v>
      </c>
      <c r="O96" s="2" t="s">
        <v>1638</v>
      </c>
      <c r="P96" s="2" t="s">
        <v>1639</v>
      </c>
    </row>
    <row r="97" spans="1:16" x14ac:dyDescent="0.2">
      <c r="A97" s="2" t="s">
        <v>361</v>
      </c>
      <c r="B97" s="2" t="s">
        <v>362</v>
      </c>
      <c r="C97" s="2" t="s">
        <v>363</v>
      </c>
      <c r="D97" s="2" t="s">
        <v>146</v>
      </c>
      <c r="E97" s="2" t="s">
        <v>1432</v>
      </c>
      <c r="F97" s="2" t="s">
        <v>364</v>
      </c>
      <c r="G97" s="2" t="s">
        <v>365</v>
      </c>
      <c r="H97" s="2" t="s">
        <v>1859</v>
      </c>
      <c r="I97" s="2" t="s">
        <v>1121</v>
      </c>
      <c r="J97" s="2" t="s">
        <v>366</v>
      </c>
      <c r="K97" s="2" t="s">
        <v>1860</v>
      </c>
      <c r="L97" s="2" t="s">
        <v>1861</v>
      </c>
      <c r="M97" s="2" t="s">
        <v>1862</v>
      </c>
      <c r="N97" s="2" t="s">
        <v>1863</v>
      </c>
      <c r="O97" s="2" t="s">
        <v>1442</v>
      </c>
      <c r="P97" s="2" t="s">
        <v>1864</v>
      </c>
    </row>
    <row r="98" spans="1:16" x14ac:dyDescent="0.2">
      <c r="A98" s="2" t="s">
        <v>3767</v>
      </c>
      <c r="B98" s="2" t="s">
        <v>2756</v>
      </c>
      <c r="C98" s="2" t="s">
        <v>1458</v>
      </c>
      <c r="D98" s="2" t="s">
        <v>16</v>
      </c>
      <c r="E98" s="2" t="s">
        <v>1432</v>
      </c>
      <c r="F98" s="2" t="s">
        <v>3768</v>
      </c>
      <c r="G98" s="2" t="s">
        <v>92</v>
      </c>
      <c r="H98" s="2" t="s">
        <v>3769</v>
      </c>
      <c r="I98" s="2" t="s">
        <v>1121</v>
      </c>
      <c r="J98" s="2" t="s">
        <v>2757</v>
      </c>
      <c r="K98" s="2" t="s">
        <v>3770</v>
      </c>
      <c r="L98" s="2" t="s">
        <v>3771</v>
      </c>
      <c r="M98" s="2" t="s">
        <v>3772</v>
      </c>
      <c r="N98" s="2" t="s">
        <v>3773</v>
      </c>
      <c r="O98" s="2" t="s">
        <v>1464</v>
      </c>
      <c r="P98" s="2" t="s">
        <v>1465</v>
      </c>
    </row>
    <row r="99" spans="1:16" x14ac:dyDescent="0.2">
      <c r="A99" s="2" t="s">
        <v>752</v>
      </c>
      <c r="B99" s="2" t="s">
        <v>3410</v>
      </c>
      <c r="C99" s="2" t="s">
        <v>1437</v>
      </c>
      <c r="D99" s="2" t="s">
        <v>152</v>
      </c>
      <c r="E99" s="2" t="s">
        <v>1432</v>
      </c>
      <c r="F99" s="2" t="s">
        <v>753</v>
      </c>
      <c r="G99" s="2" t="s">
        <v>3411</v>
      </c>
      <c r="H99" s="2" t="s">
        <v>3412</v>
      </c>
      <c r="I99" s="2" t="s">
        <v>1433</v>
      </c>
      <c r="J99" s="2" t="s">
        <v>754</v>
      </c>
      <c r="K99" s="2" t="s">
        <v>3413</v>
      </c>
      <c r="L99" s="2" t="s">
        <v>3414</v>
      </c>
      <c r="M99" s="2"/>
      <c r="N99" s="2" t="s">
        <v>3415</v>
      </c>
      <c r="O99" s="2" t="s">
        <v>1436</v>
      </c>
      <c r="P99" s="2" t="s">
        <v>1438</v>
      </c>
    </row>
    <row r="100" spans="1:16" x14ac:dyDescent="0.2">
      <c r="A100" s="2" t="s">
        <v>47</v>
      </c>
      <c r="B100" s="2" t="s">
        <v>48</v>
      </c>
      <c r="C100" s="2" t="s">
        <v>1450</v>
      </c>
      <c r="D100" s="2" t="s">
        <v>49</v>
      </c>
      <c r="E100" s="2" t="s">
        <v>1432</v>
      </c>
      <c r="F100" s="2" t="s">
        <v>50</v>
      </c>
      <c r="G100" s="2"/>
      <c r="H100" s="2" t="s">
        <v>2978</v>
      </c>
      <c r="I100" s="2" t="s">
        <v>1433</v>
      </c>
      <c r="J100" s="2" t="s">
        <v>51</v>
      </c>
      <c r="K100" s="2" t="s">
        <v>2979</v>
      </c>
      <c r="L100" s="2" t="s">
        <v>2870</v>
      </c>
      <c r="M100" s="2"/>
      <c r="N100" s="2" t="s">
        <v>2980</v>
      </c>
      <c r="O100" s="2"/>
      <c r="P100" s="2" t="s">
        <v>1456</v>
      </c>
    </row>
    <row r="101" spans="1:16" x14ac:dyDescent="0.2">
      <c r="A101" s="2" t="s">
        <v>1793</v>
      </c>
      <c r="B101" s="2" t="s">
        <v>1794</v>
      </c>
      <c r="C101" s="2" t="s">
        <v>1570</v>
      </c>
      <c r="D101" s="2" t="s">
        <v>194</v>
      </c>
      <c r="E101" s="2" t="s">
        <v>1432</v>
      </c>
      <c r="F101" s="2" t="s">
        <v>1795</v>
      </c>
      <c r="G101" s="2"/>
      <c r="H101" s="2" t="s">
        <v>1796</v>
      </c>
      <c r="I101" s="2" t="s">
        <v>1433</v>
      </c>
      <c r="J101" s="2" t="s">
        <v>1797</v>
      </c>
      <c r="K101" s="2" t="s">
        <v>1798</v>
      </c>
      <c r="L101" s="2" t="s">
        <v>1799</v>
      </c>
      <c r="M101" s="2"/>
      <c r="N101" s="2" t="s">
        <v>1800</v>
      </c>
      <c r="O101" s="2"/>
      <c r="P101" s="2" t="s">
        <v>1575</v>
      </c>
    </row>
    <row r="102" spans="1:16" x14ac:dyDescent="0.2">
      <c r="A102" s="2" t="s">
        <v>36</v>
      </c>
      <c r="B102" s="2" t="s">
        <v>895</v>
      </c>
      <c r="C102" s="2" t="s">
        <v>37</v>
      </c>
      <c r="D102" s="2" t="s">
        <v>38</v>
      </c>
      <c r="E102" s="2" t="s">
        <v>1432</v>
      </c>
      <c r="F102" s="2" t="s">
        <v>39</v>
      </c>
      <c r="G102" s="2" t="s">
        <v>40</v>
      </c>
      <c r="H102" s="2" t="s">
        <v>1480</v>
      </c>
      <c r="I102" s="2" t="s">
        <v>1121</v>
      </c>
      <c r="J102" s="2" t="s">
        <v>41</v>
      </c>
      <c r="K102" s="2" t="s">
        <v>1481</v>
      </c>
      <c r="L102" s="2" t="s">
        <v>1482</v>
      </c>
      <c r="M102" s="2" t="s">
        <v>1483</v>
      </c>
      <c r="N102" s="2" t="s">
        <v>1484</v>
      </c>
      <c r="O102" s="2" t="s">
        <v>1442</v>
      </c>
      <c r="P102" s="2" t="s">
        <v>1485</v>
      </c>
    </row>
    <row r="103" spans="1:16" x14ac:dyDescent="0.2">
      <c r="A103" s="2" t="s">
        <v>1576</v>
      </c>
      <c r="B103" s="2" t="s">
        <v>1577</v>
      </c>
      <c r="C103" s="2" t="s">
        <v>1578</v>
      </c>
      <c r="D103" s="2" t="s">
        <v>58</v>
      </c>
      <c r="E103" s="2" t="s">
        <v>1432</v>
      </c>
      <c r="F103" s="2" t="s">
        <v>1579</v>
      </c>
      <c r="G103" s="2"/>
      <c r="H103" s="2" t="s">
        <v>1580</v>
      </c>
      <c r="I103" s="2" t="s">
        <v>1433</v>
      </c>
      <c r="J103" s="2" t="s">
        <v>1581</v>
      </c>
      <c r="K103" s="2" t="s">
        <v>1582</v>
      </c>
      <c r="L103" s="2" t="s">
        <v>1583</v>
      </c>
      <c r="M103" s="2" t="s">
        <v>1584</v>
      </c>
      <c r="N103" s="2" t="s">
        <v>1585</v>
      </c>
      <c r="O103" s="2" t="s">
        <v>1586</v>
      </c>
      <c r="P103" s="2"/>
    </row>
    <row r="104" spans="1:16" x14ac:dyDescent="0.2">
      <c r="A104" s="2" t="s">
        <v>1074</v>
      </c>
      <c r="B104" s="2" t="s">
        <v>1075</v>
      </c>
      <c r="C104" s="2" t="s">
        <v>960</v>
      </c>
      <c r="D104" s="2" t="s">
        <v>54</v>
      </c>
      <c r="E104" s="2" t="s">
        <v>853</v>
      </c>
      <c r="F104" s="2" t="s">
        <v>1076</v>
      </c>
      <c r="G104" s="2"/>
      <c r="H104" s="2" t="s">
        <v>1077</v>
      </c>
      <c r="I104" s="2"/>
      <c r="J104" s="2" t="s">
        <v>1078</v>
      </c>
      <c r="K104" s="2" t="s">
        <v>1079</v>
      </c>
      <c r="L104" s="2"/>
      <c r="M104" s="2"/>
      <c r="N104" s="2" t="s">
        <v>1080</v>
      </c>
      <c r="O104" s="2"/>
      <c r="P104" s="2"/>
    </row>
    <row r="105" spans="1:16" x14ac:dyDescent="0.2">
      <c r="A105" s="2" t="s">
        <v>94</v>
      </c>
      <c r="B105" s="2" t="s">
        <v>95</v>
      </c>
      <c r="C105" s="2" t="s">
        <v>1450</v>
      </c>
      <c r="D105" s="2" t="s">
        <v>24</v>
      </c>
      <c r="E105" s="2" t="s">
        <v>1432</v>
      </c>
      <c r="F105" s="2" t="s">
        <v>96</v>
      </c>
      <c r="G105" s="2"/>
      <c r="H105" s="2" t="s">
        <v>1854</v>
      </c>
      <c r="I105" s="2" t="s">
        <v>1433</v>
      </c>
      <c r="J105" s="2" t="s">
        <v>1855</v>
      </c>
      <c r="K105" s="2" t="s">
        <v>1856</v>
      </c>
      <c r="L105" s="2" t="s">
        <v>1857</v>
      </c>
      <c r="M105" s="2"/>
      <c r="N105" s="2" t="s">
        <v>1858</v>
      </c>
      <c r="O105" s="2"/>
      <c r="P105" s="2"/>
    </row>
    <row r="106" spans="1:16" x14ac:dyDescent="0.2">
      <c r="A106" s="2" t="s">
        <v>646</v>
      </c>
      <c r="B106" s="2" t="s">
        <v>647</v>
      </c>
      <c r="C106" s="2" t="s">
        <v>1450</v>
      </c>
      <c r="D106" s="2" t="s">
        <v>38</v>
      </c>
      <c r="E106" s="2" t="s">
        <v>1432</v>
      </c>
      <c r="F106" s="2" t="s">
        <v>648</v>
      </c>
      <c r="G106" s="2"/>
      <c r="H106" s="2" t="s">
        <v>2295</v>
      </c>
      <c r="I106" s="2" t="s">
        <v>1433</v>
      </c>
      <c r="J106" s="2" t="s">
        <v>649</v>
      </c>
      <c r="K106" s="2" t="s">
        <v>2296</v>
      </c>
      <c r="L106" s="2" t="s">
        <v>2297</v>
      </c>
      <c r="M106" s="2"/>
      <c r="N106" s="2" t="s">
        <v>2298</v>
      </c>
      <c r="O106" s="2" t="s">
        <v>1442</v>
      </c>
      <c r="P106" s="2" t="s">
        <v>1456</v>
      </c>
    </row>
    <row r="107" spans="1:16" x14ac:dyDescent="0.2">
      <c r="A107" s="2" t="s">
        <v>134</v>
      </c>
      <c r="B107" s="2" t="s">
        <v>661</v>
      </c>
      <c r="C107" s="2" t="s">
        <v>1594</v>
      </c>
      <c r="D107" s="2" t="s">
        <v>38</v>
      </c>
      <c r="E107" s="2" t="s">
        <v>1432</v>
      </c>
      <c r="F107" s="2" t="s">
        <v>135</v>
      </c>
      <c r="G107" s="2" t="s">
        <v>1595</v>
      </c>
      <c r="H107" s="2" t="s">
        <v>1596</v>
      </c>
      <c r="I107" s="2" t="s">
        <v>1433</v>
      </c>
      <c r="J107" s="2" t="s">
        <v>136</v>
      </c>
      <c r="K107" s="2" t="s">
        <v>1597</v>
      </c>
      <c r="L107" s="2" t="s">
        <v>1598</v>
      </c>
      <c r="M107" s="2"/>
      <c r="N107" s="2" t="s">
        <v>1599</v>
      </c>
      <c r="O107" s="2" t="s">
        <v>1442</v>
      </c>
      <c r="P107" s="2"/>
    </row>
    <row r="108" spans="1:16" x14ac:dyDescent="0.2">
      <c r="A108" s="2" t="s">
        <v>995</v>
      </c>
      <c r="B108" s="2" t="s">
        <v>996</v>
      </c>
      <c r="C108" s="2" t="s">
        <v>1877</v>
      </c>
      <c r="D108" s="2" t="s">
        <v>38</v>
      </c>
      <c r="E108" s="2" t="s">
        <v>1432</v>
      </c>
      <c r="F108" s="2" t="s">
        <v>2289</v>
      </c>
      <c r="G108" s="2" t="s">
        <v>2290</v>
      </c>
      <c r="H108" s="2" t="s">
        <v>2291</v>
      </c>
      <c r="I108" s="2" t="s">
        <v>1433</v>
      </c>
      <c r="J108" s="2" t="s">
        <v>997</v>
      </c>
      <c r="K108" s="2" t="s">
        <v>2292</v>
      </c>
      <c r="L108" s="2" t="s">
        <v>2293</v>
      </c>
      <c r="M108" s="2"/>
      <c r="N108" s="2" t="s">
        <v>2294</v>
      </c>
      <c r="O108" s="2" t="s">
        <v>1442</v>
      </c>
      <c r="P108" s="2"/>
    </row>
    <row r="109" spans="1:16" x14ac:dyDescent="0.2">
      <c r="A109" s="2" t="s">
        <v>3375</v>
      </c>
      <c r="B109" s="2" t="s">
        <v>2758</v>
      </c>
      <c r="C109" s="2" t="s">
        <v>1570</v>
      </c>
      <c r="D109" s="2" t="s">
        <v>38</v>
      </c>
      <c r="E109" s="2" t="s">
        <v>1432</v>
      </c>
      <c r="F109" s="2" t="s">
        <v>3376</v>
      </c>
      <c r="G109" s="2"/>
      <c r="H109" s="2" t="s">
        <v>3377</v>
      </c>
      <c r="I109" s="2" t="s">
        <v>1433</v>
      </c>
      <c r="J109" s="2" t="s">
        <v>2759</v>
      </c>
      <c r="K109" s="2" t="s">
        <v>3378</v>
      </c>
      <c r="L109" s="2" t="s">
        <v>3379</v>
      </c>
      <c r="M109" s="2"/>
      <c r="N109" s="2" t="s">
        <v>3380</v>
      </c>
      <c r="O109" s="2" t="s">
        <v>1442</v>
      </c>
      <c r="P109" s="2" t="s">
        <v>1575</v>
      </c>
    </row>
    <row r="110" spans="1:16" x14ac:dyDescent="0.2">
      <c r="A110" s="2" t="s">
        <v>52</v>
      </c>
      <c r="B110" s="2" t="s">
        <v>53</v>
      </c>
      <c r="C110" s="2" t="s">
        <v>2861</v>
      </c>
      <c r="D110" s="2" t="s">
        <v>54</v>
      </c>
      <c r="E110" s="2" t="s">
        <v>1432</v>
      </c>
      <c r="F110" s="2" t="s">
        <v>55</v>
      </c>
      <c r="G110" s="2"/>
      <c r="H110" s="2" t="s">
        <v>2862</v>
      </c>
      <c r="I110" s="2" t="s">
        <v>1433</v>
      </c>
      <c r="J110" s="2" t="s">
        <v>56</v>
      </c>
      <c r="K110" s="2" t="s">
        <v>2863</v>
      </c>
      <c r="L110" s="2" t="s">
        <v>2864</v>
      </c>
      <c r="M110" s="2"/>
      <c r="N110" s="2" t="s">
        <v>2865</v>
      </c>
      <c r="O110" s="2" t="s">
        <v>1442</v>
      </c>
      <c r="P110" s="2"/>
    </row>
    <row r="111" spans="1:16" x14ac:dyDescent="0.2">
      <c r="A111" s="2" t="s">
        <v>667</v>
      </c>
      <c r="B111" s="2" t="s">
        <v>668</v>
      </c>
      <c r="C111" s="2" t="s">
        <v>2882</v>
      </c>
      <c r="D111" s="2" t="s">
        <v>38</v>
      </c>
      <c r="E111" s="2" t="s">
        <v>1119</v>
      </c>
      <c r="F111" s="2" t="s">
        <v>669</v>
      </c>
      <c r="G111" s="2"/>
      <c r="H111" s="2" t="s">
        <v>2883</v>
      </c>
      <c r="I111" s="2" t="s">
        <v>1126</v>
      </c>
      <c r="J111" s="2" t="s">
        <v>670</v>
      </c>
      <c r="K111" s="2" t="s">
        <v>2884</v>
      </c>
      <c r="L111" s="2" t="s">
        <v>2885</v>
      </c>
      <c r="M111" s="2"/>
      <c r="N111" s="2" t="s">
        <v>2886</v>
      </c>
      <c r="O111" s="2" t="s">
        <v>1219</v>
      </c>
      <c r="P111" s="2" t="s">
        <v>2887</v>
      </c>
    </row>
    <row r="112" spans="1:16" x14ac:dyDescent="0.2">
      <c r="A112" s="2" t="s">
        <v>701</v>
      </c>
      <c r="B112" s="2" t="s">
        <v>448</v>
      </c>
      <c r="C112" s="2" t="s">
        <v>1951</v>
      </c>
      <c r="D112" s="2" t="s">
        <v>54</v>
      </c>
      <c r="E112" s="2" t="s">
        <v>1432</v>
      </c>
      <c r="F112" s="2" t="s">
        <v>702</v>
      </c>
      <c r="G112" s="2" t="s">
        <v>703</v>
      </c>
      <c r="H112" s="2" t="s">
        <v>3239</v>
      </c>
      <c r="I112" s="2" t="s">
        <v>1121</v>
      </c>
      <c r="J112" s="2" t="s">
        <v>704</v>
      </c>
      <c r="K112" s="2" t="s">
        <v>3240</v>
      </c>
      <c r="L112" s="2" t="s">
        <v>3241</v>
      </c>
      <c r="M112" s="2" t="s">
        <v>3242</v>
      </c>
      <c r="N112" s="2" t="s">
        <v>3243</v>
      </c>
      <c r="O112" s="2" t="s">
        <v>1687</v>
      </c>
      <c r="P112" s="2" t="s">
        <v>1958</v>
      </c>
    </row>
    <row r="113" spans="1:16" x14ac:dyDescent="0.2">
      <c r="A113" s="2" t="s">
        <v>228</v>
      </c>
      <c r="B113" s="2" t="s">
        <v>2305</v>
      </c>
      <c r="C113" s="2" t="s">
        <v>1570</v>
      </c>
      <c r="D113" s="2" t="s">
        <v>54</v>
      </c>
      <c r="E113" s="2" t="s">
        <v>1432</v>
      </c>
      <c r="F113" s="2" t="s">
        <v>229</v>
      </c>
      <c r="G113" s="2" t="s">
        <v>1677</v>
      </c>
      <c r="H113" s="2" t="s">
        <v>2306</v>
      </c>
      <c r="I113" s="2" t="s">
        <v>1433</v>
      </c>
      <c r="J113" s="2" t="s">
        <v>230</v>
      </c>
      <c r="K113" s="2" t="s">
        <v>2307</v>
      </c>
      <c r="L113" s="2" t="s">
        <v>2308</v>
      </c>
      <c r="M113" s="2"/>
      <c r="N113" s="2" t="s">
        <v>2309</v>
      </c>
      <c r="O113" s="2" t="s">
        <v>1442</v>
      </c>
      <c r="P113" s="2" t="s">
        <v>1575</v>
      </c>
    </row>
    <row r="114" spans="1:16" x14ac:dyDescent="0.2">
      <c r="A114" s="2" t="s">
        <v>1232</v>
      </c>
      <c r="B114" s="2" t="s">
        <v>989</v>
      </c>
      <c r="C114" s="2" t="s">
        <v>689</v>
      </c>
      <c r="D114" s="2" t="s">
        <v>152</v>
      </c>
      <c r="E114" s="2" t="s">
        <v>1432</v>
      </c>
      <c r="F114" s="2" t="s">
        <v>1233</v>
      </c>
      <c r="G114" s="2" t="s">
        <v>1234</v>
      </c>
      <c r="H114" s="2" t="s">
        <v>3270</v>
      </c>
      <c r="I114" s="2" t="s">
        <v>1121</v>
      </c>
      <c r="J114" s="2" t="s">
        <v>1235</v>
      </c>
      <c r="K114" s="2" t="s">
        <v>3271</v>
      </c>
      <c r="L114" s="2" t="s">
        <v>3272</v>
      </c>
      <c r="M114" s="2" t="s">
        <v>3273</v>
      </c>
      <c r="N114" s="2" t="s">
        <v>3274</v>
      </c>
      <c r="O114" s="2" t="s">
        <v>1539</v>
      </c>
      <c r="P114" s="2" t="s">
        <v>1493</v>
      </c>
    </row>
    <row r="115" spans="1:16" x14ac:dyDescent="0.2">
      <c r="A115" s="2" t="s">
        <v>516</v>
      </c>
      <c r="B115" s="2" t="s">
        <v>517</v>
      </c>
      <c r="C115" s="2" t="s">
        <v>1570</v>
      </c>
      <c r="D115" s="2" t="s">
        <v>127</v>
      </c>
      <c r="E115" s="2" t="s">
        <v>1432</v>
      </c>
      <c r="F115" s="2" t="s">
        <v>518</v>
      </c>
      <c r="G115" s="2"/>
      <c r="H115" s="2" t="s">
        <v>1959</v>
      </c>
      <c r="I115" s="2" t="s">
        <v>1433</v>
      </c>
      <c r="J115" s="2" t="s">
        <v>519</v>
      </c>
      <c r="K115" s="2" t="s">
        <v>1960</v>
      </c>
      <c r="L115" s="2" t="s">
        <v>1961</v>
      </c>
      <c r="M115" s="2"/>
      <c r="N115" s="2" t="s">
        <v>1962</v>
      </c>
      <c r="O115" s="2" t="s">
        <v>1442</v>
      </c>
      <c r="P115" s="2" t="s">
        <v>1575</v>
      </c>
    </row>
    <row r="116" spans="1:16" x14ac:dyDescent="0.2">
      <c r="A116" s="2" t="s">
        <v>422</v>
      </c>
      <c r="B116" s="2" t="s">
        <v>423</v>
      </c>
      <c r="C116" s="2" t="s">
        <v>1450</v>
      </c>
      <c r="D116" s="2" t="s">
        <v>31</v>
      </c>
      <c r="E116" s="2" t="s">
        <v>1432</v>
      </c>
      <c r="F116" s="2" t="s">
        <v>424</v>
      </c>
      <c r="G116" s="2" t="s">
        <v>1600</v>
      </c>
      <c r="H116" s="2" t="s">
        <v>2114</v>
      </c>
      <c r="I116" s="2" t="s">
        <v>1433</v>
      </c>
      <c r="J116" s="2" t="s">
        <v>425</v>
      </c>
      <c r="K116" s="2" t="s">
        <v>2115</v>
      </c>
      <c r="L116" s="2" t="s">
        <v>2116</v>
      </c>
      <c r="M116" s="2"/>
      <c r="N116" s="2" t="s">
        <v>2117</v>
      </c>
      <c r="O116" s="2" t="s">
        <v>1442</v>
      </c>
      <c r="P116" s="2" t="s">
        <v>1456</v>
      </c>
    </row>
    <row r="117" spans="1:16" x14ac:dyDescent="0.2">
      <c r="A117" s="2" t="s">
        <v>2032</v>
      </c>
      <c r="B117" s="2" t="s">
        <v>2033</v>
      </c>
      <c r="C117" s="2" t="s">
        <v>852</v>
      </c>
      <c r="D117" s="2" t="s">
        <v>38</v>
      </c>
      <c r="E117" s="2" t="s">
        <v>1432</v>
      </c>
      <c r="F117" s="2" t="s">
        <v>2034</v>
      </c>
      <c r="G117" s="2" t="s">
        <v>776</v>
      </c>
      <c r="H117" s="2" t="s">
        <v>2035</v>
      </c>
      <c r="I117" s="2" t="s">
        <v>1121</v>
      </c>
      <c r="J117" s="2" t="s">
        <v>2036</v>
      </c>
      <c r="K117" s="2" t="s">
        <v>2037</v>
      </c>
      <c r="L117" s="2" t="s">
        <v>2038</v>
      </c>
      <c r="M117" s="2" t="s">
        <v>2039</v>
      </c>
      <c r="N117" s="2" t="s">
        <v>2040</v>
      </c>
      <c r="O117" s="2" t="s">
        <v>1723</v>
      </c>
      <c r="P117" s="2" t="s">
        <v>1569</v>
      </c>
    </row>
    <row r="118" spans="1:16" x14ac:dyDescent="0.2">
      <c r="A118" s="2" t="s">
        <v>1527</v>
      </c>
      <c r="B118" s="2" t="s">
        <v>616</v>
      </c>
      <c r="C118" s="2" t="s">
        <v>1528</v>
      </c>
      <c r="D118" s="2" t="s">
        <v>16</v>
      </c>
      <c r="E118" s="2" t="s">
        <v>1432</v>
      </c>
      <c r="F118" s="2" t="s">
        <v>617</v>
      </c>
      <c r="G118" s="2"/>
      <c r="H118" s="2" t="s">
        <v>1529</v>
      </c>
      <c r="I118" s="2" t="s">
        <v>1433</v>
      </c>
      <c r="J118" s="2" t="s">
        <v>618</v>
      </c>
      <c r="K118" s="2" t="s">
        <v>1530</v>
      </c>
      <c r="L118" s="2" t="s">
        <v>1531</v>
      </c>
      <c r="M118" s="2"/>
      <c r="N118" s="2" t="s">
        <v>1532</v>
      </c>
      <c r="O118" s="2" t="s">
        <v>1442</v>
      </c>
      <c r="P118" s="2"/>
    </row>
    <row r="119" spans="1:16" x14ac:dyDescent="0.2">
      <c r="A119" s="2" t="s">
        <v>1334</v>
      </c>
      <c r="B119" s="2" t="s">
        <v>1335</v>
      </c>
      <c r="C119" s="2" t="s">
        <v>852</v>
      </c>
      <c r="D119" s="2" t="s">
        <v>194</v>
      </c>
      <c r="E119" s="2" t="s">
        <v>1432</v>
      </c>
      <c r="F119" s="2" t="s">
        <v>1336</v>
      </c>
      <c r="G119" s="2" t="s">
        <v>32</v>
      </c>
      <c r="H119" s="2" t="s">
        <v>3196</v>
      </c>
      <c r="I119" s="2" t="s">
        <v>1121</v>
      </c>
      <c r="J119" s="2" t="s">
        <v>1337</v>
      </c>
      <c r="K119" s="2" t="s">
        <v>3197</v>
      </c>
      <c r="L119" s="2" t="s">
        <v>3198</v>
      </c>
      <c r="M119" s="2" t="s">
        <v>3199</v>
      </c>
      <c r="N119" s="2" t="s">
        <v>3200</v>
      </c>
      <c r="O119" s="2"/>
      <c r="P119" s="2" t="s">
        <v>1569</v>
      </c>
    </row>
    <row r="120" spans="1:16" x14ac:dyDescent="0.2">
      <c r="A120" s="2" t="s">
        <v>1081</v>
      </c>
      <c r="B120" s="2" t="s">
        <v>1082</v>
      </c>
      <c r="C120" s="2" t="s">
        <v>852</v>
      </c>
      <c r="D120" s="2" t="s">
        <v>270</v>
      </c>
      <c r="E120" s="2" t="s">
        <v>1432</v>
      </c>
      <c r="F120" s="2" t="s">
        <v>1083</v>
      </c>
      <c r="G120" s="2" t="s">
        <v>1084</v>
      </c>
      <c r="H120" s="2" t="s">
        <v>2928</v>
      </c>
      <c r="I120" s="2" t="s">
        <v>1121</v>
      </c>
      <c r="J120" s="2" t="s">
        <v>1085</v>
      </c>
      <c r="K120" s="2" t="s">
        <v>2929</v>
      </c>
      <c r="L120" s="2" t="s">
        <v>2930</v>
      </c>
      <c r="M120" s="2" t="s">
        <v>2931</v>
      </c>
      <c r="N120" s="2" t="s">
        <v>2932</v>
      </c>
      <c r="O120" s="2"/>
      <c r="P120" s="2" t="s">
        <v>1569</v>
      </c>
    </row>
    <row r="121" spans="1:16" x14ac:dyDescent="0.2">
      <c r="A121" s="2" t="s">
        <v>728</v>
      </c>
      <c r="B121" s="2" t="s">
        <v>729</v>
      </c>
      <c r="C121" s="2" t="s">
        <v>730</v>
      </c>
      <c r="D121" s="2" t="s">
        <v>16</v>
      </c>
      <c r="E121" s="2" t="s">
        <v>1432</v>
      </c>
      <c r="F121" s="2"/>
      <c r="G121" s="2" t="s">
        <v>125</v>
      </c>
      <c r="H121" s="2" t="s">
        <v>2145</v>
      </c>
      <c r="I121" s="2" t="s">
        <v>1121</v>
      </c>
      <c r="J121" s="2" t="s">
        <v>731</v>
      </c>
      <c r="K121" s="2" t="s">
        <v>2146</v>
      </c>
      <c r="L121" s="2" t="s">
        <v>2147</v>
      </c>
      <c r="M121" s="2" t="s">
        <v>2148</v>
      </c>
      <c r="N121" s="2" t="s">
        <v>2149</v>
      </c>
      <c r="O121" s="2" t="s">
        <v>1723</v>
      </c>
      <c r="P121" s="2" t="s">
        <v>1998</v>
      </c>
    </row>
    <row r="122" spans="1:16" x14ac:dyDescent="0.2">
      <c r="A122" s="2" t="s">
        <v>1949</v>
      </c>
      <c r="B122" s="2" t="s">
        <v>1950</v>
      </c>
      <c r="C122" s="2" t="s">
        <v>1951</v>
      </c>
      <c r="D122" s="2" t="s">
        <v>31</v>
      </c>
      <c r="E122" s="2" t="s">
        <v>1432</v>
      </c>
      <c r="F122" s="2" t="s">
        <v>1229</v>
      </c>
      <c r="G122" s="2" t="s">
        <v>1230</v>
      </c>
      <c r="H122" s="2" t="s">
        <v>1952</v>
      </c>
      <c r="I122" s="2" t="s">
        <v>1121</v>
      </c>
      <c r="J122" s="2" t="s">
        <v>1231</v>
      </c>
      <c r="K122" s="2" t="s">
        <v>1953</v>
      </c>
      <c r="L122" s="2" t="s">
        <v>1954</v>
      </c>
      <c r="M122" s="2" t="s">
        <v>1955</v>
      </c>
      <c r="N122" s="2" t="s">
        <v>1956</v>
      </c>
      <c r="O122" s="2" t="s">
        <v>1957</v>
      </c>
      <c r="P122" s="2" t="s">
        <v>1958</v>
      </c>
    </row>
    <row r="123" spans="1:16" x14ac:dyDescent="0.2">
      <c r="A123" s="2" t="s">
        <v>317</v>
      </c>
      <c r="B123" s="2" t="s">
        <v>318</v>
      </c>
      <c r="C123" s="2" t="s">
        <v>1570</v>
      </c>
      <c r="D123" s="2" t="s">
        <v>131</v>
      </c>
      <c r="E123" s="2" t="s">
        <v>1432</v>
      </c>
      <c r="F123" s="2" t="s">
        <v>319</v>
      </c>
      <c r="G123" s="2"/>
      <c r="H123" s="2" t="s">
        <v>1571</v>
      </c>
      <c r="I123" s="2" t="s">
        <v>1433</v>
      </c>
      <c r="J123" s="2" t="s">
        <v>320</v>
      </c>
      <c r="K123" s="2" t="s">
        <v>1572</v>
      </c>
      <c r="L123" s="2" t="s">
        <v>1573</v>
      </c>
      <c r="M123" s="2"/>
      <c r="N123" s="2" t="s">
        <v>1574</v>
      </c>
      <c r="O123" s="2"/>
      <c r="P123" s="2" t="s">
        <v>1575</v>
      </c>
    </row>
    <row r="124" spans="1:16" x14ac:dyDescent="0.2">
      <c r="A124" s="2" t="s">
        <v>3021</v>
      </c>
      <c r="B124" s="2" t="s">
        <v>3022</v>
      </c>
      <c r="C124" s="2" t="s">
        <v>3023</v>
      </c>
      <c r="D124" s="2" t="s">
        <v>131</v>
      </c>
      <c r="E124" s="2" t="s">
        <v>853</v>
      </c>
      <c r="F124" s="2" t="s">
        <v>3024</v>
      </c>
      <c r="G124" s="2"/>
      <c r="H124" s="2" t="s">
        <v>3025</v>
      </c>
      <c r="I124" s="2"/>
      <c r="J124" s="2" t="s">
        <v>3026</v>
      </c>
      <c r="K124" s="2" t="s">
        <v>3027</v>
      </c>
      <c r="L124" s="2"/>
      <c r="M124" s="2"/>
      <c r="N124" s="2" t="s">
        <v>3028</v>
      </c>
      <c r="O124" s="2"/>
      <c r="P124" s="2"/>
    </row>
    <row r="125" spans="1:16" x14ac:dyDescent="0.2">
      <c r="A125" s="2" t="s">
        <v>930</v>
      </c>
      <c r="B125" s="2" t="s">
        <v>931</v>
      </c>
      <c r="C125" s="2" t="s">
        <v>932</v>
      </c>
      <c r="D125" s="2" t="s">
        <v>194</v>
      </c>
      <c r="E125" s="2" t="s">
        <v>853</v>
      </c>
      <c r="F125" s="2" t="s">
        <v>933</v>
      </c>
      <c r="G125" s="2"/>
      <c r="H125" s="2" t="s">
        <v>934</v>
      </c>
      <c r="I125" s="2"/>
      <c r="J125" s="2" t="s">
        <v>935</v>
      </c>
      <c r="K125" s="2" t="s">
        <v>936</v>
      </c>
      <c r="L125" s="2"/>
      <c r="M125" s="2"/>
      <c r="N125" s="2" t="s">
        <v>937</v>
      </c>
      <c r="O125" s="2"/>
      <c r="P125" s="2"/>
    </row>
    <row r="126" spans="1:16" x14ac:dyDescent="0.2">
      <c r="A126" s="2" t="s">
        <v>2310</v>
      </c>
      <c r="B126" s="2" t="s">
        <v>2311</v>
      </c>
      <c r="C126" s="2" t="s">
        <v>1777</v>
      </c>
      <c r="D126" s="2" t="s">
        <v>127</v>
      </c>
      <c r="E126" s="2" t="s">
        <v>1432</v>
      </c>
      <c r="F126" s="2" t="s">
        <v>2312</v>
      </c>
      <c r="G126" s="2" t="s">
        <v>2313</v>
      </c>
      <c r="H126" s="2" t="s">
        <v>2314</v>
      </c>
      <c r="I126" s="2" t="s">
        <v>1433</v>
      </c>
      <c r="J126" s="2" t="s">
        <v>2315</v>
      </c>
      <c r="K126" s="2" t="s">
        <v>2316</v>
      </c>
      <c r="L126" s="2" t="s">
        <v>2317</v>
      </c>
      <c r="M126" s="2"/>
      <c r="N126" s="2" t="s">
        <v>2318</v>
      </c>
      <c r="O126" s="2"/>
      <c r="P126" s="2" t="s">
        <v>1783</v>
      </c>
    </row>
    <row r="127" spans="1:16" x14ac:dyDescent="0.2">
      <c r="A127" s="2" t="s">
        <v>257</v>
      </c>
      <c r="B127" s="2" t="s">
        <v>258</v>
      </c>
      <c r="C127" s="2" t="s">
        <v>1450</v>
      </c>
      <c r="D127" s="2" t="s">
        <v>66</v>
      </c>
      <c r="E127" s="2" t="s">
        <v>1432</v>
      </c>
      <c r="F127" s="2" t="s">
        <v>259</v>
      </c>
      <c r="G127" s="2"/>
      <c r="H127" s="2" t="s">
        <v>2521</v>
      </c>
      <c r="I127" s="2" t="s">
        <v>1433</v>
      </c>
      <c r="J127" s="2" t="s">
        <v>260</v>
      </c>
      <c r="K127" s="2" t="s">
        <v>2522</v>
      </c>
      <c r="L127" s="2" t="s">
        <v>2523</v>
      </c>
      <c r="M127" s="2"/>
      <c r="N127" s="2" t="s">
        <v>2524</v>
      </c>
      <c r="O127" s="2" t="s">
        <v>1442</v>
      </c>
      <c r="P127" s="2" t="s">
        <v>1456</v>
      </c>
    </row>
    <row r="128" spans="1:16" x14ac:dyDescent="0.2">
      <c r="A128" s="2" t="s">
        <v>3399</v>
      </c>
      <c r="B128" s="2" t="s">
        <v>2760</v>
      </c>
      <c r="C128" s="2" t="s">
        <v>30</v>
      </c>
      <c r="D128" s="2" t="s">
        <v>152</v>
      </c>
      <c r="E128" s="2" t="s">
        <v>1432</v>
      </c>
      <c r="F128" s="2" t="s">
        <v>249</v>
      </c>
      <c r="G128" s="2" t="s">
        <v>250</v>
      </c>
      <c r="H128" s="2" t="s">
        <v>3400</v>
      </c>
      <c r="I128" s="2" t="s">
        <v>1121</v>
      </c>
      <c r="J128" s="2" t="s">
        <v>251</v>
      </c>
      <c r="K128" s="2" t="s">
        <v>3401</v>
      </c>
      <c r="L128" s="2" t="s">
        <v>3402</v>
      </c>
      <c r="M128" s="2" t="s">
        <v>3403</v>
      </c>
      <c r="N128" s="2" t="s">
        <v>3404</v>
      </c>
      <c r="O128" s="2" t="s">
        <v>1442</v>
      </c>
      <c r="P128" s="2" t="s">
        <v>2263</v>
      </c>
    </row>
    <row r="129" spans="1:16" x14ac:dyDescent="0.2">
      <c r="A129" s="2" t="s">
        <v>2414</v>
      </c>
      <c r="B129" s="2" t="s">
        <v>2415</v>
      </c>
      <c r="C129" s="2" t="s">
        <v>37</v>
      </c>
      <c r="D129" s="2" t="s">
        <v>16</v>
      </c>
      <c r="E129" s="2" t="s">
        <v>1432</v>
      </c>
      <c r="F129" s="2" t="s">
        <v>2416</v>
      </c>
      <c r="G129" s="2" t="s">
        <v>226</v>
      </c>
      <c r="H129" s="2" t="s">
        <v>2417</v>
      </c>
      <c r="I129" s="2" t="s">
        <v>1121</v>
      </c>
      <c r="J129" s="2" t="s">
        <v>2418</v>
      </c>
      <c r="K129" s="2" t="s">
        <v>2419</v>
      </c>
      <c r="L129" s="2" t="s">
        <v>2420</v>
      </c>
      <c r="M129" s="2" t="s">
        <v>2421</v>
      </c>
      <c r="N129" s="2" t="s">
        <v>2422</v>
      </c>
      <c r="O129" s="2" t="s">
        <v>1442</v>
      </c>
      <c r="P129" s="2" t="s">
        <v>1485</v>
      </c>
    </row>
    <row r="130" spans="1:16" x14ac:dyDescent="0.2">
      <c r="A130" s="2" t="s">
        <v>381</v>
      </c>
      <c r="B130" s="2" t="s">
        <v>382</v>
      </c>
      <c r="C130" s="2" t="s">
        <v>3069</v>
      </c>
      <c r="D130" s="2" t="s">
        <v>194</v>
      </c>
      <c r="E130" s="2" t="s">
        <v>1432</v>
      </c>
      <c r="F130" s="2" t="s">
        <v>383</v>
      </c>
      <c r="G130" s="2"/>
      <c r="H130" s="2" t="s">
        <v>3097</v>
      </c>
      <c r="I130" s="2" t="s">
        <v>1433</v>
      </c>
      <c r="J130" s="2" t="s">
        <v>384</v>
      </c>
      <c r="K130" s="2" t="s">
        <v>3098</v>
      </c>
      <c r="L130" s="2" t="s">
        <v>1790</v>
      </c>
      <c r="M130" s="2"/>
      <c r="N130" s="2" t="s">
        <v>3099</v>
      </c>
      <c r="O130" s="2" t="s">
        <v>1660</v>
      </c>
      <c r="P130" s="2"/>
    </row>
    <row r="131" spans="1:16" x14ac:dyDescent="0.2">
      <c r="A131" s="2" t="s">
        <v>938</v>
      </c>
      <c r="B131" s="2" t="s">
        <v>382</v>
      </c>
      <c r="C131" s="2" t="s">
        <v>689</v>
      </c>
      <c r="D131" s="2" t="s">
        <v>54</v>
      </c>
      <c r="E131" s="2" t="s">
        <v>1432</v>
      </c>
      <c r="F131" s="2" t="s">
        <v>939</v>
      </c>
      <c r="G131" s="2" t="s">
        <v>940</v>
      </c>
      <c r="H131" s="2" t="s">
        <v>1788</v>
      </c>
      <c r="I131" s="2" t="s">
        <v>1121</v>
      </c>
      <c r="J131" s="2" t="s">
        <v>941</v>
      </c>
      <c r="K131" s="2" t="s">
        <v>1789</v>
      </c>
      <c r="L131" s="2" t="s">
        <v>1790</v>
      </c>
      <c r="M131" s="2" t="s">
        <v>1791</v>
      </c>
      <c r="N131" s="2" t="s">
        <v>1792</v>
      </c>
      <c r="O131" s="2" t="s">
        <v>1539</v>
      </c>
      <c r="P131" s="2" t="s">
        <v>1493</v>
      </c>
    </row>
    <row r="132" spans="1:16" x14ac:dyDescent="0.2">
      <c r="A132" s="2" t="s">
        <v>2257</v>
      </c>
      <c r="B132" s="2" t="s">
        <v>619</v>
      </c>
      <c r="C132" s="2" t="s">
        <v>30</v>
      </c>
      <c r="D132" s="2" t="s">
        <v>127</v>
      </c>
      <c r="E132" s="2" t="s">
        <v>1432</v>
      </c>
      <c r="F132" s="2" t="s">
        <v>620</v>
      </c>
      <c r="G132" s="2" t="s">
        <v>621</v>
      </c>
      <c r="H132" s="2" t="s">
        <v>2258</v>
      </c>
      <c r="I132" s="2" t="s">
        <v>1121</v>
      </c>
      <c r="J132" s="2" t="s">
        <v>622</v>
      </c>
      <c r="K132" s="2" t="s">
        <v>2259</v>
      </c>
      <c r="L132" s="2" t="s">
        <v>2260</v>
      </c>
      <c r="M132" s="2" t="s">
        <v>2261</v>
      </c>
      <c r="N132" s="2" t="s">
        <v>2262</v>
      </c>
      <c r="O132" s="2" t="s">
        <v>1442</v>
      </c>
      <c r="P132" s="2" t="s">
        <v>2263</v>
      </c>
    </row>
    <row r="133" spans="1:16" x14ac:dyDescent="0.2">
      <c r="A133" s="2" t="s">
        <v>1319</v>
      </c>
      <c r="B133" s="2" t="s">
        <v>1320</v>
      </c>
      <c r="C133" s="2" t="s">
        <v>986</v>
      </c>
      <c r="D133" s="2" t="s">
        <v>66</v>
      </c>
      <c r="E133" s="2" t="s">
        <v>1119</v>
      </c>
      <c r="F133" s="2" t="s">
        <v>1321</v>
      </c>
      <c r="G133" s="2"/>
      <c r="H133" s="2" t="s">
        <v>1322</v>
      </c>
      <c r="I133" s="2" t="s">
        <v>1126</v>
      </c>
      <c r="J133" s="2" t="s">
        <v>1323</v>
      </c>
      <c r="K133" s="2" t="s">
        <v>1324</v>
      </c>
      <c r="L133" s="2" t="s">
        <v>1325</v>
      </c>
      <c r="M133" s="2"/>
      <c r="N133" s="2"/>
      <c r="O133" s="2" t="s">
        <v>1127</v>
      </c>
      <c r="P133" s="2" t="s">
        <v>1297</v>
      </c>
    </row>
    <row r="134" spans="1:16" x14ac:dyDescent="0.2">
      <c r="A134" s="2" t="s">
        <v>3481</v>
      </c>
      <c r="B134" s="2" t="s">
        <v>831</v>
      </c>
      <c r="C134" s="2" t="s">
        <v>3482</v>
      </c>
      <c r="D134" s="2" t="s">
        <v>38</v>
      </c>
      <c r="E134" s="2" t="s">
        <v>1432</v>
      </c>
      <c r="F134" s="2" t="s">
        <v>832</v>
      </c>
      <c r="G134" s="2"/>
      <c r="H134" s="2" t="s">
        <v>3483</v>
      </c>
      <c r="I134" s="2" t="s">
        <v>1433</v>
      </c>
      <c r="J134" s="2" t="s">
        <v>833</v>
      </c>
      <c r="K134" s="2" t="s">
        <v>3484</v>
      </c>
      <c r="L134" s="2" t="s">
        <v>3485</v>
      </c>
      <c r="M134" s="2"/>
      <c r="N134" s="2" t="s">
        <v>3486</v>
      </c>
      <c r="O134" s="2" t="s">
        <v>1586</v>
      </c>
      <c r="P134" s="2"/>
    </row>
    <row r="135" spans="1:16" x14ac:dyDescent="0.2">
      <c r="A135" s="2" t="s">
        <v>634</v>
      </c>
      <c r="B135" s="2" t="s">
        <v>635</v>
      </c>
      <c r="C135" s="2" t="s">
        <v>1450</v>
      </c>
      <c r="D135" s="2" t="s">
        <v>16</v>
      </c>
      <c r="E135" s="2" t="s">
        <v>1432</v>
      </c>
      <c r="F135" s="2" t="s">
        <v>636</v>
      </c>
      <c r="G135" s="2"/>
      <c r="H135" s="2" t="s">
        <v>1890</v>
      </c>
      <c r="I135" s="2" t="s">
        <v>1433</v>
      </c>
      <c r="J135" s="2" t="s">
        <v>637</v>
      </c>
      <c r="K135" s="2" t="s">
        <v>1891</v>
      </c>
      <c r="L135" s="2" t="s">
        <v>1892</v>
      </c>
      <c r="M135" s="2"/>
      <c r="N135" s="2" t="s">
        <v>1893</v>
      </c>
      <c r="O135" s="2" t="s">
        <v>1442</v>
      </c>
      <c r="P135" s="2" t="s">
        <v>1456</v>
      </c>
    </row>
    <row r="136" spans="1:16" x14ac:dyDescent="0.2">
      <c r="A136" s="2" t="s">
        <v>231</v>
      </c>
      <c r="B136" s="2" t="s">
        <v>232</v>
      </c>
      <c r="C136" s="2" t="s">
        <v>2985</v>
      </c>
      <c r="D136" s="2" t="s">
        <v>24</v>
      </c>
      <c r="E136" s="2" t="s">
        <v>1432</v>
      </c>
      <c r="F136" s="2" t="s">
        <v>233</v>
      </c>
      <c r="G136" s="2"/>
      <c r="H136" s="2" t="s">
        <v>2986</v>
      </c>
      <c r="I136" s="2" t="s">
        <v>1433</v>
      </c>
      <c r="J136" s="2" t="s">
        <v>234</v>
      </c>
      <c r="K136" s="2" t="s">
        <v>2987</v>
      </c>
      <c r="L136" s="2" t="s">
        <v>2988</v>
      </c>
      <c r="M136" s="2"/>
      <c r="N136" s="2" t="s">
        <v>2989</v>
      </c>
      <c r="O136" s="2"/>
      <c r="P136" s="2"/>
    </row>
    <row r="137" spans="1:16" x14ac:dyDescent="0.2">
      <c r="A137" s="2" t="s">
        <v>2169</v>
      </c>
      <c r="B137" s="2" t="s">
        <v>2170</v>
      </c>
      <c r="C137" s="2" t="s">
        <v>37</v>
      </c>
      <c r="D137" s="2" t="s">
        <v>16</v>
      </c>
      <c r="E137" s="2" t="s">
        <v>1432</v>
      </c>
      <c r="F137" s="2" t="s">
        <v>1283</v>
      </c>
      <c r="G137" s="2" t="s">
        <v>226</v>
      </c>
      <c r="H137" s="2" t="s">
        <v>2171</v>
      </c>
      <c r="I137" s="2" t="s">
        <v>1121</v>
      </c>
      <c r="J137" s="2" t="s">
        <v>1284</v>
      </c>
      <c r="K137" s="2" t="s">
        <v>2172</v>
      </c>
      <c r="L137" s="2" t="s">
        <v>2173</v>
      </c>
      <c r="M137" s="2" t="s">
        <v>2174</v>
      </c>
      <c r="N137" s="2" t="s">
        <v>2175</v>
      </c>
      <c r="O137" s="2" t="s">
        <v>1442</v>
      </c>
      <c r="P137" s="2" t="s">
        <v>1485</v>
      </c>
    </row>
    <row r="138" spans="1:16" x14ac:dyDescent="0.2">
      <c r="A138" s="2" t="s">
        <v>1506</v>
      </c>
      <c r="B138" s="2" t="s">
        <v>57</v>
      </c>
      <c r="C138" s="2" t="s">
        <v>1507</v>
      </c>
      <c r="D138" s="2" t="s">
        <v>58</v>
      </c>
      <c r="E138" s="2" t="s">
        <v>1432</v>
      </c>
      <c r="F138" s="2" t="s">
        <v>59</v>
      </c>
      <c r="G138" s="2"/>
      <c r="H138" s="2" t="s">
        <v>1508</v>
      </c>
      <c r="I138" s="2" t="s">
        <v>1433</v>
      </c>
      <c r="J138" s="2" t="s">
        <v>60</v>
      </c>
      <c r="K138" s="2" t="s">
        <v>1509</v>
      </c>
      <c r="L138" s="2" t="s">
        <v>1510</v>
      </c>
      <c r="M138" s="2" t="s">
        <v>1511</v>
      </c>
      <c r="N138" s="2" t="s">
        <v>1512</v>
      </c>
      <c r="O138" s="2" t="s">
        <v>1442</v>
      </c>
      <c r="P138" s="2"/>
    </row>
    <row r="139" spans="1:16" x14ac:dyDescent="0.2">
      <c r="A139" s="2" t="s">
        <v>291</v>
      </c>
      <c r="B139" s="2" t="s">
        <v>292</v>
      </c>
      <c r="C139" s="2" t="s">
        <v>2685</v>
      </c>
      <c r="D139" s="2" t="s">
        <v>16</v>
      </c>
      <c r="E139" s="2" t="s">
        <v>1432</v>
      </c>
      <c r="F139" s="2" t="s">
        <v>293</v>
      </c>
      <c r="G139" s="2"/>
      <c r="H139" s="2" t="s">
        <v>3763</v>
      </c>
      <c r="I139" s="2" t="s">
        <v>1433</v>
      </c>
      <c r="J139" s="2" t="s">
        <v>294</v>
      </c>
      <c r="K139" s="2" t="s">
        <v>3764</v>
      </c>
      <c r="L139" s="2" t="s">
        <v>3765</v>
      </c>
      <c r="M139" s="2"/>
      <c r="N139" s="2" t="s">
        <v>3766</v>
      </c>
      <c r="O139" s="2" t="s">
        <v>1442</v>
      </c>
      <c r="P139" s="2"/>
    </row>
    <row r="140" spans="1:16" x14ac:dyDescent="0.2">
      <c r="A140" s="2" t="s">
        <v>3438</v>
      </c>
      <c r="B140" s="2" t="s">
        <v>3439</v>
      </c>
      <c r="C140" s="2" t="s">
        <v>30</v>
      </c>
      <c r="D140" s="2" t="s">
        <v>146</v>
      </c>
      <c r="E140" s="2" t="s">
        <v>1432</v>
      </c>
      <c r="F140" s="2"/>
      <c r="G140" s="2"/>
      <c r="H140" s="2" t="s">
        <v>3440</v>
      </c>
      <c r="I140" s="2" t="s">
        <v>1121</v>
      </c>
      <c r="J140" s="2" t="s">
        <v>3441</v>
      </c>
      <c r="K140" s="2" t="s">
        <v>3442</v>
      </c>
      <c r="L140" s="2" t="s">
        <v>3443</v>
      </c>
      <c r="M140" s="2" t="s">
        <v>3444</v>
      </c>
      <c r="N140" s="2" t="s">
        <v>3445</v>
      </c>
      <c r="O140" s="2" t="s">
        <v>1442</v>
      </c>
      <c r="P140" s="2" t="s">
        <v>2263</v>
      </c>
    </row>
    <row r="141" spans="1:16" x14ac:dyDescent="0.2">
      <c r="A141" s="2" t="s">
        <v>1875</v>
      </c>
      <c r="B141" s="2" t="s">
        <v>1876</v>
      </c>
      <c r="C141" s="2" t="s">
        <v>1877</v>
      </c>
      <c r="D141" s="2" t="s">
        <v>16</v>
      </c>
      <c r="E141" s="2" t="s">
        <v>1432</v>
      </c>
      <c r="F141" s="2" t="s">
        <v>1878</v>
      </c>
      <c r="G141" s="2" t="s">
        <v>1879</v>
      </c>
      <c r="H141" s="2" t="s">
        <v>1880</v>
      </c>
      <c r="I141" s="2" t="s">
        <v>1433</v>
      </c>
      <c r="J141" s="2" t="s">
        <v>1881</v>
      </c>
      <c r="K141" s="2" t="s">
        <v>1882</v>
      </c>
      <c r="L141" s="2"/>
      <c r="M141" s="2"/>
      <c r="N141" s="2" t="s">
        <v>1883</v>
      </c>
      <c r="O141" s="2" t="s">
        <v>1442</v>
      </c>
      <c r="P141" s="2"/>
    </row>
    <row r="142" spans="1:16" x14ac:dyDescent="0.2">
      <c r="A142" s="2" t="s">
        <v>942</v>
      </c>
      <c r="B142" s="2" t="s">
        <v>1617</v>
      </c>
      <c r="C142" s="2" t="s">
        <v>1545</v>
      </c>
      <c r="D142" s="2" t="s">
        <v>49</v>
      </c>
      <c r="E142" s="2" t="s">
        <v>1432</v>
      </c>
      <c r="F142" s="2" t="s">
        <v>1172</v>
      </c>
      <c r="G142" s="2" t="s">
        <v>943</v>
      </c>
      <c r="H142" s="2" t="s">
        <v>1618</v>
      </c>
      <c r="I142" s="2" t="s">
        <v>1433</v>
      </c>
      <c r="J142" s="2" t="s">
        <v>944</v>
      </c>
      <c r="K142" s="2" t="s">
        <v>1619</v>
      </c>
      <c r="L142" s="2" t="s">
        <v>1620</v>
      </c>
      <c r="M142" s="2"/>
      <c r="N142" s="2" t="s">
        <v>1621</v>
      </c>
      <c r="O142" s="2"/>
      <c r="P142" s="2" t="s">
        <v>1546</v>
      </c>
    </row>
    <row r="143" spans="1:16" x14ac:dyDescent="0.2">
      <c r="A143" s="2" t="s">
        <v>1841</v>
      </c>
      <c r="B143" s="2" t="s">
        <v>1842</v>
      </c>
      <c r="C143" s="2" t="s">
        <v>1570</v>
      </c>
      <c r="D143" s="2" t="s">
        <v>58</v>
      </c>
      <c r="E143" s="2" t="s">
        <v>1432</v>
      </c>
      <c r="F143" s="2" t="s">
        <v>1843</v>
      </c>
      <c r="G143" s="2"/>
      <c r="H143" s="2" t="s">
        <v>1844</v>
      </c>
      <c r="I143" s="2" t="s">
        <v>1433</v>
      </c>
      <c r="J143" s="2" t="s">
        <v>1845</v>
      </c>
      <c r="K143" s="2" t="s">
        <v>1846</v>
      </c>
      <c r="L143" s="2" t="s">
        <v>1847</v>
      </c>
      <c r="M143" s="2"/>
      <c r="N143" s="2" t="s">
        <v>1848</v>
      </c>
      <c r="O143" s="2" t="s">
        <v>1442</v>
      </c>
      <c r="P143" s="2" t="s">
        <v>1575</v>
      </c>
    </row>
    <row r="144" spans="1:16" x14ac:dyDescent="0.2">
      <c r="A144" s="2" t="s">
        <v>2765</v>
      </c>
      <c r="B144" s="2" t="s">
        <v>3058</v>
      </c>
      <c r="C144" s="2" t="s">
        <v>3059</v>
      </c>
      <c r="D144" s="2" t="s">
        <v>194</v>
      </c>
      <c r="E144" s="2" t="s">
        <v>1432</v>
      </c>
      <c r="F144" s="2" t="s">
        <v>67</v>
      </c>
      <c r="G144" s="2"/>
      <c r="H144" s="2" t="s">
        <v>3060</v>
      </c>
      <c r="I144" s="2" t="s">
        <v>1433</v>
      </c>
      <c r="J144" s="2" t="s">
        <v>2766</v>
      </c>
      <c r="K144" s="2" t="s">
        <v>3061</v>
      </c>
      <c r="L144" s="2" t="s">
        <v>3062</v>
      </c>
      <c r="M144" s="2"/>
      <c r="N144" s="2" t="s">
        <v>3063</v>
      </c>
      <c r="O144" s="2" t="s">
        <v>1660</v>
      </c>
      <c r="P144" s="2"/>
    </row>
    <row r="145" spans="1:16" x14ac:dyDescent="0.2">
      <c r="A145" s="2" t="s">
        <v>761</v>
      </c>
      <c r="B145" s="2" t="s">
        <v>762</v>
      </c>
      <c r="C145" s="2" t="s">
        <v>3570</v>
      </c>
      <c r="D145" s="2" t="s">
        <v>58</v>
      </c>
      <c r="E145" s="2" t="s">
        <v>1432</v>
      </c>
      <c r="F145" s="2" t="s">
        <v>763</v>
      </c>
      <c r="G145" s="2" t="s">
        <v>250</v>
      </c>
      <c r="H145" s="2" t="s">
        <v>3571</v>
      </c>
      <c r="I145" s="2" t="s">
        <v>1121</v>
      </c>
      <c r="J145" s="2" t="s">
        <v>2764</v>
      </c>
      <c r="K145" s="2" t="s">
        <v>3572</v>
      </c>
      <c r="L145" s="2" t="s">
        <v>3573</v>
      </c>
      <c r="M145" s="2" t="s">
        <v>3574</v>
      </c>
      <c r="N145" s="2" t="s">
        <v>3575</v>
      </c>
      <c r="O145" s="2" t="s">
        <v>3169</v>
      </c>
      <c r="P145" s="2" t="s">
        <v>3576</v>
      </c>
    </row>
    <row r="146" spans="1:16" x14ac:dyDescent="0.2">
      <c r="A146" s="2" t="s">
        <v>1269</v>
      </c>
      <c r="B146" s="2" t="s">
        <v>180</v>
      </c>
      <c r="C146" s="2" t="s">
        <v>1270</v>
      </c>
      <c r="D146" s="2" t="s">
        <v>54</v>
      </c>
      <c r="E146" s="2" t="s">
        <v>1119</v>
      </c>
      <c r="F146" s="2" t="s">
        <v>1271</v>
      </c>
      <c r="G146" s="2"/>
      <c r="H146" s="2" t="s">
        <v>1272</v>
      </c>
      <c r="I146" s="2" t="s">
        <v>1126</v>
      </c>
      <c r="J146" s="2" t="s">
        <v>1273</v>
      </c>
      <c r="K146" s="2" t="s">
        <v>1274</v>
      </c>
      <c r="L146" s="2" t="s">
        <v>1275</v>
      </c>
      <c r="M146" s="2"/>
      <c r="N146" s="2"/>
      <c r="O146" s="2" t="s">
        <v>1150</v>
      </c>
      <c r="P146" s="2" t="s">
        <v>23</v>
      </c>
    </row>
    <row r="147" spans="1:16" x14ac:dyDescent="0.2">
      <c r="A147" s="2" t="s">
        <v>2183</v>
      </c>
      <c r="B147" s="2" t="s">
        <v>2184</v>
      </c>
      <c r="C147" s="2" t="s">
        <v>1570</v>
      </c>
      <c r="D147" s="2" t="s">
        <v>58</v>
      </c>
      <c r="E147" s="2" t="s">
        <v>1432</v>
      </c>
      <c r="F147" s="2" t="s">
        <v>2185</v>
      </c>
      <c r="G147" s="2"/>
      <c r="H147" s="2" t="s">
        <v>2186</v>
      </c>
      <c r="I147" s="2" t="s">
        <v>1433</v>
      </c>
      <c r="J147" s="2" t="s">
        <v>2187</v>
      </c>
      <c r="K147" s="2" t="s">
        <v>2188</v>
      </c>
      <c r="L147" s="2" t="s">
        <v>2189</v>
      </c>
      <c r="M147" s="2" t="s">
        <v>2190</v>
      </c>
      <c r="N147" s="2" t="s">
        <v>2191</v>
      </c>
      <c r="O147" s="2" t="s">
        <v>1442</v>
      </c>
      <c r="P147" s="2" t="s">
        <v>1575</v>
      </c>
    </row>
    <row r="148" spans="1:16" x14ac:dyDescent="0.2">
      <c r="A148" s="2" t="s">
        <v>2762</v>
      </c>
      <c r="B148" s="2" t="s">
        <v>2763</v>
      </c>
      <c r="C148" s="2" t="s">
        <v>730</v>
      </c>
      <c r="D148" s="2" t="s">
        <v>16</v>
      </c>
      <c r="E148" s="2" t="s">
        <v>1432</v>
      </c>
      <c r="F148" s="2"/>
      <c r="G148" s="2" t="s">
        <v>125</v>
      </c>
      <c r="H148" s="2" t="s">
        <v>3774</v>
      </c>
      <c r="I148" s="2" t="s">
        <v>1121</v>
      </c>
      <c r="J148" s="2" t="s">
        <v>2761</v>
      </c>
      <c r="K148" s="2" t="s">
        <v>3775</v>
      </c>
      <c r="L148" s="2" t="s">
        <v>3776</v>
      </c>
      <c r="M148" s="2" t="s">
        <v>3777</v>
      </c>
      <c r="N148" s="2" t="s">
        <v>3778</v>
      </c>
      <c r="O148" s="2" t="s">
        <v>1723</v>
      </c>
      <c r="P148" s="2" t="s">
        <v>1998</v>
      </c>
    </row>
    <row r="149" spans="1:16" x14ac:dyDescent="0.2">
      <c r="A149" s="2" t="s">
        <v>1688</v>
      </c>
      <c r="B149" s="2" t="s">
        <v>1689</v>
      </c>
      <c r="C149" s="2" t="s">
        <v>37</v>
      </c>
      <c r="D149" s="2" t="s">
        <v>16</v>
      </c>
      <c r="E149" s="2" t="s">
        <v>1432</v>
      </c>
      <c r="F149" s="2" t="s">
        <v>1690</v>
      </c>
      <c r="G149" s="2" t="s">
        <v>226</v>
      </c>
      <c r="H149" s="2" t="s">
        <v>1691</v>
      </c>
      <c r="I149" s="2" t="s">
        <v>1121</v>
      </c>
      <c r="J149" s="2" t="s">
        <v>1692</v>
      </c>
      <c r="K149" s="2" t="s">
        <v>1693</v>
      </c>
      <c r="L149" s="2" t="s">
        <v>1694</v>
      </c>
      <c r="M149" s="2" t="s">
        <v>1695</v>
      </c>
      <c r="N149" s="2" t="s">
        <v>1696</v>
      </c>
      <c r="O149" s="2" t="s">
        <v>1442</v>
      </c>
      <c r="P149" s="2" t="s">
        <v>1485</v>
      </c>
    </row>
    <row r="150" spans="1:16" x14ac:dyDescent="0.2">
      <c r="A150" s="2" t="s">
        <v>2768</v>
      </c>
      <c r="B150" s="2" t="s">
        <v>2769</v>
      </c>
      <c r="C150" s="2" t="s">
        <v>1870</v>
      </c>
      <c r="D150" s="2" t="s">
        <v>194</v>
      </c>
      <c r="E150" s="2" t="s">
        <v>1432</v>
      </c>
      <c r="F150" s="2" t="s">
        <v>3086</v>
      </c>
      <c r="G150" s="2"/>
      <c r="H150" s="2" t="s">
        <v>3087</v>
      </c>
      <c r="I150" s="2" t="s">
        <v>1433</v>
      </c>
      <c r="J150" s="2" t="s">
        <v>2770</v>
      </c>
      <c r="K150" s="2" t="s">
        <v>3088</v>
      </c>
      <c r="L150" s="2" t="s">
        <v>3089</v>
      </c>
      <c r="M150" s="2"/>
      <c r="N150" s="2" t="s">
        <v>3090</v>
      </c>
      <c r="O150" s="2"/>
      <c r="P150" s="2"/>
    </row>
    <row r="151" spans="1:16" x14ac:dyDescent="0.2">
      <c r="A151" s="2" t="s">
        <v>461</v>
      </c>
      <c r="B151" s="2" t="s">
        <v>462</v>
      </c>
      <c r="C151" s="2" t="s">
        <v>1936</v>
      </c>
      <c r="D151" s="2" t="s">
        <v>66</v>
      </c>
      <c r="E151" s="2" t="s">
        <v>1432</v>
      </c>
      <c r="F151" s="2" t="s">
        <v>463</v>
      </c>
      <c r="G151" s="2"/>
      <c r="H151" s="2" t="s">
        <v>3491</v>
      </c>
      <c r="I151" s="2" t="s">
        <v>1433</v>
      </c>
      <c r="J151" s="2" t="s">
        <v>464</v>
      </c>
      <c r="K151" s="2" t="s">
        <v>3492</v>
      </c>
      <c r="L151" s="2" t="s">
        <v>3493</v>
      </c>
      <c r="M151" s="2"/>
      <c r="N151" s="2" t="s">
        <v>3494</v>
      </c>
      <c r="O151" s="2" t="s">
        <v>1442</v>
      </c>
      <c r="P151" s="2"/>
    </row>
    <row r="152" spans="1:16" x14ac:dyDescent="0.2">
      <c r="A152" s="2" t="s">
        <v>1310</v>
      </c>
      <c r="B152" s="2" t="s">
        <v>1311</v>
      </c>
      <c r="C152" s="2" t="s">
        <v>732</v>
      </c>
      <c r="D152" s="2" t="s">
        <v>31</v>
      </c>
      <c r="E152" s="2" t="s">
        <v>1432</v>
      </c>
      <c r="F152" s="2" t="s">
        <v>1312</v>
      </c>
      <c r="G152" s="2" t="s">
        <v>998</v>
      </c>
      <c r="H152" s="2" t="s">
        <v>3318</v>
      </c>
      <c r="I152" s="2" t="s">
        <v>1433</v>
      </c>
      <c r="J152" s="2" t="s">
        <v>1313</v>
      </c>
      <c r="K152" s="2" t="s">
        <v>3319</v>
      </c>
      <c r="L152" s="2" t="s">
        <v>3320</v>
      </c>
      <c r="M152" s="2" t="s">
        <v>3321</v>
      </c>
      <c r="N152" s="2" t="s">
        <v>3322</v>
      </c>
      <c r="O152" s="2" t="s">
        <v>1539</v>
      </c>
      <c r="P152" s="2" t="s">
        <v>3157</v>
      </c>
    </row>
    <row r="153" spans="1:16" x14ac:dyDescent="0.2">
      <c r="A153" s="2" t="s">
        <v>499</v>
      </c>
      <c r="B153" s="2" t="s">
        <v>500</v>
      </c>
      <c r="C153" s="2" t="s">
        <v>3446</v>
      </c>
      <c r="D153" s="2" t="s">
        <v>146</v>
      </c>
      <c r="E153" s="2" t="s">
        <v>1432</v>
      </c>
      <c r="F153" s="2" t="s">
        <v>501</v>
      </c>
      <c r="G153" s="2"/>
      <c r="H153" s="2" t="s">
        <v>3447</v>
      </c>
      <c r="I153" s="2" t="s">
        <v>1433</v>
      </c>
      <c r="J153" s="2" t="s">
        <v>502</v>
      </c>
      <c r="K153" s="2" t="s">
        <v>3448</v>
      </c>
      <c r="L153" s="2" t="s">
        <v>3449</v>
      </c>
      <c r="M153" s="2" t="s">
        <v>3450</v>
      </c>
      <c r="N153" s="2" t="s">
        <v>3451</v>
      </c>
      <c r="O153" s="2" t="s">
        <v>1442</v>
      </c>
      <c r="P153" s="2"/>
    </row>
    <row r="154" spans="1:16" x14ac:dyDescent="0.2">
      <c r="A154" s="2" t="s">
        <v>2671</v>
      </c>
      <c r="B154" s="2" t="s">
        <v>2672</v>
      </c>
      <c r="C154" s="2" t="s">
        <v>665</v>
      </c>
      <c r="D154" s="2" t="s">
        <v>146</v>
      </c>
      <c r="E154" s="2" t="s">
        <v>1432</v>
      </c>
      <c r="F154" s="2"/>
      <c r="G154" s="2"/>
      <c r="H154" s="2" t="s">
        <v>2673</v>
      </c>
      <c r="I154" s="2" t="s">
        <v>1121</v>
      </c>
      <c r="J154" s="2" t="s">
        <v>2674</v>
      </c>
      <c r="K154" s="2" t="s">
        <v>2675</v>
      </c>
      <c r="L154" s="2" t="s">
        <v>2676</v>
      </c>
      <c r="M154" s="2" t="s">
        <v>2677</v>
      </c>
      <c r="N154" s="2" t="s">
        <v>2678</v>
      </c>
      <c r="O154" s="2" t="s">
        <v>1442</v>
      </c>
      <c r="P154" s="2" t="s">
        <v>1670</v>
      </c>
    </row>
    <row r="155" spans="1:16" x14ac:dyDescent="0.2">
      <c r="A155" s="2" t="s">
        <v>171</v>
      </c>
      <c r="B155" s="2" t="s">
        <v>172</v>
      </c>
      <c r="C155" s="2" t="s">
        <v>1870</v>
      </c>
      <c r="D155" s="2" t="s">
        <v>66</v>
      </c>
      <c r="E155" s="2" t="s">
        <v>1432</v>
      </c>
      <c r="F155" s="2" t="s">
        <v>173</v>
      </c>
      <c r="G155" s="2" t="s">
        <v>2082</v>
      </c>
      <c r="H155" s="2" t="s">
        <v>2083</v>
      </c>
      <c r="I155" s="2" t="s">
        <v>1433</v>
      </c>
      <c r="J155" s="2" t="s">
        <v>174</v>
      </c>
      <c r="K155" s="2" t="s">
        <v>2084</v>
      </c>
      <c r="L155" s="2" t="s">
        <v>2085</v>
      </c>
      <c r="M155" s="2"/>
      <c r="N155" s="2" t="s">
        <v>2086</v>
      </c>
      <c r="O155" s="2" t="s">
        <v>1442</v>
      </c>
      <c r="P155" s="2"/>
    </row>
    <row r="156" spans="1:16" x14ac:dyDescent="0.2">
      <c r="A156" s="2" t="s">
        <v>2872</v>
      </c>
      <c r="B156" s="2" t="s">
        <v>2873</v>
      </c>
      <c r="C156" s="2" t="s">
        <v>2874</v>
      </c>
      <c r="D156" s="2" t="s">
        <v>127</v>
      </c>
      <c r="E156" s="2" t="s">
        <v>1119</v>
      </c>
      <c r="F156" s="2" t="s">
        <v>2875</v>
      </c>
      <c r="G156" s="2" t="s">
        <v>2876</v>
      </c>
      <c r="H156" s="2" t="s">
        <v>2877</v>
      </c>
      <c r="I156" s="2" t="s">
        <v>1126</v>
      </c>
      <c r="J156" s="2" t="s">
        <v>2878</v>
      </c>
      <c r="K156" s="2" t="s">
        <v>2879</v>
      </c>
      <c r="L156" s="2" t="s">
        <v>2880</v>
      </c>
      <c r="M156" s="2"/>
      <c r="N156" s="2" t="s">
        <v>2881</v>
      </c>
      <c r="O156" s="2" t="s">
        <v>1219</v>
      </c>
      <c r="P156" s="2" t="s">
        <v>1318</v>
      </c>
    </row>
    <row r="157" spans="1:16" x14ac:dyDescent="0.2">
      <c r="A157" s="2" t="s">
        <v>3132</v>
      </c>
      <c r="B157" s="2" t="s">
        <v>3133</v>
      </c>
      <c r="C157" s="2" t="s">
        <v>3134</v>
      </c>
      <c r="D157" s="2" t="s">
        <v>54</v>
      </c>
      <c r="E157" s="2" t="s">
        <v>853</v>
      </c>
      <c r="F157" s="2" t="s">
        <v>3135</v>
      </c>
      <c r="G157" s="2" t="s">
        <v>994</v>
      </c>
      <c r="H157" s="2" t="s">
        <v>3136</v>
      </c>
      <c r="I157" s="2"/>
      <c r="J157" s="2" t="s">
        <v>3137</v>
      </c>
      <c r="K157" s="2" t="s">
        <v>3138</v>
      </c>
      <c r="L157" s="2"/>
      <c r="M157" s="2"/>
      <c r="N157" s="2" t="s">
        <v>3139</v>
      </c>
      <c r="O157" s="2"/>
      <c r="P157" s="2"/>
    </row>
    <row r="158" spans="1:16" x14ac:dyDescent="0.2">
      <c r="A158" s="2" t="s">
        <v>2852</v>
      </c>
      <c r="B158" s="2" t="s">
        <v>2853</v>
      </c>
      <c r="C158" s="2" t="s">
        <v>843</v>
      </c>
      <c r="D158" s="2" t="s">
        <v>146</v>
      </c>
      <c r="E158" s="2" t="s">
        <v>1432</v>
      </c>
      <c r="F158" s="2" t="s">
        <v>2854</v>
      </c>
      <c r="G158" s="2" t="s">
        <v>497</v>
      </c>
      <c r="H158" s="2" t="s">
        <v>2855</v>
      </c>
      <c r="I158" s="2" t="s">
        <v>1121</v>
      </c>
      <c r="J158" s="2" t="s">
        <v>2856</v>
      </c>
      <c r="K158" s="2" t="s">
        <v>2857</v>
      </c>
      <c r="L158" s="2" t="s">
        <v>2858</v>
      </c>
      <c r="M158" s="2" t="s">
        <v>2859</v>
      </c>
      <c r="N158" s="2" t="s">
        <v>2860</v>
      </c>
      <c r="O158" s="2" t="s">
        <v>1125</v>
      </c>
      <c r="P158" s="2" t="s">
        <v>2832</v>
      </c>
    </row>
    <row r="159" spans="1:16" x14ac:dyDescent="0.2">
      <c r="A159" s="2" t="s">
        <v>3213</v>
      </c>
      <c r="B159" s="2" t="s">
        <v>769</v>
      </c>
      <c r="C159" s="2" t="s">
        <v>2072</v>
      </c>
      <c r="D159" s="2" t="s">
        <v>54</v>
      </c>
      <c r="E159" s="2" t="s">
        <v>1432</v>
      </c>
      <c r="F159" s="2" t="s">
        <v>770</v>
      </c>
      <c r="G159" s="2" t="s">
        <v>827</v>
      </c>
      <c r="H159" s="2" t="s">
        <v>3214</v>
      </c>
      <c r="I159" s="2" t="s">
        <v>1433</v>
      </c>
      <c r="J159" s="2" t="s">
        <v>2767</v>
      </c>
      <c r="K159" s="2" t="s">
        <v>3215</v>
      </c>
      <c r="L159" s="2" t="s">
        <v>3216</v>
      </c>
      <c r="M159" s="2" t="s">
        <v>3217</v>
      </c>
      <c r="N159" s="2" t="s">
        <v>3218</v>
      </c>
      <c r="O159" s="2" t="s">
        <v>2080</v>
      </c>
      <c r="P159" s="2" t="s">
        <v>2081</v>
      </c>
    </row>
    <row r="160" spans="1:16" x14ac:dyDescent="0.2">
      <c r="A160" s="2" t="s">
        <v>755</v>
      </c>
      <c r="B160" s="2" t="s">
        <v>2243</v>
      </c>
      <c r="C160" s="2" t="s">
        <v>756</v>
      </c>
      <c r="D160" s="2" t="s">
        <v>16</v>
      </c>
      <c r="E160" s="2" t="s">
        <v>1432</v>
      </c>
      <c r="F160" s="2" t="s">
        <v>757</v>
      </c>
      <c r="G160" s="2" t="s">
        <v>758</v>
      </c>
      <c r="H160" s="2" t="s">
        <v>2244</v>
      </c>
      <c r="I160" s="2" t="s">
        <v>1121</v>
      </c>
      <c r="J160" s="2" t="s">
        <v>759</v>
      </c>
      <c r="K160" s="2" t="s">
        <v>2245</v>
      </c>
      <c r="L160" s="2" t="s">
        <v>2246</v>
      </c>
      <c r="M160" s="2" t="s">
        <v>2247</v>
      </c>
      <c r="N160" s="2" t="s">
        <v>2248</v>
      </c>
      <c r="O160" s="2" t="s">
        <v>1513</v>
      </c>
      <c r="P160" s="2" t="s">
        <v>2249</v>
      </c>
    </row>
    <row r="161" spans="1:16" x14ac:dyDescent="0.2">
      <c r="A161" s="2" t="s">
        <v>1547</v>
      </c>
      <c r="B161" s="2" t="s">
        <v>861</v>
      </c>
      <c r="C161" s="2" t="s">
        <v>1450</v>
      </c>
      <c r="D161" s="2" t="s">
        <v>58</v>
      </c>
      <c r="E161" s="2" t="s">
        <v>1432</v>
      </c>
      <c r="F161" s="2" t="s">
        <v>1548</v>
      </c>
      <c r="G161" s="2"/>
      <c r="H161" s="2" t="s">
        <v>1549</v>
      </c>
      <c r="I161" s="2" t="s">
        <v>1433</v>
      </c>
      <c r="J161" s="2" t="s">
        <v>862</v>
      </c>
      <c r="K161" s="2" t="s">
        <v>1550</v>
      </c>
      <c r="L161" s="2" t="s">
        <v>1551</v>
      </c>
      <c r="M161" s="2"/>
      <c r="N161" s="2" t="s">
        <v>1552</v>
      </c>
      <c r="O161" s="2" t="s">
        <v>1442</v>
      </c>
      <c r="P161" s="2" t="s">
        <v>1456</v>
      </c>
    </row>
    <row r="162" spans="1:16" x14ac:dyDescent="0.2">
      <c r="A162" s="2" t="s">
        <v>522</v>
      </c>
      <c r="B162" s="2" t="s">
        <v>523</v>
      </c>
      <c r="C162" s="2" t="s">
        <v>1865</v>
      </c>
      <c r="D162" s="2" t="s">
        <v>524</v>
      </c>
      <c r="E162" s="2" t="s">
        <v>1432</v>
      </c>
      <c r="F162" s="2" t="s">
        <v>525</v>
      </c>
      <c r="G162" s="2"/>
      <c r="H162" s="2" t="s">
        <v>1866</v>
      </c>
      <c r="I162" s="2" t="s">
        <v>1433</v>
      </c>
      <c r="J162" s="2" t="s">
        <v>526</v>
      </c>
      <c r="K162" s="2" t="s">
        <v>1867</v>
      </c>
      <c r="L162" s="2" t="s">
        <v>1868</v>
      </c>
      <c r="M162" s="2"/>
      <c r="N162" s="2" t="s">
        <v>1869</v>
      </c>
      <c r="O162" s="2" t="s">
        <v>1817</v>
      </c>
      <c r="P162" s="2"/>
    </row>
    <row r="163" spans="1:16" x14ac:dyDescent="0.2">
      <c r="A163" s="2" t="s">
        <v>1018</v>
      </c>
      <c r="B163" s="2" t="s">
        <v>1019</v>
      </c>
      <c r="C163" s="2" t="s">
        <v>1570</v>
      </c>
      <c r="D163" s="2" t="s">
        <v>127</v>
      </c>
      <c r="E163" s="2" t="s">
        <v>1432</v>
      </c>
      <c r="F163" s="2" t="s">
        <v>1282</v>
      </c>
      <c r="G163" s="2"/>
      <c r="H163" s="2" t="s">
        <v>3183</v>
      </c>
      <c r="I163" s="2" t="s">
        <v>1433</v>
      </c>
      <c r="J163" s="2" t="s">
        <v>1020</v>
      </c>
      <c r="K163" s="2" t="s">
        <v>3184</v>
      </c>
      <c r="L163" s="2" t="s">
        <v>3185</v>
      </c>
      <c r="M163" s="2"/>
      <c r="N163" s="2" t="s">
        <v>3186</v>
      </c>
      <c r="O163" s="2" t="s">
        <v>1442</v>
      </c>
      <c r="P163" s="2" t="s">
        <v>1575</v>
      </c>
    </row>
    <row r="164" spans="1:16" x14ac:dyDescent="0.2">
      <c r="A164" s="2" t="s">
        <v>2775</v>
      </c>
      <c r="B164" s="2" t="s">
        <v>2776</v>
      </c>
      <c r="C164" s="2" t="s">
        <v>1437</v>
      </c>
      <c r="D164" s="2" t="s">
        <v>66</v>
      </c>
      <c r="E164" s="2" t="s">
        <v>1432</v>
      </c>
      <c r="F164" s="2" t="s">
        <v>2777</v>
      </c>
      <c r="G164" s="2" t="s">
        <v>3526</v>
      </c>
      <c r="H164" s="2" t="s">
        <v>3527</v>
      </c>
      <c r="I164" s="2" t="s">
        <v>1433</v>
      </c>
      <c r="J164" s="2" t="s">
        <v>2778</v>
      </c>
      <c r="K164" s="2" t="s">
        <v>3528</v>
      </c>
      <c r="L164" s="2" t="s">
        <v>3529</v>
      </c>
      <c r="M164" s="2" t="s">
        <v>3530</v>
      </c>
      <c r="N164" s="2" t="s">
        <v>3531</v>
      </c>
      <c r="O164" s="2" t="s">
        <v>1436</v>
      </c>
      <c r="P164" s="2" t="s">
        <v>1438</v>
      </c>
    </row>
    <row r="165" spans="1:16" x14ac:dyDescent="0.2">
      <c r="A165" s="2" t="s">
        <v>33</v>
      </c>
      <c r="B165" s="2" t="s">
        <v>1466</v>
      </c>
      <c r="C165" s="2" t="s">
        <v>1467</v>
      </c>
      <c r="D165" s="2" t="s">
        <v>31</v>
      </c>
      <c r="E165" s="2" t="s">
        <v>1432</v>
      </c>
      <c r="F165" s="2" t="s">
        <v>34</v>
      </c>
      <c r="G165" s="2"/>
      <c r="H165" s="2" t="s">
        <v>1468</v>
      </c>
      <c r="I165" s="2" t="s">
        <v>1433</v>
      </c>
      <c r="J165" s="2" t="s">
        <v>35</v>
      </c>
      <c r="K165" s="2" t="s">
        <v>1469</v>
      </c>
      <c r="L165" s="2" t="s">
        <v>1470</v>
      </c>
      <c r="M165" s="2"/>
      <c r="N165" s="2"/>
      <c r="O165" s="2" t="s">
        <v>1442</v>
      </c>
      <c r="P165" s="2"/>
    </row>
    <row r="166" spans="1:16" x14ac:dyDescent="0.2">
      <c r="A166" s="2" t="s">
        <v>682</v>
      </c>
      <c r="B166" s="2" t="s">
        <v>683</v>
      </c>
      <c r="C166" s="2" t="s">
        <v>852</v>
      </c>
      <c r="D166" s="2" t="s">
        <v>49</v>
      </c>
      <c r="E166" s="2" t="s">
        <v>1432</v>
      </c>
      <c r="F166" s="2" t="s">
        <v>684</v>
      </c>
      <c r="G166" s="2" t="s">
        <v>481</v>
      </c>
      <c r="H166" s="2" t="s">
        <v>1849</v>
      </c>
      <c r="I166" s="2" t="s">
        <v>1433</v>
      </c>
      <c r="J166" s="2" t="s">
        <v>685</v>
      </c>
      <c r="K166" s="2" t="s">
        <v>1850</v>
      </c>
      <c r="L166" s="2" t="s">
        <v>1851</v>
      </c>
      <c r="M166" s="2" t="s">
        <v>1852</v>
      </c>
      <c r="N166" s="2" t="s">
        <v>1853</v>
      </c>
      <c r="O166" s="2"/>
      <c r="P166" s="2" t="s">
        <v>1569</v>
      </c>
    </row>
    <row r="167" spans="1:16" x14ac:dyDescent="0.2">
      <c r="A167" s="2" t="s">
        <v>447</v>
      </c>
      <c r="B167" s="2" t="s">
        <v>448</v>
      </c>
      <c r="C167" s="2" t="s">
        <v>3187</v>
      </c>
      <c r="D167" s="2" t="s">
        <v>127</v>
      </c>
      <c r="E167" s="2" t="s">
        <v>1432</v>
      </c>
      <c r="F167" s="2" t="s">
        <v>449</v>
      </c>
      <c r="G167" s="2"/>
      <c r="H167" s="2" t="s">
        <v>3188</v>
      </c>
      <c r="I167" s="2" t="s">
        <v>1433</v>
      </c>
      <c r="J167" s="2" t="s">
        <v>450</v>
      </c>
      <c r="K167" s="2" t="s">
        <v>3189</v>
      </c>
      <c r="L167" s="2" t="s">
        <v>3190</v>
      </c>
      <c r="M167" s="2"/>
      <c r="N167" s="2" t="s">
        <v>3191</v>
      </c>
      <c r="O167" s="2" t="s">
        <v>1660</v>
      </c>
      <c r="P167" s="2"/>
    </row>
    <row r="168" spans="1:16" x14ac:dyDescent="0.2">
      <c r="A168" s="2" t="s">
        <v>1163</v>
      </c>
      <c r="B168" s="2" t="s">
        <v>1164</v>
      </c>
      <c r="C168" s="2" t="s">
        <v>1165</v>
      </c>
      <c r="D168" s="2" t="s">
        <v>16</v>
      </c>
      <c r="E168" s="2" t="s">
        <v>1119</v>
      </c>
      <c r="F168" s="2" t="s">
        <v>45</v>
      </c>
      <c r="G168" s="2" t="s">
        <v>226</v>
      </c>
      <c r="H168" s="2" t="s">
        <v>1166</v>
      </c>
      <c r="I168" s="2" t="s">
        <v>1121</v>
      </c>
      <c r="J168" s="2" t="s">
        <v>1167</v>
      </c>
      <c r="K168" s="2" t="s">
        <v>1168</v>
      </c>
      <c r="L168" s="2" t="s">
        <v>1169</v>
      </c>
      <c r="M168" s="2"/>
      <c r="N168" s="2" t="s">
        <v>1170</v>
      </c>
      <c r="O168" s="2" t="s">
        <v>1171</v>
      </c>
      <c r="P168" s="2" t="s">
        <v>42</v>
      </c>
    </row>
    <row r="169" spans="1:16" x14ac:dyDescent="0.2">
      <c r="A169" s="2" t="s">
        <v>2774</v>
      </c>
      <c r="B169" s="2" t="s">
        <v>2771</v>
      </c>
      <c r="C169" s="2" t="s">
        <v>37</v>
      </c>
      <c r="D169" s="2" t="s">
        <v>146</v>
      </c>
      <c r="E169" s="2" t="s">
        <v>1432</v>
      </c>
      <c r="F169" s="2" t="s">
        <v>2772</v>
      </c>
      <c r="G169" s="2" t="s">
        <v>143</v>
      </c>
      <c r="H169" s="2" t="s">
        <v>3452</v>
      </c>
      <c r="I169" s="2" t="s">
        <v>1121</v>
      </c>
      <c r="J169" s="2" t="s">
        <v>2773</v>
      </c>
      <c r="K169" s="2" t="s">
        <v>3453</v>
      </c>
      <c r="L169" s="2" t="s">
        <v>3454</v>
      </c>
      <c r="M169" s="2" t="s">
        <v>3455</v>
      </c>
      <c r="N169" s="2" t="s">
        <v>3456</v>
      </c>
      <c r="O169" s="2" t="s">
        <v>1442</v>
      </c>
      <c r="P169" s="2" t="s">
        <v>1485</v>
      </c>
    </row>
    <row r="170" spans="1:16" x14ac:dyDescent="0.2">
      <c r="A170" s="2" t="s">
        <v>563</v>
      </c>
      <c r="B170" s="2" t="s">
        <v>564</v>
      </c>
      <c r="C170" s="2" t="s">
        <v>2596</v>
      </c>
      <c r="D170" s="2" t="s">
        <v>16</v>
      </c>
      <c r="E170" s="2" t="s">
        <v>1432</v>
      </c>
      <c r="F170" s="2" t="s">
        <v>1391</v>
      </c>
      <c r="G170" s="2"/>
      <c r="H170" s="2" t="s">
        <v>2597</v>
      </c>
      <c r="I170" s="2" t="s">
        <v>1433</v>
      </c>
      <c r="J170" s="2" t="s">
        <v>565</v>
      </c>
      <c r="K170" s="2" t="s">
        <v>2598</v>
      </c>
      <c r="L170" s="2" t="s">
        <v>2599</v>
      </c>
      <c r="M170" s="2" t="s">
        <v>2600</v>
      </c>
      <c r="N170" s="2" t="s">
        <v>2601</v>
      </c>
      <c r="O170" s="2" t="s">
        <v>1442</v>
      </c>
      <c r="P170" s="2"/>
    </row>
    <row r="171" spans="1:16" x14ac:dyDescent="0.2">
      <c r="A171" s="2" t="s">
        <v>718</v>
      </c>
      <c r="B171" s="2" t="s">
        <v>719</v>
      </c>
      <c r="C171" s="2" t="s">
        <v>689</v>
      </c>
      <c r="D171" s="2" t="s">
        <v>270</v>
      </c>
      <c r="E171" s="2" t="s">
        <v>1432</v>
      </c>
      <c r="F171" s="2" t="s">
        <v>720</v>
      </c>
      <c r="G171" s="2" t="s">
        <v>721</v>
      </c>
      <c r="H171" s="2" t="s">
        <v>2933</v>
      </c>
      <c r="I171" s="2" t="s">
        <v>1121</v>
      </c>
      <c r="J171" s="2" t="s">
        <v>722</v>
      </c>
      <c r="K171" s="2" t="s">
        <v>2934</v>
      </c>
      <c r="L171" s="2" t="s">
        <v>2935</v>
      </c>
      <c r="M171" s="2" t="s">
        <v>2936</v>
      </c>
      <c r="N171" s="2" t="s">
        <v>2937</v>
      </c>
      <c r="O171" s="2"/>
      <c r="P171" s="2" t="s">
        <v>1493</v>
      </c>
    </row>
    <row r="172" spans="1:16" x14ac:dyDescent="0.2">
      <c r="A172" s="2" t="s">
        <v>1622</v>
      </c>
      <c r="B172" s="2" t="s">
        <v>946</v>
      </c>
      <c r="C172" s="2" t="s">
        <v>1458</v>
      </c>
      <c r="D172" s="2" t="s">
        <v>58</v>
      </c>
      <c r="E172" s="2" t="s">
        <v>1432</v>
      </c>
      <c r="F172" s="2" t="s">
        <v>1623</v>
      </c>
      <c r="G172" s="2" t="s">
        <v>947</v>
      </c>
      <c r="H172" s="2" t="s">
        <v>1624</v>
      </c>
      <c r="I172" s="2" t="s">
        <v>1121</v>
      </c>
      <c r="J172" s="2" t="s">
        <v>948</v>
      </c>
      <c r="K172" s="2" t="s">
        <v>1625</v>
      </c>
      <c r="L172" s="2" t="s">
        <v>1626</v>
      </c>
      <c r="M172" s="2" t="s">
        <v>1627</v>
      </c>
      <c r="N172" s="2" t="s">
        <v>1628</v>
      </c>
      <c r="O172" s="2" t="s">
        <v>1464</v>
      </c>
      <c r="P172" s="2" t="s">
        <v>1465</v>
      </c>
    </row>
    <row r="173" spans="1:16" x14ac:dyDescent="0.2">
      <c r="A173" s="2" t="s">
        <v>576</v>
      </c>
      <c r="B173" s="2" t="s">
        <v>266</v>
      </c>
      <c r="C173" s="2" t="s">
        <v>2043</v>
      </c>
      <c r="D173" s="2" t="s">
        <v>270</v>
      </c>
      <c r="E173" s="2" t="s">
        <v>1432</v>
      </c>
      <c r="F173" s="2" t="s">
        <v>577</v>
      </c>
      <c r="G173" s="2"/>
      <c r="H173" s="2" t="s">
        <v>2548</v>
      </c>
      <c r="I173" s="2" t="s">
        <v>1433</v>
      </c>
      <c r="J173" s="2" t="s">
        <v>578</v>
      </c>
      <c r="K173" s="2" t="s">
        <v>2549</v>
      </c>
      <c r="L173" s="2" t="s">
        <v>2550</v>
      </c>
      <c r="M173" s="2"/>
      <c r="N173" s="2" t="s">
        <v>2551</v>
      </c>
      <c r="O173" s="2"/>
      <c r="P173" s="2"/>
    </row>
    <row r="174" spans="1:16" x14ac:dyDescent="0.2">
      <c r="A174" s="2" t="s">
        <v>3046</v>
      </c>
      <c r="B174" s="2" t="s">
        <v>3047</v>
      </c>
      <c r="C174" s="2" t="s">
        <v>1870</v>
      </c>
      <c r="D174" s="2" t="s">
        <v>194</v>
      </c>
      <c r="E174" s="2" t="s">
        <v>1432</v>
      </c>
      <c r="F174" s="2" t="s">
        <v>3048</v>
      </c>
      <c r="G174" s="2"/>
      <c r="H174" s="2" t="s">
        <v>3049</v>
      </c>
      <c r="I174" s="2" t="s">
        <v>1433</v>
      </c>
      <c r="J174" s="2" t="s">
        <v>3050</v>
      </c>
      <c r="K174" s="2" t="s">
        <v>3051</v>
      </c>
      <c r="L174" s="2" t="s">
        <v>3052</v>
      </c>
      <c r="M174" s="2"/>
      <c r="N174" s="2" t="s">
        <v>3053</v>
      </c>
      <c r="O174" s="2"/>
      <c r="P174" s="2"/>
    </row>
    <row r="175" spans="1:16" x14ac:dyDescent="0.2">
      <c r="A175" s="2" t="s">
        <v>79</v>
      </c>
      <c r="B175" s="2" t="s">
        <v>80</v>
      </c>
      <c r="C175" s="2" t="s">
        <v>1450</v>
      </c>
      <c r="D175" s="2" t="s">
        <v>49</v>
      </c>
      <c r="E175" s="2" t="s">
        <v>1432</v>
      </c>
      <c r="F175" s="2" t="s">
        <v>81</v>
      </c>
      <c r="G175" s="2"/>
      <c r="H175" s="2" t="s">
        <v>1983</v>
      </c>
      <c r="I175" s="2" t="s">
        <v>1433</v>
      </c>
      <c r="J175" s="2" t="s">
        <v>82</v>
      </c>
      <c r="K175" s="2" t="s">
        <v>1984</v>
      </c>
      <c r="L175" s="2" t="s">
        <v>1985</v>
      </c>
      <c r="M175" s="2"/>
      <c r="N175" s="2" t="s">
        <v>1986</v>
      </c>
      <c r="O175" s="2"/>
      <c r="P175" s="2" t="s">
        <v>1456</v>
      </c>
    </row>
    <row r="176" spans="1:16" x14ac:dyDescent="0.2">
      <c r="A176" s="2" t="s">
        <v>1717</v>
      </c>
      <c r="B176" s="2" t="s">
        <v>104</v>
      </c>
      <c r="C176" s="2" t="s">
        <v>105</v>
      </c>
      <c r="D176" s="2" t="s">
        <v>58</v>
      </c>
      <c r="E176" s="2" t="s">
        <v>1432</v>
      </c>
      <c r="F176" s="2" t="s">
        <v>106</v>
      </c>
      <c r="G176" s="2" t="s">
        <v>107</v>
      </c>
      <c r="H176" s="2" t="s">
        <v>1718</v>
      </c>
      <c r="I176" s="2" t="s">
        <v>1121</v>
      </c>
      <c r="J176" s="2" t="s">
        <v>108</v>
      </c>
      <c r="K176" s="2" t="s">
        <v>1719</v>
      </c>
      <c r="L176" s="2" t="s">
        <v>1720</v>
      </c>
      <c r="M176" s="2" t="s">
        <v>1721</v>
      </c>
      <c r="N176" s="2" t="s">
        <v>1722</v>
      </c>
      <c r="O176" s="2" t="s">
        <v>1442</v>
      </c>
      <c r="P176" s="2" t="s">
        <v>1676</v>
      </c>
    </row>
    <row r="177" spans="1:16" x14ac:dyDescent="0.2">
      <c r="A177" s="2" t="s">
        <v>2702</v>
      </c>
      <c r="B177" s="2" t="s">
        <v>2703</v>
      </c>
      <c r="C177" s="2" t="s">
        <v>37</v>
      </c>
      <c r="D177" s="2" t="s">
        <v>38</v>
      </c>
      <c r="E177" s="2" t="s">
        <v>1432</v>
      </c>
      <c r="F177" s="2" t="s">
        <v>1375</v>
      </c>
      <c r="G177" s="2" t="s">
        <v>40</v>
      </c>
      <c r="H177" s="2" t="s">
        <v>2704</v>
      </c>
      <c r="I177" s="2" t="s">
        <v>1121</v>
      </c>
      <c r="J177" s="2" t="s">
        <v>1376</v>
      </c>
      <c r="K177" s="2" t="s">
        <v>2705</v>
      </c>
      <c r="L177" s="2" t="s">
        <v>2706</v>
      </c>
      <c r="M177" s="2" t="s">
        <v>2707</v>
      </c>
      <c r="N177" s="2" t="s">
        <v>2708</v>
      </c>
      <c r="O177" s="2" t="s">
        <v>1442</v>
      </c>
      <c r="P177" s="2" t="s">
        <v>1485</v>
      </c>
    </row>
    <row r="178" spans="1:16" x14ac:dyDescent="0.2">
      <c r="A178" s="2" t="s">
        <v>1739</v>
      </c>
      <c r="B178" s="2" t="s">
        <v>1740</v>
      </c>
      <c r="C178" s="2" t="s">
        <v>1741</v>
      </c>
      <c r="D178" s="2" t="s">
        <v>38</v>
      </c>
      <c r="E178" s="2" t="s">
        <v>1432</v>
      </c>
      <c r="F178" s="2" t="s">
        <v>1742</v>
      </c>
      <c r="G178" s="2"/>
      <c r="H178" s="2" t="s">
        <v>1743</v>
      </c>
      <c r="I178" s="2" t="s">
        <v>1433</v>
      </c>
      <c r="J178" s="2"/>
      <c r="K178" s="2" t="s">
        <v>1744</v>
      </c>
      <c r="L178" s="2" t="s">
        <v>1745</v>
      </c>
      <c r="M178" s="2"/>
      <c r="N178" s="2" t="s">
        <v>1746</v>
      </c>
      <c r="O178" s="2" t="s">
        <v>1747</v>
      </c>
      <c r="P178" s="2"/>
    </row>
    <row r="179" spans="1:16" x14ac:dyDescent="0.2">
      <c r="A179" s="2" t="s">
        <v>3426</v>
      </c>
      <c r="B179" s="2" t="s">
        <v>3427</v>
      </c>
      <c r="C179" s="2" t="s">
        <v>1009</v>
      </c>
      <c r="D179" s="2" t="s">
        <v>66</v>
      </c>
      <c r="E179" s="2" t="s">
        <v>853</v>
      </c>
      <c r="F179" s="2" t="s">
        <v>3428</v>
      </c>
      <c r="G179" s="2"/>
      <c r="H179" s="2" t="s">
        <v>3429</v>
      </c>
      <c r="I179" s="2"/>
      <c r="J179" s="2" t="s">
        <v>3430</v>
      </c>
      <c r="K179" s="2" t="s">
        <v>3431</v>
      </c>
      <c r="L179" s="2"/>
      <c r="M179" s="2"/>
      <c r="N179" s="2" t="s">
        <v>3432</v>
      </c>
      <c r="O179" s="2"/>
      <c r="P179" s="2"/>
    </row>
    <row r="180" spans="1:16" x14ac:dyDescent="0.2">
      <c r="A180" s="2" t="s">
        <v>508</v>
      </c>
      <c r="B180" s="2" t="s">
        <v>509</v>
      </c>
      <c r="C180" s="2" t="s">
        <v>37</v>
      </c>
      <c r="D180" s="2" t="s">
        <v>58</v>
      </c>
      <c r="E180" s="2" t="s">
        <v>1432</v>
      </c>
      <c r="F180" s="2" t="s">
        <v>510</v>
      </c>
      <c r="G180" s="2" t="s">
        <v>511</v>
      </c>
      <c r="H180" s="2" t="s">
        <v>2198</v>
      </c>
      <c r="I180" s="2" t="s">
        <v>1121</v>
      </c>
      <c r="J180" s="2" t="s">
        <v>512</v>
      </c>
      <c r="K180" s="2" t="s">
        <v>2199</v>
      </c>
      <c r="L180" s="2" t="s">
        <v>2200</v>
      </c>
      <c r="M180" s="2" t="s">
        <v>2201</v>
      </c>
      <c r="N180" s="2" t="s">
        <v>2202</v>
      </c>
      <c r="O180" s="2" t="s">
        <v>1442</v>
      </c>
      <c r="P180" s="2" t="s">
        <v>1485</v>
      </c>
    </row>
    <row r="181" spans="1:16" x14ac:dyDescent="0.2">
      <c r="A181" s="2" t="s">
        <v>3369</v>
      </c>
      <c r="B181" s="2" t="s">
        <v>374</v>
      </c>
      <c r="C181" s="2" t="s">
        <v>37</v>
      </c>
      <c r="D181" s="2" t="s">
        <v>38</v>
      </c>
      <c r="E181" s="2" t="s">
        <v>1432</v>
      </c>
      <c r="F181" s="2" t="s">
        <v>375</v>
      </c>
      <c r="G181" s="2" t="s">
        <v>40</v>
      </c>
      <c r="H181" s="2" t="s">
        <v>3370</v>
      </c>
      <c r="I181" s="2" t="s">
        <v>1121</v>
      </c>
      <c r="J181" s="2" t="s">
        <v>376</v>
      </c>
      <c r="K181" s="2" t="s">
        <v>3371</v>
      </c>
      <c r="L181" s="2" t="s">
        <v>3372</v>
      </c>
      <c r="M181" s="2" t="s">
        <v>3373</v>
      </c>
      <c r="N181" s="2" t="s">
        <v>3374</v>
      </c>
      <c r="O181" s="2" t="s">
        <v>1442</v>
      </c>
      <c r="P181" s="2" t="s">
        <v>1485</v>
      </c>
    </row>
    <row r="182" spans="1:16" x14ac:dyDescent="0.2">
      <c r="A182" s="2" t="s">
        <v>2217</v>
      </c>
      <c r="B182" s="2" t="s">
        <v>2218</v>
      </c>
      <c r="C182" s="2" t="s">
        <v>1570</v>
      </c>
      <c r="D182" s="2" t="s">
        <v>38</v>
      </c>
      <c r="E182" s="2" t="s">
        <v>1432</v>
      </c>
      <c r="F182" s="2" t="s">
        <v>2219</v>
      </c>
      <c r="G182" s="2"/>
      <c r="H182" s="2" t="s">
        <v>2220</v>
      </c>
      <c r="I182" s="2" t="s">
        <v>1433</v>
      </c>
      <c r="J182" s="2" t="s">
        <v>2221</v>
      </c>
      <c r="K182" s="2" t="s">
        <v>2222</v>
      </c>
      <c r="L182" s="2" t="s">
        <v>2223</v>
      </c>
      <c r="M182" s="2"/>
      <c r="N182" s="2" t="s">
        <v>2224</v>
      </c>
      <c r="O182" s="2" t="s">
        <v>1442</v>
      </c>
      <c r="P182" s="2" t="s">
        <v>1575</v>
      </c>
    </row>
    <row r="183" spans="1:16" x14ac:dyDescent="0.2">
      <c r="A183" s="2" t="s">
        <v>956</v>
      </c>
      <c r="B183" s="2" t="s">
        <v>957</v>
      </c>
      <c r="C183" s="2" t="s">
        <v>698</v>
      </c>
      <c r="D183" s="2" t="s">
        <v>54</v>
      </c>
      <c r="E183" s="2" t="s">
        <v>1432</v>
      </c>
      <c r="F183" s="2" t="s">
        <v>1178</v>
      </c>
      <c r="G183" s="2" t="s">
        <v>958</v>
      </c>
      <c r="H183" s="2" t="s">
        <v>1682</v>
      </c>
      <c r="I183" s="2" t="s">
        <v>1121</v>
      </c>
      <c r="J183" s="2" t="s">
        <v>959</v>
      </c>
      <c r="K183" s="2" t="s">
        <v>1683</v>
      </c>
      <c r="L183" s="2" t="s">
        <v>1684</v>
      </c>
      <c r="M183" s="2" t="s">
        <v>1685</v>
      </c>
      <c r="N183" s="2" t="s">
        <v>1686</v>
      </c>
      <c r="O183" s="2" t="s">
        <v>1687</v>
      </c>
      <c r="P183" s="2" t="s">
        <v>1514</v>
      </c>
    </row>
    <row r="184" spans="1:16" x14ac:dyDescent="0.2">
      <c r="A184" s="2" t="s">
        <v>1086</v>
      </c>
      <c r="B184" s="2" t="s">
        <v>1087</v>
      </c>
      <c r="C184" s="2" t="s">
        <v>961</v>
      </c>
      <c r="D184" s="2" t="s">
        <v>66</v>
      </c>
      <c r="E184" s="2" t="s">
        <v>853</v>
      </c>
      <c r="F184" s="2" t="s">
        <v>1088</v>
      </c>
      <c r="G184" s="2"/>
      <c r="H184" s="2" t="s">
        <v>1089</v>
      </c>
      <c r="I184" s="2"/>
      <c r="J184" s="2" t="s">
        <v>1090</v>
      </c>
      <c r="K184" s="2" t="s">
        <v>1091</v>
      </c>
      <c r="L184" s="2"/>
      <c r="M184" s="2"/>
      <c r="N184" s="2" t="s">
        <v>1092</v>
      </c>
      <c r="O184" s="2"/>
      <c r="P184" s="2"/>
    </row>
    <row r="185" spans="1:16" x14ac:dyDescent="0.2">
      <c r="A185" s="2" t="s">
        <v>1261</v>
      </c>
      <c r="B185" s="2" t="s">
        <v>1262</v>
      </c>
      <c r="C185" s="2" t="s">
        <v>1165</v>
      </c>
      <c r="D185" s="2" t="s">
        <v>31</v>
      </c>
      <c r="E185" s="2" t="s">
        <v>1119</v>
      </c>
      <c r="F185" s="2" t="s">
        <v>1263</v>
      </c>
      <c r="G185" s="2" t="s">
        <v>77</v>
      </c>
      <c r="H185" s="2" t="s">
        <v>1264</v>
      </c>
      <c r="I185" s="2" t="s">
        <v>1121</v>
      </c>
      <c r="J185" s="2" t="s">
        <v>1265</v>
      </c>
      <c r="K185" s="2" t="s">
        <v>1266</v>
      </c>
      <c r="L185" s="2" t="s">
        <v>1267</v>
      </c>
      <c r="M185" s="2"/>
      <c r="N185" s="2" t="s">
        <v>1268</v>
      </c>
      <c r="O185" s="2" t="s">
        <v>1171</v>
      </c>
      <c r="P185" s="2" t="s">
        <v>42</v>
      </c>
    </row>
    <row r="186" spans="1:16" x14ac:dyDescent="0.2">
      <c r="A186" s="2" t="s">
        <v>2780</v>
      </c>
      <c r="B186" s="2" t="s">
        <v>2781</v>
      </c>
      <c r="C186" s="2" t="s">
        <v>852</v>
      </c>
      <c r="D186" s="2" t="s">
        <v>194</v>
      </c>
      <c r="E186" s="2" t="s">
        <v>1432</v>
      </c>
      <c r="F186" s="2" t="s">
        <v>2782</v>
      </c>
      <c r="G186" s="2" t="s">
        <v>32</v>
      </c>
      <c r="H186" s="2" t="s">
        <v>3064</v>
      </c>
      <c r="I186" s="2" t="s">
        <v>1121</v>
      </c>
      <c r="J186" s="2" t="s">
        <v>2783</v>
      </c>
      <c r="K186" s="2" t="s">
        <v>3065</v>
      </c>
      <c r="L186" s="2" t="s">
        <v>3066</v>
      </c>
      <c r="M186" s="2" t="s">
        <v>3067</v>
      </c>
      <c r="N186" s="2" t="s">
        <v>3068</v>
      </c>
      <c r="O186" s="2"/>
      <c r="P186" s="2" t="s">
        <v>1569</v>
      </c>
    </row>
    <row r="187" spans="1:16" x14ac:dyDescent="0.2">
      <c r="A187" s="2" t="s">
        <v>597</v>
      </c>
      <c r="B187" s="2" t="s">
        <v>598</v>
      </c>
      <c r="C187" s="2" t="s">
        <v>1570</v>
      </c>
      <c r="D187" s="2" t="s">
        <v>16</v>
      </c>
      <c r="E187" s="2" t="s">
        <v>1432</v>
      </c>
      <c r="F187" s="2" t="s">
        <v>599</v>
      </c>
      <c r="G187" s="2" t="s">
        <v>2495</v>
      </c>
      <c r="H187" s="2" t="s">
        <v>2496</v>
      </c>
      <c r="I187" s="2" t="s">
        <v>1433</v>
      </c>
      <c r="J187" s="2" t="s">
        <v>600</v>
      </c>
      <c r="K187" s="2" t="s">
        <v>2497</v>
      </c>
      <c r="L187" s="2" t="s">
        <v>2498</v>
      </c>
      <c r="M187" s="2"/>
      <c r="N187" s="2"/>
      <c r="O187" s="2" t="s">
        <v>1442</v>
      </c>
      <c r="P187" s="2" t="s">
        <v>1575</v>
      </c>
    </row>
    <row r="188" spans="1:16" x14ac:dyDescent="0.2">
      <c r="A188" s="2" t="s">
        <v>465</v>
      </c>
      <c r="B188" s="2" t="s">
        <v>466</v>
      </c>
      <c r="C188" s="2" t="s">
        <v>3029</v>
      </c>
      <c r="D188" s="2" t="s">
        <v>270</v>
      </c>
      <c r="E188" s="2" t="s">
        <v>1432</v>
      </c>
      <c r="F188" s="2" t="s">
        <v>467</v>
      </c>
      <c r="G188" s="2"/>
      <c r="H188" s="2" t="s">
        <v>3030</v>
      </c>
      <c r="I188" s="2" t="s">
        <v>1433</v>
      </c>
      <c r="J188" s="2" t="s">
        <v>468</v>
      </c>
      <c r="K188" s="2" t="s">
        <v>3031</v>
      </c>
      <c r="L188" s="2" t="s">
        <v>2550</v>
      </c>
      <c r="M188" s="2"/>
      <c r="N188" s="2" t="s">
        <v>3032</v>
      </c>
      <c r="O188" s="2"/>
      <c r="P188" s="2"/>
    </row>
    <row r="189" spans="1:16" x14ac:dyDescent="0.2">
      <c r="A189" s="2" t="s">
        <v>2999</v>
      </c>
      <c r="B189" s="2" t="s">
        <v>678</v>
      </c>
      <c r="C189" s="2" t="s">
        <v>3000</v>
      </c>
      <c r="D189" s="2" t="s">
        <v>131</v>
      </c>
      <c r="E189" s="2" t="s">
        <v>1432</v>
      </c>
      <c r="F189" s="2" t="s">
        <v>679</v>
      </c>
      <c r="G189" s="2" t="s">
        <v>680</v>
      </c>
      <c r="H189" s="2" t="s">
        <v>3001</v>
      </c>
      <c r="I189" s="2" t="s">
        <v>1121</v>
      </c>
      <c r="J189" s="2" t="s">
        <v>681</v>
      </c>
      <c r="K189" s="2" t="s">
        <v>3002</v>
      </c>
      <c r="L189" s="2" t="s">
        <v>3003</v>
      </c>
      <c r="M189" s="2" t="s">
        <v>3004</v>
      </c>
      <c r="N189" s="2" t="s">
        <v>3005</v>
      </c>
      <c r="O189" s="2" t="s">
        <v>1647</v>
      </c>
      <c r="P189" s="2" t="s">
        <v>3006</v>
      </c>
    </row>
    <row r="190" spans="1:16" x14ac:dyDescent="0.2">
      <c r="A190" s="2" t="s">
        <v>414</v>
      </c>
      <c r="B190" s="2" t="s">
        <v>415</v>
      </c>
      <c r="C190" s="2" t="s">
        <v>3514</v>
      </c>
      <c r="D190" s="2" t="s">
        <v>66</v>
      </c>
      <c r="E190" s="2" t="s">
        <v>1432</v>
      </c>
      <c r="F190" s="2" t="s">
        <v>59</v>
      </c>
      <c r="G190" s="2"/>
      <c r="H190" s="2" t="s">
        <v>3515</v>
      </c>
      <c r="I190" s="2" t="s">
        <v>1433</v>
      </c>
      <c r="J190" s="2" t="s">
        <v>416</v>
      </c>
      <c r="K190" s="2" t="s">
        <v>3516</v>
      </c>
      <c r="L190" s="2" t="s">
        <v>2268</v>
      </c>
      <c r="M190" s="2"/>
      <c r="N190" s="2" t="s">
        <v>3517</v>
      </c>
      <c r="O190" s="2" t="s">
        <v>1442</v>
      </c>
      <c r="P190" s="2"/>
    </row>
    <row r="191" spans="1:16" x14ac:dyDescent="0.2">
      <c r="A191" s="2" t="s">
        <v>101</v>
      </c>
      <c r="B191" s="2" t="s">
        <v>966</v>
      </c>
      <c r="C191" s="2" t="s">
        <v>3587</v>
      </c>
      <c r="D191" s="2" t="s">
        <v>58</v>
      </c>
      <c r="E191" s="2" t="s">
        <v>1432</v>
      </c>
      <c r="F191" s="2" t="s">
        <v>102</v>
      </c>
      <c r="G191" s="2"/>
      <c r="H191" s="2" t="s">
        <v>3588</v>
      </c>
      <c r="I191" s="2" t="s">
        <v>1433</v>
      </c>
      <c r="J191" s="2" t="s">
        <v>103</v>
      </c>
      <c r="K191" s="2" t="s">
        <v>3589</v>
      </c>
      <c r="L191" s="2" t="s">
        <v>3590</v>
      </c>
      <c r="M191" s="2" t="s">
        <v>3591</v>
      </c>
      <c r="N191" s="2" t="s">
        <v>3592</v>
      </c>
      <c r="O191" s="2" t="s">
        <v>1442</v>
      </c>
      <c r="P191" s="2"/>
    </row>
    <row r="192" spans="1:16" x14ac:dyDescent="0.2">
      <c r="A192" s="2" t="s">
        <v>1921</v>
      </c>
      <c r="B192" s="2" t="s">
        <v>1922</v>
      </c>
      <c r="C192" s="2" t="s">
        <v>37</v>
      </c>
      <c r="D192" s="2" t="s">
        <v>58</v>
      </c>
      <c r="E192" s="2" t="s">
        <v>1432</v>
      </c>
      <c r="F192" s="2" t="s">
        <v>1923</v>
      </c>
      <c r="G192" s="2" t="s">
        <v>511</v>
      </c>
      <c r="H192" s="2" t="s">
        <v>1924</v>
      </c>
      <c r="I192" s="2" t="s">
        <v>1121</v>
      </c>
      <c r="J192" s="2" t="s">
        <v>1925</v>
      </c>
      <c r="K192" s="2" t="s">
        <v>1926</v>
      </c>
      <c r="L192" s="2" t="s">
        <v>1927</v>
      </c>
      <c r="M192" s="2" t="s">
        <v>1928</v>
      </c>
      <c r="N192" s="2" t="s">
        <v>1929</v>
      </c>
      <c r="O192" s="2" t="s">
        <v>1442</v>
      </c>
      <c r="P192" s="2" t="s">
        <v>1485</v>
      </c>
    </row>
    <row r="193" spans="1:16" x14ac:dyDescent="0.2">
      <c r="A193" s="2" t="s">
        <v>261</v>
      </c>
      <c r="B193" s="2" t="s">
        <v>262</v>
      </c>
      <c r="C193" s="2" t="s">
        <v>1877</v>
      </c>
      <c r="D193" s="2" t="s">
        <v>38</v>
      </c>
      <c r="E193" s="2" t="s">
        <v>1432</v>
      </c>
      <c r="F193" s="2" t="s">
        <v>263</v>
      </c>
      <c r="G193" s="2" t="s">
        <v>2290</v>
      </c>
      <c r="H193" s="2" t="s">
        <v>3350</v>
      </c>
      <c r="I193" s="2" t="s">
        <v>1433</v>
      </c>
      <c r="J193" s="2" t="s">
        <v>264</v>
      </c>
      <c r="K193" s="2" t="s">
        <v>3351</v>
      </c>
      <c r="L193" s="2" t="s">
        <v>3352</v>
      </c>
      <c r="M193" s="2"/>
      <c r="N193" s="2" t="s">
        <v>3353</v>
      </c>
      <c r="O193" s="2" t="s">
        <v>1442</v>
      </c>
      <c r="P193" s="2"/>
    </row>
    <row r="194" spans="1:16" x14ac:dyDescent="0.2">
      <c r="A194" s="2" t="s">
        <v>3606</v>
      </c>
      <c r="B194" s="2" t="s">
        <v>3607</v>
      </c>
      <c r="C194" s="2" t="s">
        <v>2741</v>
      </c>
      <c r="D194" s="2" t="s">
        <v>58</v>
      </c>
      <c r="E194" s="2" t="s">
        <v>853</v>
      </c>
      <c r="F194" s="2" t="s">
        <v>3608</v>
      </c>
      <c r="G194" s="2"/>
      <c r="H194" s="2" t="s">
        <v>3609</v>
      </c>
      <c r="I194" s="2"/>
      <c r="J194" s="2" t="s">
        <v>3610</v>
      </c>
      <c r="K194" s="2" t="s">
        <v>3611</v>
      </c>
      <c r="L194" s="2"/>
      <c r="M194" s="2"/>
      <c r="N194" s="2" t="s">
        <v>3612</v>
      </c>
      <c r="O194" s="2"/>
      <c r="P194" s="2"/>
    </row>
    <row r="195" spans="1:16" x14ac:dyDescent="0.2">
      <c r="A195" s="2" t="s">
        <v>988</v>
      </c>
      <c r="B195" s="2" t="s">
        <v>989</v>
      </c>
      <c r="C195" s="2" t="s">
        <v>852</v>
      </c>
      <c r="D195" s="2" t="s">
        <v>194</v>
      </c>
      <c r="E195" s="2" t="s">
        <v>1432</v>
      </c>
      <c r="F195" s="2" t="s">
        <v>1236</v>
      </c>
      <c r="G195" s="2" t="s">
        <v>32</v>
      </c>
      <c r="H195" s="2" t="s">
        <v>1971</v>
      </c>
      <c r="I195" s="2" t="s">
        <v>1121</v>
      </c>
      <c r="J195" s="2" t="s">
        <v>990</v>
      </c>
      <c r="K195" s="2" t="s">
        <v>1972</v>
      </c>
      <c r="L195" s="2" t="s">
        <v>1973</v>
      </c>
      <c r="M195" s="2" t="s">
        <v>1974</v>
      </c>
      <c r="N195" s="2" t="s">
        <v>1975</v>
      </c>
      <c r="O195" s="2"/>
      <c r="P195" s="2" t="s">
        <v>1569</v>
      </c>
    </row>
    <row r="196" spans="1:16" x14ac:dyDescent="0.2">
      <c r="A196" s="2" t="s">
        <v>2839</v>
      </c>
      <c r="B196" s="2" t="s">
        <v>2779</v>
      </c>
      <c r="C196" s="2" t="s">
        <v>843</v>
      </c>
      <c r="D196" s="2" t="s">
        <v>58</v>
      </c>
      <c r="E196" s="2" t="s">
        <v>1432</v>
      </c>
      <c r="F196" s="2" t="s">
        <v>1308</v>
      </c>
      <c r="G196" s="2" t="s">
        <v>1024</v>
      </c>
      <c r="H196" s="2" t="s">
        <v>2840</v>
      </c>
      <c r="I196" s="2" t="s">
        <v>1121</v>
      </c>
      <c r="J196" s="2" t="s">
        <v>1309</v>
      </c>
      <c r="K196" s="2" t="s">
        <v>2841</v>
      </c>
      <c r="L196" s="2" t="s">
        <v>2842</v>
      </c>
      <c r="M196" s="2" t="s">
        <v>2843</v>
      </c>
      <c r="N196" s="2" t="s">
        <v>2844</v>
      </c>
      <c r="O196" s="2" t="s">
        <v>1464</v>
      </c>
      <c r="P196" s="2" t="s">
        <v>2832</v>
      </c>
    </row>
    <row r="197" spans="1:16" x14ac:dyDescent="0.2">
      <c r="A197" s="2" t="s">
        <v>2499</v>
      </c>
      <c r="B197" s="2" t="s">
        <v>459</v>
      </c>
      <c r="C197" s="2" t="s">
        <v>2500</v>
      </c>
      <c r="D197" s="2" t="s">
        <v>66</v>
      </c>
      <c r="E197" s="2" t="s">
        <v>1432</v>
      </c>
      <c r="F197" s="2" t="s">
        <v>102</v>
      </c>
      <c r="G197" s="2"/>
      <c r="H197" s="2" t="s">
        <v>2501</v>
      </c>
      <c r="I197" s="2" t="s">
        <v>1433</v>
      </c>
      <c r="J197" s="2" t="s">
        <v>460</v>
      </c>
      <c r="K197" s="2" t="s">
        <v>2502</v>
      </c>
      <c r="L197" s="2" t="s">
        <v>2503</v>
      </c>
      <c r="M197" s="2" t="s">
        <v>2504</v>
      </c>
      <c r="N197" s="2" t="s">
        <v>2505</v>
      </c>
      <c r="O197" s="2" t="s">
        <v>1442</v>
      </c>
      <c r="P197" s="2"/>
    </row>
    <row r="198" spans="1:16" x14ac:dyDescent="0.2">
      <c r="A198" s="2" t="s">
        <v>713</v>
      </c>
      <c r="B198" s="2" t="s">
        <v>714</v>
      </c>
      <c r="C198" s="2" t="s">
        <v>715</v>
      </c>
      <c r="D198" s="2" t="s">
        <v>31</v>
      </c>
      <c r="E198" s="2" t="s">
        <v>1432</v>
      </c>
      <c r="F198" s="2" t="s">
        <v>716</v>
      </c>
      <c r="G198" s="2" t="s">
        <v>250</v>
      </c>
      <c r="H198" s="2" t="s">
        <v>3337</v>
      </c>
      <c r="I198" s="2" t="s">
        <v>1121</v>
      </c>
      <c r="J198" s="2" t="s">
        <v>717</v>
      </c>
      <c r="K198" s="2" t="s">
        <v>3338</v>
      </c>
      <c r="L198" s="2" t="s">
        <v>3339</v>
      </c>
      <c r="M198" s="2"/>
      <c r="N198" s="2" t="s">
        <v>3340</v>
      </c>
      <c r="O198" s="2" t="s">
        <v>1638</v>
      </c>
      <c r="P198" s="2" t="s">
        <v>1639</v>
      </c>
    </row>
    <row r="199" spans="1:16" x14ac:dyDescent="0.2">
      <c r="A199" s="2" t="s">
        <v>401</v>
      </c>
      <c r="B199" s="2" t="s">
        <v>402</v>
      </c>
      <c r="C199" s="2" t="s">
        <v>952</v>
      </c>
      <c r="D199" s="2" t="s">
        <v>152</v>
      </c>
      <c r="E199" s="2" t="s">
        <v>853</v>
      </c>
      <c r="F199" s="2" t="s">
        <v>953</v>
      </c>
      <c r="G199" s="2"/>
      <c r="H199" s="2" t="s">
        <v>403</v>
      </c>
      <c r="I199" s="2"/>
      <c r="J199" s="2" t="s">
        <v>404</v>
      </c>
      <c r="K199" s="2" t="s">
        <v>954</v>
      </c>
      <c r="L199" s="2"/>
      <c r="M199" s="2"/>
      <c r="N199" s="2" t="s">
        <v>955</v>
      </c>
      <c r="O199" s="2"/>
      <c r="P199" s="2"/>
    </row>
    <row r="200" spans="1:16" x14ac:dyDescent="0.2">
      <c r="A200" s="2" t="s">
        <v>531</v>
      </c>
      <c r="B200" s="2" t="s">
        <v>532</v>
      </c>
      <c r="C200" s="2" t="s">
        <v>1570</v>
      </c>
      <c r="D200" s="2" t="s">
        <v>127</v>
      </c>
      <c r="E200" s="2" t="s">
        <v>1432</v>
      </c>
      <c r="F200" s="2" t="s">
        <v>533</v>
      </c>
      <c r="G200" s="2"/>
      <c r="H200" s="2" t="s">
        <v>1705</v>
      </c>
      <c r="I200" s="2" t="s">
        <v>1433</v>
      </c>
      <c r="J200" s="2" t="s">
        <v>534</v>
      </c>
      <c r="K200" s="2" t="s">
        <v>1706</v>
      </c>
      <c r="L200" s="2" t="s">
        <v>1707</v>
      </c>
      <c r="M200" s="2" t="s">
        <v>1708</v>
      </c>
      <c r="N200" s="2" t="s">
        <v>1709</v>
      </c>
      <c r="O200" s="2" t="s">
        <v>1442</v>
      </c>
      <c r="P200" s="2" t="s">
        <v>1575</v>
      </c>
    </row>
    <row r="201" spans="1:16" x14ac:dyDescent="0.2">
      <c r="A201" s="2" t="s">
        <v>687</v>
      </c>
      <c r="B201" s="2" t="s">
        <v>688</v>
      </c>
      <c r="C201" s="2" t="s">
        <v>689</v>
      </c>
      <c r="D201" s="2" t="s">
        <v>24</v>
      </c>
      <c r="E201" s="2" t="s">
        <v>1432</v>
      </c>
      <c r="F201" s="2" t="s">
        <v>690</v>
      </c>
      <c r="G201" s="2" t="s">
        <v>691</v>
      </c>
      <c r="H201" s="2" t="s">
        <v>1767</v>
      </c>
      <c r="I201" s="2" t="s">
        <v>1121</v>
      </c>
      <c r="J201" s="2" t="s">
        <v>692</v>
      </c>
      <c r="K201" s="2" t="s">
        <v>1768</v>
      </c>
      <c r="L201" s="2" t="s">
        <v>1769</v>
      </c>
      <c r="M201" s="2" t="s">
        <v>1770</v>
      </c>
      <c r="N201" s="2" t="s">
        <v>1771</v>
      </c>
      <c r="O201" s="2"/>
      <c r="P201" s="2" t="s">
        <v>1493</v>
      </c>
    </row>
    <row r="202" spans="1:16" x14ac:dyDescent="0.2">
      <c r="A202" s="2" t="s">
        <v>1759</v>
      </c>
      <c r="B202" s="2" t="s">
        <v>1760</v>
      </c>
      <c r="C202" s="2" t="s">
        <v>1761</v>
      </c>
      <c r="D202" s="2" t="s">
        <v>127</v>
      </c>
      <c r="E202" s="2" t="s">
        <v>1432</v>
      </c>
      <c r="F202" s="2" t="s">
        <v>1762</v>
      </c>
      <c r="G202" s="2"/>
      <c r="H202" s="2" t="s">
        <v>1763</v>
      </c>
      <c r="I202" s="2" t="s">
        <v>1433</v>
      </c>
      <c r="J202" s="2"/>
      <c r="K202" s="2" t="s">
        <v>128</v>
      </c>
      <c r="L202" s="2" t="s">
        <v>1764</v>
      </c>
      <c r="M202" s="2"/>
      <c r="N202" s="2" t="s">
        <v>1765</v>
      </c>
      <c r="O202" s="2" t="s">
        <v>1766</v>
      </c>
      <c r="P202" s="2"/>
    </row>
    <row r="203" spans="1:16" x14ac:dyDescent="0.2">
      <c r="A203" s="2" t="s">
        <v>1353</v>
      </c>
      <c r="B203" s="2" t="s">
        <v>330</v>
      </c>
      <c r="C203" s="2" t="s">
        <v>1354</v>
      </c>
      <c r="D203" s="2" t="s">
        <v>38</v>
      </c>
      <c r="E203" s="2" t="s">
        <v>1119</v>
      </c>
      <c r="F203" s="2" t="s">
        <v>368</v>
      </c>
      <c r="G203" s="2" t="s">
        <v>726</v>
      </c>
      <c r="H203" s="2" t="s">
        <v>1355</v>
      </c>
      <c r="I203" s="2" t="s">
        <v>1121</v>
      </c>
      <c r="J203" s="2" t="s">
        <v>1356</v>
      </c>
      <c r="K203" s="2"/>
      <c r="L203" s="2" t="s">
        <v>1357</v>
      </c>
      <c r="M203" s="2"/>
      <c r="N203" s="2" t="s">
        <v>1358</v>
      </c>
      <c r="O203" s="2" t="s">
        <v>1171</v>
      </c>
      <c r="P203" s="2" t="s">
        <v>1359</v>
      </c>
    </row>
    <row r="204" spans="1:16" x14ac:dyDescent="0.2">
      <c r="A204" s="2" t="s">
        <v>650</v>
      </c>
      <c r="B204" s="2" t="s">
        <v>651</v>
      </c>
      <c r="C204" s="2" t="s">
        <v>2615</v>
      </c>
      <c r="D204" s="2" t="s">
        <v>66</v>
      </c>
      <c r="E204" s="2" t="s">
        <v>1432</v>
      </c>
      <c r="F204" s="2" t="s">
        <v>652</v>
      </c>
      <c r="G204" s="2"/>
      <c r="H204" s="2" t="s">
        <v>2616</v>
      </c>
      <c r="I204" s="2" t="s">
        <v>1433</v>
      </c>
      <c r="J204" s="2" t="s">
        <v>653</v>
      </c>
      <c r="K204" s="2" t="s">
        <v>2617</v>
      </c>
      <c r="L204" s="2" t="s">
        <v>2618</v>
      </c>
      <c r="M204" s="2" t="s">
        <v>2619</v>
      </c>
      <c r="N204" s="2" t="s">
        <v>2620</v>
      </c>
      <c r="O204" s="2" t="s">
        <v>1442</v>
      </c>
      <c r="P204" s="2"/>
    </row>
    <row r="205" spans="1:16" x14ac:dyDescent="0.2">
      <c r="A205" s="2" t="s">
        <v>2150</v>
      </c>
      <c r="B205" s="2" t="s">
        <v>141</v>
      </c>
      <c r="C205" s="2" t="s">
        <v>1450</v>
      </c>
      <c r="D205" s="2" t="s">
        <v>58</v>
      </c>
      <c r="E205" s="2" t="s">
        <v>1432</v>
      </c>
      <c r="F205" s="2" t="s">
        <v>1279</v>
      </c>
      <c r="G205" s="2" t="s">
        <v>2151</v>
      </c>
      <c r="H205" s="2" t="s">
        <v>2152</v>
      </c>
      <c r="I205" s="2" t="s">
        <v>1433</v>
      </c>
      <c r="J205" s="2" t="s">
        <v>142</v>
      </c>
      <c r="K205" s="2" t="s">
        <v>2153</v>
      </c>
      <c r="L205" s="2" t="s">
        <v>2154</v>
      </c>
      <c r="M205" s="2"/>
      <c r="N205" s="2" t="s">
        <v>2155</v>
      </c>
      <c r="O205" s="2" t="s">
        <v>1442</v>
      </c>
      <c r="P205" s="2" t="s">
        <v>1456</v>
      </c>
    </row>
    <row r="206" spans="1:16" x14ac:dyDescent="0.2">
      <c r="A206" s="2" t="s">
        <v>3564</v>
      </c>
      <c r="B206" s="2" t="s">
        <v>207</v>
      </c>
      <c r="C206" s="2" t="s">
        <v>3565</v>
      </c>
      <c r="D206" s="2" t="s">
        <v>58</v>
      </c>
      <c r="E206" s="2" t="s">
        <v>1432</v>
      </c>
      <c r="F206" s="2" t="s">
        <v>2785</v>
      </c>
      <c r="G206" s="2"/>
      <c r="H206" s="2" t="s">
        <v>3566</v>
      </c>
      <c r="I206" s="2" t="s">
        <v>1433</v>
      </c>
      <c r="J206" s="2" t="s">
        <v>2786</v>
      </c>
      <c r="K206" s="2" t="s">
        <v>3567</v>
      </c>
      <c r="L206" s="2" t="s">
        <v>3568</v>
      </c>
      <c r="M206" s="2"/>
      <c r="N206" s="2" t="s">
        <v>3569</v>
      </c>
      <c r="O206" s="2" t="s">
        <v>1747</v>
      </c>
      <c r="P206" s="2"/>
    </row>
    <row r="207" spans="1:16" x14ac:dyDescent="0.2">
      <c r="A207" s="2" t="s">
        <v>3796</v>
      </c>
      <c r="B207" s="2" t="s">
        <v>705</v>
      </c>
      <c r="C207" s="2" t="s">
        <v>1437</v>
      </c>
      <c r="D207" s="2" t="s">
        <v>16</v>
      </c>
      <c r="E207" s="2" t="s">
        <v>1432</v>
      </c>
      <c r="F207" s="2" t="s">
        <v>706</v>
      </c>
      <c r="G207" s="2" t="s">
        <v>3797</v>
      </c>
      <c r="H207" s="2" t="s">
        <v>3798</v>
      </c>
      <c r="I207" s="2" t="s">
        <v>1433</v>
      </c>
      <c r="J207" s="2" t="s">
        <v>707</v>
      </c>
      <c r="K207" s="2" t="s">
        <v>3799</v>
      </c>
      <c r="L207" s="2" t="s">
        <v>3800</v>
      </c>
      <c r="M207" s="2" t="s">
        <v>3801</v>
      </c>
      <c r="N207" s="2" t="s">
        <v>3802</v>
      </c>
      <c r="O207" s="2" t="s">
        <v>1647</v>
      </c>
      <c r="P207" s="2" t="s">
        <v>1438</v>
      </c>
    </row>
    <row r="208" spans="1:16" x14ac:dyDescent="0.2">
      <c r="A208" s="2" t="s">
        <v>167</v>
      </c>
      <c r="B208" s="2" t="s">
        <v>168</v>
      </c>
      <c r="C208" s="2" t="s">
        <v>90</v>
      </c>
      <c r="D208" s="2" t="s">
        <v>16</v>
      </c>
      <c r="E208" s="2" t="s">
        <v>1432</v>
      </c>
      <c r="F208" s="2"/>
      <c r="G208" s="2"/>
      <c r="H208" s="2" t="s">
        <v>3803</v>
      </c>
      <c r="I208" s="2" t="s">
        <v>1121</v>
      </c>
      <c r="J208" s="2" t="s">
        <v>170</v>
      </c>
      <c r="K208" s="2" t="s">
        <v>3804</v>
      </c>
      <c r="L208" s="2" t="s">
        <v>3805</v>
      </c>
      <c r="M208" s="2" t="s">
        <v>3806</v>
      </c>
      <c r="N208" s="2" t="s">
        <v>3807</v>
      </c>
      <c r="O208" s="2" t="s">
        <v>1442</v>
      </c>
      <c r="P208" s="2" t="s">
        <v>2197</v>
      </c>
    </row>
    <row r="209" spans="1:16" x14ac:dyDescent="0.2">
      <c r="A209" s="2" t="s">
        <v>896</v>
      </c>
      <c r="B209" s="2" t="s">
        <v>897</v>
      </c>
      <c r="C209" s="2" t="s">
        <v>689</v>
      </c>
      <c r="D209" s="2" t="s">
        <v>194</v>
      </c>
      <c r="E209" s="2" t="s">
        <v>853</v>
      </c>
      <c r="F209" s="2" t="s">
        <v>898</v>
      </c>
      <c r="G209" s="2" t="s">
        <v>899</v>
      </c>
      <c r="H209" s="2" t="s">
        <v>900</v>
      </c>
      <c r="I209" s="2"/>
      <c r="J209" s="2" t="s">
        <v>901</v>
      </c>
      <c r="K209" s="2" t="s">
        <v>902</v>
      </c>
      <c r="L209" s="2"/>
      <c r="M209" s="2"/>
      <c r="N209" s="2" t="s">
        <v>903</v>
      </c>
      <c r="O209" s="2"/>
      <c r="P209" s="2" t="s">
        <v>860</v>
      </c>
    </row>
    <row r="210" spans="1:16" x14ac:dyDescent="0.2">
      <c r="A210" s="2" t="s">
        <v>2430</v>
      </c>
      <c r="B210" s="2" t="s">
        <v>1063</v>
      </c>
      <c r="C210" s="2" t="s">
        <v>715</v>
      </c>
      <c r="D210" s="2" t="s">
        <v>31</v>
      </c>
      <c r="E210" s="2" t="s">
        <v>1432</v>
      </c>
      <c r="F210" s="2" t="s">
        <v>2431</v>
      </c>
      <c r="G210" s="2" t="s">
        <v>250</v>
      </c>
      <c r="H210" s="2" t="s">
        <v>2432</v>
      </c>
      <c r="I210" s="2" t="s">
        <v>1121</v>
      </c>
      <c r="J210" s="2" t="s">
        <v>1064</v>
      </c>
      <c r="K210" s="2" t="s">
        <v>2433</v>
      </c>
      <c r="L210" s="2" t="s">
        <v>2434</v>
      </c>
      <c r="M210" s="2"/>
      <c r="N210" s="2" t="s">
        <v>2435</v>
      </c>
      <c r="O210" s="2" t="s">
        <v>1638</v>
      </c>
      <c r="P210" s="2" t="s">
        <v>1639</v>
      </c>
    </row>
    <row r="211" spans="1:16" x14ac:dyDescent="0.2">
      <c r="A211" s="2" t="s">
        <v>1300</v>
      </c>
      <c r="B211" s="2" t="s">
        <v>236</v>
      </c>
      <c r="C211" s="2" t="s">
        <v>698</v>
      </c>
      <c r="D211" s="2" t="s">
        <v>38</v>
      </c>
      <c r="E211" s="2" t="s">
        <v>1432</v>
      </c>
      <c r="F211" s="2" t="s">
        <v>1301</v>
      </c>
      <c r="G211" s="2" t="s">
        <v>919</v>
      </c>
      <c r="H211" s="2" t="s">
        <v>2325</v>
      </c>
      <c r="I211" s="2" t="s">
        <v>1121</v>
      </c>
      <c r="J211" s="2" t="s">
        <v>1302</v>
      </c>
      <c r="K211" s="2" t="s">
        <v>2326</v>
      </c>
      <c r="L211" s="2" t="s">
        <v>2327</v>
      </c>
      <c r="M211" s="2" t="s">
        <v>2328</v>
      </c>
      <c r="N211" s="2" t="s">
        <v>2329</v>
      </c>
      <c r="O211" s="2" t="s">
        <v>1738</v>
      </c>
      <c r="P211" s="2" t="s">
        <v>1514</v>
      </c>
    </row>
    <row r="212" spans="1:16" x14ac:dyDescent="0.2">
      <c r="A212" s="2" t="s">
        <v>206</v>
      </c>
      <c r="B212" s="2" t="s">
        <v>207</v>
      </c>
      <c r="C212" s="2" t="s">
        <v>1570</v>
      </c>
      <c r="D212" s="2" t="s">
        <v>58</v>
      </c>
      <c r="E212" s="2" t="s">
        <v>1432</v>
      </c>
      <c r="F212" s="2" t="s">
        <v>208</v>
      </c>
      <c r="G212" s="2"/>
      <c r="H212" s="2" t="s">
        <v>2436</v>
      </c>
      <c r="I212" s="2" t="s">
        <v>1433</v>
      </c>
      <c r="J212" s="2" t="s">
        <v>209</v>
      </c>
      <c r="K212" s="2" t="s">
        <v>2437</v>
      </c>
      <c r="L212" s="2" t="s">
        <v>2438</v>
      </c>
      <c r="M212" s="2"/>
      <c r="N212" s="2" t="s">
        <v>2439</v>
      </c>
      <c r="O212" s="2" t="s">
        <v>1442</v>
      </c>
      <c r="P212" s="2" t="s">
        <v>1575</v>
      </c>
    </row>
    <row r="213" spans="1:16" x14ac:dyDescent="0.2">
      <c r="A213" s="2" t="s">
        <v>287</v>
      </c>
      <c r="B213" s="2" t="s">
        <v>288</v>
      </c>
      <c r="C213" s="2" t="s">
        <v>1450</v>
      </c>
      <c r="D213" s="2" t="s">
        <v>31</v>
      </c>
      <c r="E213" s="2" t="s">
        <v>1432</v>
      </c>
      <c r="F213" s="2" t="s">
        <v>289</v>
      </c>
      <c r="G213" s="2" t="s">
        <v>1600</v>
      </c>
      <c r="H213" s="2" t="s">
        <v>2373</v>
      </c>
      <c r="I213" s="2" t="s">
        <v>1433</v>
      </c>
      <c r="J213" s="2" t="s">
        <v>290</v>
      </c>
      <c r="K213" s="2" t="s">
        <v>2374</v>
      </c>
      <c r="L213" s="2" t="s">
        <v>2375</v>
      </c>
      <c r="M213" s="2"/>
      <c r="N213" s="2" t="s">
        <v>2376</v>
      </c>
      <c r="O213" s="2" t="s">
        <v>1442</v>
      </c>
      <c r="P213" s="2" t="s">
        <v>1456</v>
      </c>
    </row>
    <row r="214" spans="1:16" x14ac:dyDescent="0.2">
      <c r="A214" s="2" t="s">
        <v>3244</v>
      </c>
      <c r="B214" s="2" t="s">
        <v>2787</v>
      </c>
      <c r="C214" s="2" t="s">
        <v>2788</v>
      </c>
      <c r="D214" s="2" t="s">
        <v>54</v>
      </c>
      <c r="E214" s="2" t="s">
        <v>1432</v>
      </c>
      <c r="F214" s="2" t="s">
        <v>2789</v>
      </c>
      <c r="G214" s="2" t="s">
        <v>511</v>
      </c>
      <c r="H214" s="2" t="s">
        <v>3245</v>
      </c>
      <c r="I214" s="2" t="s">
        <v>1121</v>
      </c>
      <c r="J214" s="2" t="s">
        <v>2790</v>
      </c>
      <c r="K214" s="2" t="s">
        <v>3246</v>
      </c>
      <c r="L214" s="2" t="s">
        <v>3247</v>
      </c>
      <c r="M214" s="2" t="s">
        <v>3248</v>
      </c>
      <c r="N214" s="2"/>
      <c r="O214" s="2" t="s">
        <v>3249</v>
      </c>
      <c r="P214" s="2" t="s">
        <v>3250</v>
      </c>
    </row>
    <row r="215" spans="1:16" x14ac:dyDescent="0.2">
      <c r="A215" s="2" t="s">
        <v>216</v>
      </c>
      <c r="B215" s="2" t="s">
        <v>217</v>
      </c>
      <c r="C215" s="2" t="s">
        <v>1450</v>
      </c>
      <c r="D215" s="2" t="s">
        <v>194</v>
      </c>
      <c r="E215" s="2" t="s">
        <v>1432</v>
      </c>
      <c r="F215" s="2" t="s">
        <v>218</v>
      </c>
      <c r="G215" s="2"/>
      <c r="H215" s="2" t="s">
        <v>3054</v>
      </c>
      <c r="I215" s="2" t="s">
        <v>1433</v>
      </c>
      <c r="J215" s="2" t="s">
        <v>219</v>
      </c>
      <c r="K215" s="2" t="s">
        <v>3055</v>
      </c>
      <c r="L215" s="2" t="s">
        <v>3056</v>
      </c>
      <c r="M215" s="2"/>
      <c r="N215" s="2" t="s">
        <v>3057</v>
      </c>
      <c r="O215" s="2"/>
      <c r="P215" s="2" t="s">
        <v>1456</v>
      </c>
    </row>
    <row r="216" spans="1:16" x14ac:dyDescent="0.2">
      <c r="A216" s="2" t="s">
        <v>573</v>
      </c>
      <c r="B216" s="2" t="s">
        <v>2784</v>
      </c>
      <c r="C216" s="2" t="s">
        <v>1450</v>
      </c>
      <c r="D216" s="2" t="s">
        <v>127</v>
      </c>
      <c r="E216" s="2" t="s">
        <v>1432</v>
      </c>
      <c r="F216" s="2" t="s">
        <v>574</v>
      </c>
      <c r="G216" s="2"/>
      <c r="H216" s="2" t="s">
        <v>3171</v>
      </c>
      <c r="I216" s="2" t="s">
        <v>1433</v>
      </c>
      <c r="J216" s="2" t="s">
        <v>575</v>
      </c>
      <c r="K216" s="2" t="s">
        <v>3172</v>
      </c>
      <c r="L216" s="2" t="s">
        <v>3173</v>
      </c>
      <c r="M216" s="2" t="s">
        <v>3174</v>
      </c>
      <c r="N216" s="2" t="s">
        <v>3175</v>
      </c>
      <c r="O216" s="2" t="s">
        <v>1442</v>
      </c>
      <c r="P216" s="2" t="s">
        <v>1456</v>
      </c>
    </row>
    <row r="217" spans="1:16" x14ac:dyDescent="0.2">
      <c r="A217" s="2" t="s">
        <v>3559</v>
      </c>
      <c r="B217" s="2" t="s">
        <v>908</v>
      </c>
      <c r="C217" s="2" t="s">
        <v>3514</v>
      </c>
      <c r="D217" s="2" t="s">
        <v>66</v>
      </c>
      <c r="E217" s="2" t="s">
        <v>1432</v>
      </c>
      <c r="F217" s="2" t="s">
        <v>67</v>
      </c>
      <c r="G217" s="2"/>
      <c r="H217" s="2" t="s">
        <v>3560</v>
      </c>
      <c r="I217" s="2" t="s">
        <v>1433</v>
      </c>
      <c r="J217" s="2" t="s">
        <v>68</v>
      </c>
      <c r="K217" s="2" t="s">
        <v>3561</v>
      </c>
      <c r="L217" s="2" t="s">
        <v>3562</v>
      </c>
      <c r="M217" s="2"/>
      <c r="N217" s="2" t="s">
        <v>3563</v>
      </c>
      <c r="O217" s="2" t="s">
        <v>1442</v>
      </c>
      <c r="P217" s="2"/>
    </row>
    <row r="218" spans="1:16" x14ac:dyDescent="0.2">
      <c r="A218" s="2" t="s">
        <v>1533</v>
      </c>
      <c r="B218" s="2" t="s">
        <v>65</v>
      </c>
      <c r="C218" s="2" t="s">
        <v>689</v>
      </c>
      <c r="D218" s="2" t="s">
        <v>16</v>
      </c>
      <c r="E218" s="2" t="s">
        <v>1432</v>
      </c>
      <c r="F218" s="2" t="s">
        <v>1130</v>
      </c>
      <c r="G218" s="2" t="s">
        <v>806</v>
      </c>
      <c r="H218" s="2" t="s">
        <v>1534</v>
      </c>
      <c r="I218" s="2" t="s">
        <v>1121</v>
      </c>
      <c r="J218" s="2" t="s">
        <v>1131</v>
      </c>
      <c r="K218" s="2" t="s">
        <v>1535</v>
      </c>
      <c r="L218" s="2" t="s">
        <v>1536</v>
      </c>
      <c r="M218" s="2" t="s">
        <v>1537</v>
      </c>
      <c r="N218" s="2" t="s">
        <v>1538</v>
      </c>
      <c r="O218" s="2" t="s">
        <v>1539</v>
      </c>
      <c r="P218" s="2" t="s">
        <v>1493</v>
      </c>
    </row>
    <row r="219" spans="1:16" x14ac:dyDescent="0.2">
      <c r="A219" s="2" t="s">
        <v>539</v>
      </c>
      <c r="B219" s="2" t="s">
        <v>540</v>
      </c>
      <c r="C219" s="2" t="s">
        <v>1450</v>
      </c>
      <c r="D219" s="2" t="s">
        <v>66</v>
      </c>
      <c r="E219" s="2" t="s">
        <v>1432</v>
      </c>
      <c r="F219" s="2" t="s">
        <v>541</v>
      </c>
      <c r="G219" s="2"/>
      <c r="H219" s="2" t="s">
        <v>3422</v>
      </c>
      <c r="I219" s="2" t="s">
        <v>1433</v>
      </c>
      <c r="J219" s="2" t="s">
        <v>542</v>
      </c>
      <c r="K219" s="2" t="s">
        <v>3423</v>
      </c>
      <c r="L219" s="2" t="s">
        <v>3424</v>
      </c>
      <c r="M219" s="2"/>
      <c r="N219" s="2" t="s">
        <v>3425</v>
      </c>
      <c r="O219" s="2" t="s">
        <v>1442</v>
      </c>
      <c r="P219" s="2" t="s">
        <v>1456</v>
      </c>
    </row>
    <row r="220" spans="1:16" x14ac:dyDescent="0.2">
      <c r="A220" s="2" t="s">
        <v>3674</v>
      </c>
      <c r="B220" s="2" t="s">
        <v>3675</v>
      </c>
      <c r="C220" s="2" t="s">
        <v>3676</v>
      </c>
      <c r="D220" s="2" t="s">
        <v>58</v>
      </c>
      <c r="E220" s="2" t="s">
        <v>1432</v>
      </c>
      <c r="F220" s="2" t="s">
        <v>3677</v>
      </c>
      <c r="G220" s="2" t="s">
        <v>511</v>
      </c>
      <c r="H220" s="2" t="s">
        <v>3678</v>
      </c>
      <c r="I220" s="2" t="s">
        <v>1433</v>
      </c>
      <c r="J220" s="2" t="s">
        <v>3679</v>
      </c>
      <c r="K220" s="2" t="s">
        <v>3680</v>
      </c>
      <c r="L220" s="2" t="s">
        <v>3681</v>
      </c>
      <c r="M220" s="2" t="s">
        <v>3682</v>
      </c>
      <c r="N220" s="2" t="s">
        <v>3683</v>
      </c>
      <c r="O220" s="2" t="s">
        <v>3684</v>
      </c>
      <c r="P220" s="2" t="s">
        <v>3685</v>
      </c>
    </row>
    <row r="221" spans="1:16" x14ac:dyDescent="0.2">
      <c r="A221" s="2" t="s">
        <v>593</v>
      </c>
      <c r="B221" s="2" t="s">
        <v>594</v>
      </c>
      <c r="C221" s="2" t="s">
        <v>1570</v>
      </c>
      <c r="D221" s="2" t="s">
        <v>38</v>
      </c>
      <c r="E221" s="2" t="s">
        <v>1432</v>
      </c>
      <c r="F221" s="2" t="s">
        <v>595</v>
      </c>
      <c r="G221" s="2"/>
      <c r="H221" s="2" t="s">
        <v>1772</v>
      </c>
      <c r="I221" s="2" t="s">
        <v>1433</v>
      </c>
      <c r="J221" s="2" t="s">
        <v>596</v>
      </c>
      <c r="K221" s="2" t="s">
        <v>1773</v>
      </c>
      <c r="L221" s="2" t="s">
        <v>1774</v>
      </c>
      <c r="M221" s="2"/>
      <c r="N221" s="2" t="s">
        <v>1775</v>
      </c>
      <c r="O221" s="2" t="s">
        <v>1442</v>
      </c>
      <c r="P221" s="2" t="s">
        <v>1575</v>
      </c>
    </row>
    <row r="222" spans="1:16" x14ac:dyDescent="0.2">
      <c r="A222" s="2" t="s">
        <v>61</v>
      </c>
      <c r="B222" s="2" t="s">
        <v>62</v>
      </c>
      <c r="C222" s="2" t="s">
        <v>1540</v>
      </c>
      <c r="D222" s="2" t="s">
        <v>54</v>
      </c>
      <c r="E222" s="2" t="s">
        <v>1432</v>
      </c>
      <c r="F222" s="2" t="s">
        <v>63</v>
      </c>
      <c r="G222" s="2"/>
      <c r="H222" s="2" t="s">
        <v>1541</v>
      </c>
      <c r="I222" s="2" t="s">
        <v>1433</v>
      </c>
      <c r="J222" s="2" t="s">
        <v>64</v>
      </c>
      <c r="K222" s="2" t="s">
        <v>1542</v>
      </c>
      <c r="L222" s="2" t="s">
        <v>1543</v>
      </c>
      <c r="M222" s="2"/>
      <c r="N222" s="2" t="s">
        <v>1544</v>
      </c>
      <c r="O222" s="2" t="s">
        <v>1442</v>
      </c>
      <c r="P222" s="2"/>
    </row>
    <row r="223" spans="1:16" x14ac:dyDescent="0.2">
      <c r="A223" s="2" t="s">
        <v>2404</v>
      </c>
      <c r="B223" s="2" t="s">
        <v>781</v>
      </c>
      <c r="C223" s="2" t="s">
        <v>615</v>
      </c>
      <c r="D223" s="2" t="s">
        <v>16</v>
      </c>
      <c r="E223" s="2" t="s">
        <v>1432</v>
      </c>
      <c r="F223" s="2" t="s">
        <v>782</v>
      </c>
      <c r="G223" s="2" t="s">
        <v>783</v>
      </c>
      <c r="H223" s="2" t="s">
        <v>2405</v>
      </c>
      <c r="I223" s="2" t="s">
        <v>1121</v>
      </c>
      <c r="J223" s="2" t="s">
        <v>1307</v>
      </c>
      <c r="K223" s="2" t="s">
        <v>2406</v>
      </c>
      <c r="L223" s="2" t="s">
        <v>2407</v>
      </c>
      <c r="M223" s="2" t="s">
        <v>2408</v>
      </c>
      <c r="N223" s="2" t="s">
        <v>2409</v>
      </c>
      <c r="O223" s="2" t="s">
        <v>1442</v>
      </c>
      <c r="P223" s="2" t="s">
        <v>1587</v>
      </c>
    </row>
    <row r="224" spans="1:16" x14ac:dyDescent="0.2">
      <c r="A224" s="2" t="s">
        <v>239</v>
      </c>
      <c r="B224" s="2" t="s">
        <v>240</v>
      </c>
      <c r="C224" s="2" t="s">
        <v>1870</v>
      </c>
      <c r="D224" s="2" t="s">
        <v>38</v>
      </c>
      <c r="E224" s="2" t="s">
        <v>1432</v>
      </c>
      <c r="F224" s="2" t="s">
        <v>241</v>
      </c>
      <c r="G224" s="2" t="s">
        <v>3354</v>
      </c>
      <c r="H224" s="2" t="s">
        <v>3355</v>
      </c>
      <c r="I224" s="2" t="s">
        <v>1433</v>
      </c>
      <c r="J224" s="2" t="s">
        <v>242</v>
      </c>
      <c r="K224" s="2" t="s">
        <v>3356</v>
      </c>
      <c r="L224" s="2" t="s">
        <v>2126</v>
      </c>
      <c r="M224" s="2"/>
      <c r="N224" s="2" t="s">
        <v>3357</v>
      </c>
      <c r="O224" s="2" t="s">
        <v>1442</v>
      </c>
      <c r="P224" s="2"/>
    </row>
    <row r="225" spans="1:16" x14ac:dyDescent="0.2">
      <c r="A225" s="2" t="s">
        <v>2588</v>
      </c>
      <c r="B225" s="2" t="s">
        <v>564</v>
      </c>
      <c r="C225" s="2" t="s">
        <v>2589</v>
      </c>
      <c r="D225" s="2" t="s">
        <v>146</v>
      </c>
      <c r="E225" s="2" t="s">
        <v>1432</v>
      </c>
      <c r="F225" s="2"/>
      <c r="G225" s="2"/>
      <c r="H225" s="2" t="s">
        <v>2590</v>
      </c>
      <c r="I225" s="2" t="s">
        <v>1121</v>
      </c>
      <c r="J225" s="2" t="s">
        <v>1390</v>
      </c>
      <c r="K225" s="2" t="s">
        <v>2591</v>
      </c>
      <c r="L225" s="2" t="s">
        <v>2592</v>
      </c>
      <c r="M225" s="2" t="s">
        <v>2593</v>
      </c>
      <c r="N225" s="2" t="s">
        <v>2594</v>
      </c>
      <c r="O225" s="2" t="s">
        <v>1513</v>
      </c>
      <c r="P225" s="2" t="s">
        <v>2595</v>
      </c>
    </row>
    <row r="226" spans="1:16" x14ac:dyDescent="0.2">
      <c r="A226" s="2" t="s">
        <v>129</v>
      </c>
      <c r="B226" s="2" t="s">
        <v>130</v>
      </c>
      <c r="C226" s="2" t="s">
        <v>1784</v>
      </c>
      <c r="D226" s="2" t="s">
        <v>131</v>
      </c>
      <c r="E226" s="2" t="s">
        <v>1432</v>
      </c>
      <c r="F226" s="2" t="s">
        <v>1785</v>
      </c>
      <c r="G226" s="2" t="s">
        <v>77</v>
      </c>
      <c r="H226" s="2" t="s">
        <v>132</v>
      </c>
      <c r="I226" s="2" t="s">
        <v>1433</v>
      </c>
      <c r="J226" s="2"/>
      <c r="K226" s="2" t="s">
        <v>133</v>
      </c>
      <c r="L226" s="2" t="s">
        <v>1786</v>
      </c>
      <c r="M226" s="2"/>
      <c r="N226" s="2" t="s">
        <v>1787</v>
      </c>
      <c r="O226" s="2"/>
      <c r="P226" s="2"/>
    </row>
    <row r="227" spans="1:16" x14ac:dyDescent="0.2">
      <c r="A227" s="2" t="s">
        <v>877</v>
      </c>
      <c r="B227" s="2" t="s">
        <v>878</v>
      </c>
      <c r="C227" s="2" t="s">
        <v>879</v>
      </c>
      <c r="D227" s="2" t="s">
        <v>16</v>
      </c>
      <c r="E227" s="2" t="s">
        <v>1432</v>
      </c>
      <c r="F227" s="2" t="s">
        <v>880</v>
      </c>
      <c r="G227" s="2" t="s">
        <v>881</v>
      </c>
      <c r="H227" s="2" t="s">
        <v>2695</v>
      </c>
      <c r="I227" s="2" t="s">
        <v>1121</v>
      </c>
      <c r="J227" s="2" t="s">
        <v>1369</v>
      </c>
      <c r="K227" s="2" t="s">
        <v>2696</v>
      </c>
      <c r="L227" s="2" t="s">
        <v>2697</v>
      </c>
      <c r="M227" s="2" t="s">
        <v>2698</v>
      </c>
      <c r="N227" s="2" t="s">
        <v>2699</v>
      </c>
      <c r="O227" s="2" t="s">
        <v>2700</v>
      </c>
      <c r="P227" s="2" t="s">
        <v>2701</v>
      </c>
    </row>
    <row r="228" spans="1:16" x14ac:dyDescent="0.2">
      <c r="A228" s="2" t="s">
        <v>3007</v>
      </c>
      <c r="B228" s="2" t="s">
        <v>3008</v>
      </c>
      <c r="C228" s="2" t="s">
        <v>1495</v>
      </c>
      <c r="D228" s="2" t="s">
        <v>131</v>
      </c>
      <c r="E228" s="2" t="s">
        <v>1432</v>
      </c>
      <c r="F228" s="2" t="s">
        <v>2791</v>
      </c>
      <c r="G228" s="2" t="s">
        <v>2792</v>
      </c>
      <c r="H228" s="2" t="s">
        <v>3009</v>
      </c>
      <c r="I228" s="2" t="s">
        <v>1433</v>
      </c>
      <c r="J228" s="2" t="s">
        <v>2793</v>
      </c>
      <c r="K228" s="2" t="s">
        <v>3010</v>
      </c>
      <c r="L228" s="2" t="s">
        <v>3011</v>
      </c>
      <c r="M228" s="2" t="s">
        <v>3012</v>
      </c>
      <c r="N228" s="2" t="s">
        <v>3013</v>
      </c>
      <c r="O228" s="2" t="s">
        <v>1504</v>
      </c>
      <c r="P228" s="2" t="s">
        <v>1505</v>
      </c>
    </row>
    <row r="229" spans="1:16" x14ac:dyDescent="0.2">
      <c r="A229" s="2" t="s">
        <v>709</v>
      </c>
      <c r="B229" s="2" t="s">
        <v>710</v>
      </c>
      <c r="C229" s="2" t="s">
        <v>1936</v>
      </c>
      <c r="D229" s="2" t="s">
        <v>66</v>
      </c>
      <c r="E229" s="2" t="s">
        <v>1432</v>
      </c>
      <c r="F229" s="2" t="s">
        <v>711</v>
      </c>
      <c r="G229" s="2"/>
      <c r="H229" s="2" t="s">
        <v>1937</v>
      </c>
      <c r="I229" s="2" t="s">
        <v>1433</v>
      </c>
      <c r="J229" s="2" t="s">
        <v>987</v>
      </c>
      <c r="K229" s="2" t="s">
        <v>1938</v>
      </c>
      <c r="L229" s="2" t="s">
        <v>1939</v>
      </c>
      <c r="M229" s="2"/>
      <c r="N229" s="2" t="s">
        <v>1940</v>
      </c>
      <c r="O229" s="2" t="s">
        <v>1442</v>
      </c>
      <c r="P229" s="2"/>
    </row>
    <row r="230" spans="1:16" x14ac:dyDescent="0.2">
      <c r="A230" s="2" t="s">
        <v>1457</v>
      </c>
      <c r="B230" s="2" t="s">
        <v>885</v>
      </c>
      <c r="C230" s="2" t="s">
        <v>1458</v>
      </c>
      <c r="D230" s="2" t="s">
        <v>38</v>
      </c>
      <c r="E230" s="2" t="s">
        <v>1432</v>
      </c>
      <c r="F230" s="2" t="s">
        <v>1124</v>
      </c>
      <c r="G230" s="2" t="s">
        <v>125</v>
      </c>
      <c r="H230" s="2" t="s">
        <v>1459</v>
      </c>
      <c r="I230" s="2" t="s">
        <v>1121</v>
      </c>
      <c r="J230" s="2" t="s">
        <v>886</v>
      </c>
      <c r="K230" s="2" t="s">
        <v>1460</v>
      </c>
      <c r="L230" s="2" t="s">
        <v>1461</v>
      </c>
      <c r="M230" s="2" t="s">
        <v>1462</v>
      </c>
      <c r="N230" s="2" t="s">
        <v>1463</v>
      </c>
      <c r="O230" s="2" t="s">
        <v>1464</v>
      </c>
      <c r="P230" s="2" t="s">
        <v>1465</v>
      </c>
    </row>
    <row r="231" spans="1:16" x14ac:dyDescent="0.2">
      <c r="A231" s="2" t="s">
        <v>1002</v>
      </c>
      <c r="B231" s="2" t="s">
        <v>236</v>
      </c>
      <c r="C231" s="2" t="s">
        <v>1450</v>
      </c>
      <c r="D231" s="2" t="s">
        <v>24</v>
      </c>
      <c r="E231" s="2" t="s">
        <v>1432</v>
      </c>
      <c r="F231" s="2" t="s">
        <v>2981</v>
      </c>
      <c r="G231" s="2"/>
      <c r="H231" s="2" t="s">
        <v>2982</v>
      </c>
      <c r="I231" s="2" t="s">
        <v>1433</v>
      </c>
      <c r="J231" s="2" t="s">
        <v>1003</v>
      </c>
      <c r="K231" s="2" t="s">
        <v>2983</v>
      </c>
      <c r="L231" s="2" t="s">
        <v>2340</v>
      </c>
      <c r="M231" s="2"/>
      <c r="N231" s="2" t="s">
        <v>2984</v>
      </c>
      <c r="O231" s="2"/>
      <c r="P231" s="2"/>
    </row>
    <row r="232" spans="1:16" x14ac:dyDescent="0.2">
      <c r="A232" s="2" t="s">
        <v>1246</v>
      </c>
      <c r="B232" s="2" t="s">
        <v>1247</v>
      </c>
      <c r="C232" s="2" t="s">
        <v>1128</v>
      </c>
      <c r="D232" s="2" t="s">
        <v>58</v>
      </c>
      <c r="E232" s="2" t="s">
        <v>1119</v>
      </c>
      <c r="F232" s="2" t="s">
        <v>1248</v>
      </c>
      <c r="G232" s="2" t="s">
        <v>369</v>
      </c>
      <c r="H232" s="2" t="s">
        <v>1249</v>
      </c>
      <c r="I232" s="2" t="s">
        <v>1121</v>
      </c>
      <c r="J232" s="2" t="s">
        <v>1250</v>
      </c>
      <c r="K232" s="2"/>
      <c r="L232" s="2" t="s">
        <v>1251</v>
      </c>
      <c r="M232" s="2"/>
      <c r="N232" s="2" t="s">
        <v>1252</v>
      </c>
      <c r="O232" s="2" t="s">
        <v>1129</v>
      </c>
      <c r="P232" s="2" t="s">
        <v>907</v>
      </c>
    </row>
    <row r="233" spans="1:16" x14ac:dyDescent="0.2">
      <c r="A233" s="2" t="s">
        <v>582</v>
      </c>
      <c r="B233" s="2" t="s">
        <v>583</v>
      </c>
      <c r="C233" s="2" t="s">
        <v>3393</v>
      </c>
      <c r="D233" s="2" t="s">
        <v>152</v>
      </c>
      <c r="E233" s="2" t="s">
        <v>1432</v>
      </c>
      <c r="F233" s="2" t="s">
        <v>584</v>
      </c>
      <c r="G233" s="2"/>
      <c r="H233" s="2" t="s">
        <v>3394</v>
      </c>
      <c r="I233" s="2" t="s">
        <v>1433</v>
      </c>
      <c r="J233" s="2" t="s">
        <v>585</v>
      </c>
      <c r="K233" s="2" t="s">
        <v>3395</v>
      </c>
      <c r="L233" s="2" t="s">
        <v>3396</v>
      </c>
      <c r="M233" s="2" t="s">
        <v>3397</v>
      </c>
      <c r="N233" s="2" t="s">
        <v>3398</v>
      </c>
      <c r="O233" s="2" t="s">
        <v>1442</v>
      </c>
      <c r="P233" s="2"/>
    </row>
    <row r="234" spans="1:16" x14ac:dyDescent="0.2">
      <c r="A234" s="2" t="s">
        <v>3126</v>
      </c>
      <c r="B234" s="2" t="s">
        <v>999</v>
      </c>
      <c r="C234" s="2" t="s">
        <v>3127</v>
      </c>
      <c r="D234" s="2" t="s">
        <v>49</v>
      </c>
      <c r="E234" s="2" t="s">
        <v>1432</v>
      </c>
      <c r="F234" s="2" t="s">
        <v>1288</v>
      </c>
      <c r="G234" s="2" t="s">
        <v>77</v>
      </c>
      <c r="H234" s="2" t="s">
        <v>3128</v>
      </c>
      <c r="I234" s="2" t="s">
        <v>1433</v>
      </c>
      <c r="J234" s="2"/>
      <c r="K234" s="2" t="s">
        <v>1000</v>
      </c>
      <c r="L234" s="2" t="s">
        <v>3129</v>
      </c>
      <c r="M234" s="2" t="s">
        <v>3130</v>
      </c>
      <c r="N234" s="2" t="s">
        <v>3131</v>
      </c>
      <c r="O234" s="2"/>
      <c r="P234" s="2"/>
    </row>
    <row r="235" spans="1:16" x14ac:dyDescent="0.2">
      <c r="A235" s="2" t="s">
        <v>349</v>
      </c>
      <c r="B235" s="2" t="s">
        <v>350</v>
      </c>
      <c r="C235" s="2" t="s">
        <v>3286</v>
      </c>
      <c r="D235" s="2" t="s">
        <v>31</v>
      </c>
      <c r="E235" s="2" t="s">
        <v>1432</v>
      </c>
      <c r="F235" s="2" t="s">
        <v>351</v>
      </c>
      <c r="G235" s="2"/>
      <c r="H235" s="2" t="s">
        <v>3287</v>
      </c>
      <c r="I235" s="2" t="s">
        <v>1433</v>
      </c>
      <c r="J235" s="2" t="s">
        <v>352</v>
      </c>
      <c r="K235" s="2" t="s">
        <v>3288</v>
      </c>
      <c r="L235" s="2" t="s">
        <v>1658</v>
      </c>
      <c r="M235" s="2"/>
      <c r="N235" s="2" t="s">
        <v>3289</v>
      </c>
      <c r="O235" s="2" t="s">
        <v>1442</v>
      </c>
      <c r="P235" s="2"/>
    </row>
    <row r="236" spans="1:16" x14ac:dyDescent="0.2">
      <c r="A236" s="2" t="s">
        <v>252</v>
      </c>
      <c r="B236" s="2" t="s">
        <v>253</v>
      </c>
      <c r="C236" s="2" t="s">
        <v>1450</v>
      </c>
      <c r="D236" s="2" t="s">
        <v>127</v>
      </c>
      <c r="E236" s="2" t="s">
        <v>1432</v>
      </c>
      <c r="F236" s="2" t="s">
        <v>254</v>
      </c>
      <c r="G236" s="2"/>
      <c r="H236" s="2" t="s">
        <v>3161</v>
      </c>
      <c r="I236" s="2" t="s">
        <v>1433</v>
      </c>
      <c r="J236" s="2" t="s">
        <v>255</v>
      </c>
      <c r="K236" s="2" t="s">
        <v>3162</v>
      </c>
      <c r="L236" s="2" t="s">
        <v>2052</v>
      </c>
      <c r="M236" s="2"/>
      <c r="N236" s="2" t="s">
        <v>3163</v>
      </c>
      <c r="O236" s="2" t="s">
        <v>1442</v>
      </c>
      <c r="P236" s="2" t="s">
        <v>1456</v>
      </c>
    </row>
    <row r="237" spans="1:16" x14ac:dyDescent="0.2">
      <c r="A237" s="2" t="s">
        <v>3341</v>
      </c>
      <c r="B237" s="2" t="s">
        <v>1285</v>
      </c>
      <c r="C237" s="2" t="s">
        <v>739</v>
      </c>
      <c r="D237" s="2" t="s">
        <v>31</v>
      </c>
      <c r="E237" s="2" t="s">
        <v>1432</v>
      </c>
      <c r="F237" s="2" t="s">
        <v>1286</v>
      </c>
      <c r="G237" s="2" t="s">
        <v>947</v>
      </c>
      <c r="H237" s="2" t="s">
        <v>3342</v>
      </c>
      <c r="I237" s="2" t="s">
        <v>1121</v>
      </c>
      <c r="J237" s="2" t="s">
        <v>1287</v>
      </c>
      <c r="K237" s="2" t="s">
        <v>3343</v>
      </c>
      <c r="L237" s="2" t="s">
        <v>3344</v>
      </c>
      <c r="M237" s="2" t="s">
        <v>3345</v>
      </c>
      <c r="N237" s="2" t="s">
        <v>3346</v>
      </c>
      <c r="O237" s="2" t="s">
        <v>1525</v>
      </c>
      <c r="P237" s="2" t="s">
        <v>1999</v>
      </c>
    </row>
    <row r="238" spans="1:16" x14ac:dyDescent="0.2">
      <c r="A238" s="2" t="s">
        <v>1035</v>
      </c>
      <c r="B238" s="2" t="s">
        <v>1036</v>
      </c>
      <c r="C238" s="2" t="s">
        <v>1037</v>
      </c>
      <c r="D238" s="2" t="s">
        <v>66</v>
      </c>
      <c r="E238" s="2" t="s">
        <v>853</v>
      </c>
      <c r="F238" s="2" t="s">
        <v>1038</v>
      </c>
      <c r="G238" s="2"/>
      <c r="H238" s="2" t="s">
        <v>1039</v>
      </c>
      <c r="I238" s="2"/>
      <c r="J238" s="2" t="s">
        <v>1040</v>
      </c>
      <c r="K238" s="2" t="s">
        <v>1041</v>
      </c>
      <c r="L238" s="2"/>
      <c r="M238" s="2"/>
      <c r="N238" s="2" t="s">
        <v>1042</v>
      </c>
      <c r="O238" s="2"/>
      <c r="P238" s="2"/>
    </row>
    <row r="239" spans="1:16" x14ac:dyDescent="0.2">
      <c r="A239" s="2" t="s">
        <v>1174</v>
      </c>
      <c r="B239" s="2" t="s">
        <v>25</v>
      </c>
      <c r="C239" s="2" t="s">
        <v>1450</v>
      </c>
      <c r="D239" s="2" t="s">
        <v>26</v>
      </c>
      <c r="E239" s="2" t="s">
        <v>1432</v>
      </c>
      <c r="F239" s="2" t="s">
        <v>664</v>
      </c>
      <c r="G239" s="2" t="s">
        <v>27</v>
      </c>
      <c r="H239" s="2" t="s">
        <v>2907</v>
      </c>
      <c r="I239" s="2" t="s">
        <v>1433</v>
      </c>
      <c r="J239" s="2" t="s">
        <v>28</v>
      </c>
      <c r="K239" s="2" t="s">
        <v>2908</v>
      </c>
      <c r="L239" s="2" t="s">
        <v>2909</v>
      </c>
      <c r="M239" s="2"/>
      <c r="N239" s="2" t="s">
        <v>2910</v>
      </c>
      <c r="O239" s="2"/>
      <c r="P239" s="2"/>
    </row>
    <row r="240" spans="1:16" x14ac:dyDescent="0.2">
      <c r="A240" s="2" t="s">
        <v>150</v>
      </c>
      <c r="B240" s="2" t="s">
        <v>151</v>
      </c>
      <c r="C240" s="2" t="s">
        <v>1450</v>
      </c>
      <c r="D240" s="2" t="s">
        <v>152</v>
      </c>
      <c r="E240" s="2" t="s">
        <v>1432</v>
      </c>
      <c r="F240" s="2" t="s">
        <v>153</v>
      </c>
      <c r="G240" s="2" t="s">
        <v>2014</v>
      </c>
      <c r="H240" s="2" t="s">
        <v>2015</v>
      </c>
      <c r="I240" s="2" t="s">
        <v>1433</v>
      </c>
      <c r="J240" s="2" t="s">
        <v>154</v>
      </c>
      <c r="K240" s="2" t="s">
        <v>2016</v>
      </c>
      <c r="L240" s="2" t="s">
        <v>2017</v>
      </c>
      <c r="M240" s="2"/>
      <c r="N240" s="2" t="s">
        <v>2018</v>
      </c>
      <c r="O240" s="2" t="s">
        <v>1442</v>
      </c>
      <c r="P240" s="2" t="s">
        <v>1456</v>
      </c>
    </row>
    <row r="241" spans="1:16" x14ac:dyDescent="0.2">
      <c r="A241" s="2" t="s">
        <v>3275</v>
      </c>
      <c r="B241" s="2" t="s">
        <v>3276</v>
      </c>
      <c r="C241" s="2" t="s">
        <v>1570</v>
      </c>
      <c r="D241" s="2" t="s">
        <v>152</v>
      </c>
      <c r="E241" s="2" t="s">
        <v>1432</v>
      </c>
      <c r="F241" s="2" t="s">
        <v>3277</v>
      </c>
      <c r="G241" s="2"/>
      <c r="H241" s="2" t="s">
        <v>3278</v>
      </c>
      <c r="I241" s="2" t="s">
        <v>1433</v>
      </c>
      <c r="J241" s="2" t="s">
        <v>3279</v>
      </c>
      <c r="K241" s="2" t="s">
        <v>3280</v>
      </c>
      <c r="L241" s="2" t="s">
        <v>3281</v>
      </c>
      <c r="M241" s="2"/>
      <c r="N241" s="2" t="s">
        <v>3282</v>
      </c>
      <c r="O241" s="2" t="s">
        <v>1442</v>
      </c>
      <c r="P241" s="2" t="s">
        <v>1575</v>
      </c>
    </row>
    <row r="242" spans="1:16" x14ac:dyDescent="0.2">
      <c r="A242" s="2" t="s">
        <v>2059</v>
      </c>
      <c r="B242" s="2" t="s">
        <v>1253</v>
      </c>
      <c r="C242" s="2" t="s">
        <v>689</v>
      </c>
      <c r="D242" s="2" t="s">
        <v>16</v>
      </c>
      <c r="E242" s="2" t="s">
        <v>1432</v>
      </c>
      <c r="F242" s="2" t="s">
        <v>1254</v>
      </c>
      <c r="G242" s="2" t="s">
        <v>1255</v>
      </c>
      <c r="H242" s="2" t="s">
        <v>2060</v>
      </c>
      <c r="I242" s="2" t="s">
        <v>1121</v>
      </c>
      <c r="J242" s="2" t="s">
        <v>1256</v>
      </c>
      <c r="K242" s="2" t="s">
        <v>2061</v>
      </c>
      <c r="L242" s="2" t="s">
        <v>2062</v>
      </c>
      <c r="M242" s="2" t="s">
        <v>2063</v>
      </c>
      <c r="N242" s="2" t="s">
        <v>2064</v>
      </c>
      <c r="O242" s="2" t="s">
        <v>1539</v>
      </c>
      <c r="P242" s="2" t="s">
        <v>1493</v>
      </c>
    </row>
    <row r="243" spans="1:16" x14ac:dyDescent="0.2">
      <c r="A243" s="2" t="s">
        <v>469</v>
      </c>
      <c r="B243" s="2" t="s">
        <v>470</v>
      </c>
      <c r="C243" s="2" t="s">
        <v>114</v>
      </c>
      <c r="D243" s="2" t="s">
        <v>49</v>
      </c>
      <c r="E243" s="2" t="s">
        <v>17</v>
      </c>
      <c r="F243" s="2" t="s">
        <v>471</v>
      </c>
      <c r="G243" s="2" t="s">
        <v>115</v>
      </c>
      <c r="H243" s="2" t="s">
        <v>472</v>
      </c>
      <c r="I243" s="2"/>
      <c r="J243" s="2" t="s">
        <v>473</v>
      </c>
      <c r="K243" s="2" t="s">
        <v>474</v>
      </c>
      <c r="L243" s="2"/>
      <c r="M243" s="2"/>
      <c r="N243" s="2" t="s">
        <v>475</v>
      </c>
      <c r="O243" s="2"/>
      <c r="P243" s="2" t="s">
        <v>116</v>
      </c>
    </row>
    <row r="244" spans="1:16" x14ac:dyDescent="0.2">
      <c r="A244" s="2" t="s">
        <v>2065</v>
      </c>
      <c r="B244" s="2" t="s">
        <v>444</v>
      </c>
      <c r="C244" s="2" t="s">
        <v>1450</v>
      </c>
      <c r="D244" s="2" t="s">
        <v>58</v>
      </c>
      <c r="E244" s="2" t="s">
        <v>1432</v>
      </c>
      <c r="F244" s="2" t="s">
        <v>445</v>
      </c>
      <c r="G244" s="2"/>
      <c r="H244" s="2" t="s">
        <v>2066</v>
      </c>
      <c r="I244" s="2" t="s">
        <v>1433</v>
      </c>
      <c r="J244" s="2" t="s">
        <v>446</v>
      </c>
      <c r="K244" s="2" t="s">
        <v>2067</v>
      </c>
      <c r="L244" s="2" t="s">
        <v>2068</v>
      </c>
      <c r="M244" s="2"/>
      <c r="N244" s="2" t="s">
        <v>2069</v>
      </c>
      <c r="O244" s="2" t="s">
        <v>1442</v>
      </c>
      <c r="P244" s="2" t="s">
        <v>1456</v>
      </c>
    </row>
    <row r="245" spans="1:16" x14ac:dyDescent="0.2">
      <c r="A245" s="2" t="s">
        <v>2343</v>
      </c>
      <c r="B245" s="2" t="s">
        <v>1043</v>
      </c>
      <c r="C245" s="2" t="s">
        <v>2344</v>
      </c>
      <c r="D245" s="2" t="s">
        <v>16</v>
      </c>
      <c r="E245" s="2" t="s">
        <v>1432</v>
      </c>
      <c r="F245" s="2" t="s">
        <v>1044</v>
      </c>
      <c r="G245" s="2"/>
      <c r="H245" s="2" t="s">
        <v>2345</v>
      </c>
      <c r="I245" s="2" t="s">
        <v>1433</v>
      </c>
      <c r="J245" s="2" t="s">
        <v>1045</v>
      </c>
      <c r="K245" s="2" t="s">
        <v>2346</v>
      </c>
      <c r="L245" s="2" t="s">
        <v>2347</v>
      </c>
      <c r="M245" s="2"/>
      <c r="N245" s="2" t="s">
        <v>2348</v>
      </c>
      <c r="O245" s="2" t="s">
        <v>1660</v>
      </c>
      <c r="P245" s="2" t="s">
        <v>2349</v>
      </c>
    </row>
    <row r="246" spans="1:16" x14ac:dyDescent="0.2">
      <c r="A246" s="2" t="s">
        <v>483</v>
      </c>
      <c r="B246" s="2" t="s">
        <v>1059</v>
      </c>
      <c r="C246" s="2" t="s">
        <v>961</v>
      </c>
      <c r="D246" s="2" t="s">
        <v>66</v>
      </c>
      <c r="E246" s="2" t="s">
        <v>853</v>
      </c>
      <c r="F246" s="2" t="s">
        <v>1060</v>
      </c>
      <c r="G246" s="2"/>
      <c r="H246" s="2" t="s">
        <v>484</v>
      </c>
      <c r="I246" s="2"/>
      <c r="J246" s="2" t="s">
        <v>485</v>
      </c>
      <c r="K246" s="2" t="s">
        <v>1061</v>
      </c>
      <c r="L246" s="2"/>
      <c r="M246" s="2"/>
      <c r="N246" s="2" t="s">
        <v>1062</v>
      </c>
      <c r="O246" s="2"/>
      <c r="P246" s="2"/>
    </row>
    <row r="247" spans="1:16" x14ac:dyDescent="0.2">
      <c r="A247" s="2" t="s">
        <v>313</v>
      </c>
      <c r="B247" s="2" t="s">
        <v>314</v>
      </c>
      <c r="C247" s="2" t="s">
        <v>887</v>
      </c>
      <c r="D247" s="2" t="s">
        <v>16</v>
      </c>
      <c r="E247" s="2" t="s">
        <v>853</v>
      </c>
      <c r="F247" s="2" t="s">
        <v>888</v>
      </c>
      <c r="G247" s="2"/>
      <c r="H247" s="2" t="s">
        <v>315</v>
      </c>
      <c r="I247" s="2"/>
      <c r="J247" s="2" t="s">
        <v>316</v>
      </c>
      <c r="K247" s="2" t="s">
        <v>889</v>
      </c>
      <c r="L247" s="2"/>
      <c r="M247" s="2"/>
      <c r="N247" s="2" t="s">
        <v>890</v>
      </c>
      <c r="O247" s="2"/>
      <c r="P247" s="2"/>
    </row>
    <row r="248" spans="1:16" x14ac:dyDescent="0.2">
      <c r="A248" s="2" t="s">
        <v>1098</v>
      </c>
      <c r="B248" s="2" t="s">
        <v>1099</v>
      </c>
      <c r="C248" s="2" t="s">
        <v>1570</v>
      </c>
      <c r="D248" s="2" t="s">
        <v>127</v>
      </c>
      <c r="E248" s="2" t="s">
        <v>1432</v>
      </c>
      <c r="F248" s="2" t="s">
        <v>1352</v>
      </c>
      <c r="G248" s="2"/>
      <c r="H248" s="2" t="s">
        <v>3158</v>
      </c>
      <c r="I248" s="2" t="s">
        <v>1433</v>
      </c>
      <c r="J248" s="2" t="s">
        <v>1100</v>
      </c>
      <c r="K248" s="2" t="s">
        <v>1100</v>
      </c>
      <c r="L248" s="2" t="s">
        <v>3159</v>
      </c>
      <c r="M248" s="2"/>
      <c r="N248" s="2" t="s">
        <v>3160</v>
      </c>
      <c r="O248" s="2" t="s">
        <v>1442</v>
      </c>
      <c r="P248" s="2" t="s">
        <v>1575</v>
      </c>
    </row>
    <row r="249" spans="1:16" x14ac:dyDescent="0.2">
      <c r="A249" s="2" t="s">
        <v>1004</v>
      </c>
      <c r="B249" s="2" t="s">
        <v>1005</v>
      </c>
      <c r="C249" s="2" t="s">
        <v>1450</v>
      </c>
      <c r="D249" s="2" t="s">
        <v>54</v>
      </c>
      <c r="E249" s="2" t="s">
        <v>1432</v>
      </c>
      <c r="F249" s="2" t="s">
        <v>712</v>
      </c>
      <c r="G249" s="2" t="s">
        <v>2377</v>
      </c>
      <c r="H249" s="2" t="s">
        <v>3231</v>
      </c>
      <c r="I249" s="2" t="s">
        <v>1433</v>
      </c>
      <c r="J249" s="2" t="s">
        <v>1006</v>
      </c>
      <c r="K249" s="2" t="s">
        <v>3232</v>
      </c>
      <c r="L249" s="2" t="s">
        <v>3233</v>
      </c>
      <c r="M249" s="2"/>
      <c r="N249" s="2" t="s">
        <v>3234</v>
      </c>
      <c r="O249" s="2" t="s">
        <v>1442</v>
      </c>
      <c r="P249" s="2" t="s">
        <v>1456</v>
      </c>
    </row>
    <row r="250" spans="1:16" x14ac:dyDescent="0.2">
      <c r="A250" s="2" t="s">
        <v>1776</v>
      </c>
      <c r="B250" s="2" t="s">
        <v>130</v>
      </c>
      <c r="C250" s="2" t="s">
        <v>1777</v>
      </c>
      <c r="D250" s="2" t="s">
        <v>49</v>
      </c>
      <c r="E250" s="2" t="s">
        <v>1432</v>
      </c>
      <c r="F250" s="2" t="s">
        <v>659</v>
      </c>
      <c r="G250" s="2" t="s">
        <v>1778</v>
      </c>
      <c r="H250" s="2" t="s">
        <v>1779</v>
      </c>
      <c r="I250" s="2" t="s">
        <v>1433</v>
      </c>
      <c r="J250" s="2" t="s">
        <v>660</v>
      </c>
      <c r="K250" s="2" t="s">
        <v>1780</v>
      </c>
      <c r="L250" s="2" t="s">
        <v>1781</v>
      </c>
      <c r="M250" s="2"/>
      <c r="N250" s="2" t="s">
        <v>1782</v>
      </c>
      <c r="O250" s="2"/>
      <c r="P250" s="2" t="s">
        <v>1783</v>
      </c>
    </row>
    <row r="251" spans="1:16" x14ac:dyDescent="0.2">
      <c r="A251" s="2" t="s">
        <v>1202</v>
      </c>
      <c r="B251" s="2" t="s">
        <v>1203</v>
      </c>
      <c r="C251" s="2" t="s">
        <v>1204</v>
      </c>
      <c r="D251" s="2" t="s">
        <v>152</v>
      </c>
      <c r="E251" s="2" t="s">
        <v>1119</v>
      </c>
      <c r="F251" s="2"/>
      <c r="G251" s="2" t="s">
        <v>497</v>
      </c>
      <c r="H251" s="2" t="s">
        <v>1205</v>
      </c>
      <c r="I251" s="2" t="s">
        <v>1121</v>
      </c>
      <c r="J251" s="2" t="s">
        <v>1206</v>
      </c>
      <c r="K251" s="2"/>
      <c r="L251" s="2" t="s">
        <v>1207</v>
      </c>
      <c r="M251" s="2"/>
      <c r="N251" s="2" t="s">
        <v>1208</v>
      </c>
      <c r="O251" s="2" t="s">
        <v>1209</v>
      </c>
      <c r="P251" s="2" t="s">
        <v>1210</v>
      </c>
    </row>
    <row r="252" spans="1:16" x14ac:dyDescent="0.2">
      <c r="A252" s="2" t="s">
        <v>1661</v>
      </c>
      <c r="B252" s="2" t="s">
        <v>1662</v>
      </c>
      <c r="C252" s="2" t="s">
        <v>1434</v>
      </c>
      <c r="D252" s="2" t="s">
        <v>16</v>
      </c>
      <c r="E252" s="2" t="s">
        <v>1432</v>
      </c>
      <c r="F252" s="2" t="s">
        <v>169</v>
      </c>
      <c r="G252" s="2" t="s">
        <v>1135</v>
      </c>
      <c r="H252" s="2" t="s">
        <v>1663</v>
      </c>
      <c r="I252" s="2" t="s">
        <v>1664</v>
      </c>
      <c r="J252" s="2" t="s">
        <v>1665</v>
      </c>
      <c r="K252" s="2" t="s">
        <v>1666</v>
      </c>
      <c r="L252" s="2" t="s">
        <v>1667</v>
      </c>
      <c r="M252" s="2"/>
      <c r="N252" s="2" t="s">
        <v>1668</v>
      </c>
      <c r="O252" s="2" t="s">
        <v>1669</v>
      </c>
      <c r="P252" s="2" t="s">
        <v>1435</v>
      </c>
    </row>
    <row r="253" spans="1:16" x14ac:dyDescent="0.2">
      <c r="A253" s="2" t="s">
        <v>43</v>
      </c>
      <c r="B253" s="2" t="s">
        <v>44</v>
      </c>
      <c r="C253" s="2" t="s">
        <v>1570</v>
      </c>
      <c r="D253" s="2" t="s">
        <v>24</v>
      </c>
      <c r="E253" s="2" t="s">
        <v>1432</v>
      </c>
      <c r="F253" s="2" t="s">
        <v>45</v>
      </c>
      <c r="G253" s="2"/>
      <c r="H253" s="2" t="s">
        <v>2990</v>
      </c>
      <c r="I253" s="2" t="s">
        <v>1433</v>
      </c>
      <c r="J253" s="2" t="s">
        <v>46</v>
      </c>
      <c r="K253" s="2" t="s">
        <v>2991</v>
      </c>
      <c r="L253" s="2" t="s">
        <v>2992</v>
      </c>
      <c r="M253" s="2"/>
      <c r="N253" s="2" t="s">
        <v>2993</v>
      </c>
      <c r="O253" s="2"/>
      <c r="P253" s="2" t="s">
        <v>1575</v>
      </c>
    </row>
    <row r="254" spans="1:16" x14ac:dyDescent="0.2">
      <c r="A254" s="2" t="s">
        <v>1021</v>
      </c>
      <c r="B254" s="2" t="s">
        <v>1022</v>
      </c>
      <c r="C254" s="2" t="s">
        <v>843</v>
      </c>
      <c r="D254" s="2" t="s">
        <v>58</v>
      </c>
      <c r="E254" s="2" t="s">
        <v>853</v>
      </c>
      <c r="F254" s="2" t="s">
        <v>1023</v>
      </c>
      <c r="G254" s="2" t="s">
        <v>1024</v>
      </c>
      <c r="H254" s="2" t="s">
        <v>1025</v>
      </c>
      <c r="I254" s="2"/>
      <c r="J254" s="2" t="s">
        <v>1026</v>
      </c>
      <c r="K254" s="2" t="s">
        <v>1027</v>
      </c>
      <c r="L254" s="2"/>
      <c r="M254" s="2"/>
      <c r="N254" s="2" t="s">
        <v>1028</v>
      </c>
      <c r="O254" s="2"/>
      <c r="P254" s="2" t="s">
        <v>1029</v>
      </c>
    </row>
    <row r="255" spans="1:16" x14ac:dyDescent="0.2">
      <c r="A255" s="2" t="s">
        <v>3495</v>
      </c>
      <c r="B255" s="2" t="s">
        <v>3496</v>
      </c>
      <c r="C255" s="2" t="s">
        <v>3497</v>
      </c>
      <c r="D255" s="2" t="s">
        <v>66</v>
      </c>
      <c r="E255" s="2" t="s">
        <v>1432</v>
      </c>
      <c r="F255" s="2" t="s">
        <v>210</v>
      </c>
      <c r="G255" s="2"/>
      <c r="H255" s="2" t="s">
        <v>3498</v>
      </c>
      <c r="I255" s="2" t="s">
        <v>1433</v>
      </c>
      <c r="J255" s="2" t="s">
        <v>211</v>
      </c>
      <c r="K255" s="2" t="s">
        <v>3499</v>
      </c>
      <c r="L255" s="2" t="s">
        <v>3500</v>
      </c>
      <c r="M255" s="2" t="s">
        <v>3501</v>
      </c>
      <c r="N255" s="2" t="s">
        <v>3502</v>
      </c>
      <c r="O255" s="2" t="s">
        <v>1442</v>
      </c>
      <c r="P255" s="2"/>
    </row>
    <row r="256" spans="1:16" x14ac:dyDescent="0.2">
      <c r="A256" s="2" t="s">
        <v>2796</v>
      </c>
      <c r="B256" s="2" t="s">
        <v>2797</v>
      </c>
      <c r="C256" s="2" t="s">
        <v>852</v>
      </c>
      <c r="D256" s="2" t="s">
        <v>31</v>
      </c>
      <c r="E256" s="2" t="s">
        <v>1432</v>
      </c>
      <c r="F256" s="2" t="s">
        <v>2798</v>
      </c>
      <c r="G256" s="2" t="s">
        <v>745</v>
      </c>
      <c r="H256" s="2" t="s">
        <v>3328</v>
      </c>
      <c r="I256" s="2" t="s">
        <v>1121</v>
      </c>
      <c r="J256" s="2" t="s">
        <v>2799</v>
      </c>
      <c r="K256" s="2" t="s">
        <v>3329</v>
      </c>
      <c r="L256" s="2" t="s">
        <v>3003</v>
      </c>
      <c r="M256" s="2" t="s">
        <v>3330</v>
      </c>
      <c r="N256" s="2" t="s">
        <v>3331</v>
      </c>
      <c r="O256" s="2" t="s">
        <v>1723</v>
      </c>
      <c r="P256" s="2" t="s">
        <v>1569</v>
      </c>
    </row>
    <row r="257" spans="1:16" x14ac:dyDescent="0.2">
      <c r="A257" s="2" t="s">
        <v>846</v>
      </c>
      <c r="B257" s="2" t="s">
        <v>847</v>
      </c>
      <c r="C257" s="2" t="s">
        <v>2921</v>
      </c>
      <c r="D257" s="2" t="s">
        <v>146</v>
      </c>
      <c r="E257" s="2" t="s">
        <v>1432</v>
      </c>
      <c r="F257" s="2" t="s">
        <v>848</v>
      </c>
      <c r="G257" s="2" t="s">
        <v>148</v>
      </c>
      <c r="H257" s="2" t="s">
        <v>2922</v>
      </c>
      <c r="I257" s="2" t="s">
        <v>1121</v>
      </c>
      <c r="J257" s="2" t="s">
        <v>2795</v>
      </c>
      <c r="K257" s="2" t="s">
        <v>2923</v>
      </c>
      <c r="L257" s="2" t="s">
        <v>2924</v>
      </c>
      <c r="M257" s="2" t="s">
        <v>2925</v>
      </c>
      <c r="N257" s="2" t="s">
        <v>2926</v>
      </c>
      <c r="O257" s="2" t="s">
        <v>2851</v>
      </c>
      <c r="P257" s="2" t="s">
        <v>2927</v>
      </c>
    </row>
    <row r="258" spans="1:16" x14ac:dyDescent="0.2">
      <c r="A258" s="2" t="s">
        <v>2330</v>
      </c>
      <c r="B258" s="2" t="s">
        <v>590</v>
      </c>
      <c r="C258" s="2" t="s">
        <v>2331</v>
      </c>
      <c r="D258" s="2" t="s">
        <v>66</v>
      </c>
      <c r="E258" s="2" t="s">
        <v>1432</v>
      </c>
      <c r="F258" s="2" t="s">
        <v>591</v>
      </c>
      <c r="G258" s="2" t="s">
        <v>1965</v>
      </c>
      <c r="H258" s="2" t="s">
        <v>2332</v>
      </c>
      <c r="I258" s="2" t="s">
        <v>1433</v>
      </c>
      <c r="J258" s="2" t="s">
        <v>592</v>
      </c>
      <c r="K258" s="2" t="s">
        <v>2333</v>
      </c>
      <c r="L258" s="2" t="s">
        <v>2334</v>
      </c>
      <c r="M258" s="2"/>
      <c r="N258" s="2" t="s">
        <v>2335</v>
      </c>
      <c r="O258" s="2" t="s">
        <v>1660</v>
      </c>
      <c r="P258" s="2" t="s">
        <v>2336</v>
      </c>
    </row>
    <row r="259" spans="1:16" x14ac:dyDescent="0.2">
      <c r="A259" s="2" t="s">
        <v>2525</v>
      </c>
      <c r="B259" s="2" t="s">
        <v>605</v>
      </c>
      <c r="C259" s="2" t="s">
        <v>1570</v>
      </c>
      <c r="D259" s="2" t="s">
        <v>38</v>
      </c>
      <c r="E259" s="2" t="s">
        <v>1432</v>
      </c>
      <c r="F259" s="2" t="s">
        <v>606</v>
      </c>
      <c r="G259" s="2"/>
      <c r="H259" s="2" t="s">
        <v>2526</v>
      </c>
      <c r="I259" s="2" t="s">
        <v>1433</v>
      </c>
      <c r="J259" s="2" t="s">
        <v>607</v>
      </c>
      <c r="K259" s="2" t="s">
        <v>2527</v>
      </c>
      <c r="L259" s="2" t="s">
        <v>2528</v>
      </c>
      <c r="M259" s="2"/>
      <c r="N259" s="2" t="s">
        <v>2529</v>
      </c>
      <c r="O259" s="2" t="s">
        <v>1442</v>
      </c>
      <c r="P259" s="2" t="s">
        <v>1575</v>
      </c>
    </row>
    <row r="260" spans="1:16" x14ac:dyDescent="0.2">
      <c r="A260" s="2" t="s">
        <v>2423</v>
      </c>
      <c r="B260" s="2" t="s">
        <v>747</v>
      </c>
      <c r="C260" s="2" t="s">
        <v>2424</v>
      </c>
      <c r="D260" s="2" t="s">
        <v>66</v>
      </c>
      <c r="E260" s="2" t="s">
        <v>1432</v>
      </c>
      <c r="F260" s="2" t="s">
        <v>748</v>
      </c>
      <c r="G260" s="2"/>
      <c r="H260" s="2" t="s">
        <v>2425</v>
      </c>
      <c r="I260" s="2" t="s">
        <v>1433</v>
      </c>
      <c r="J260" s="2" t="s">
        <v>1315</v>
      </c>
      <c r="K260" s="2" t="s">
        <v>2426</v>
      </c>
      <c r="L260" s="2" t="s">
        <v>2427</v>
      </c>
      <c r="M260" s="2" t="s">
        <v>2428</v>
      </c>
      <c r="N260" s="2" t="s">
        <v>2429</v>
      </c>
      <c r="O260" s="2" t="s">
        <v>1442</v>
      </c>
      <c r="P260" s="2"/>
    </row>
    <row r="261" spans="1:16" x14ac:dyDescent="0.2">
      <c r="A261" s="2" t="s">
        <v>1563</v>
      </c>
      <c r="B261" s="2" t="s">
        <v>851</v>
      </c>
      <c r="C261" s="2" t="s">
        <v>852</v>
      </c>
      <c r="D261" s="2" t="s">
        <v>24</v>
      </c>
      <c r="E261" s="2" t="s">
        <v>1432</v>
      </c>
      <c r="F261" s="2" t="s">
        <v>854</v>
      </c>
      <c r="G261" s="2" t="s">
        <v>621</v>
      </c>
      <c r="H261" s="2" t="s">
        <v>1564</v>
      </c>
      <c r="I261" s="2" t="s">
        <v>1121</v>
      </c>
      <c r="J261" s="2" t="s">
        <v>855</v>
      </c>
      <c r="K261" s="2" t="s">
        <v>1565</v>
      </c>
      <c r="L261" s="2" t="s">
        <v>1566</v>
      </c>
      <c r="M261" s="2" t="s">
        <v>1567</v>
      </c>
      <c r="N261" s="2" t="s">
        <v>1568</v>
      </c>
      <c r="O261" s="2"/>
      <c r="P261" s="2" t="s">
        <v>1569</v>
      </c>
    </row>
    <row r="262" spans="1:16" x14ac:dyDescent="0.2">
      <c r="A262" s="2" t="s">
        <v>235</v>
      </c>
      <c r="B262" s="2" t="s">
        <v>236</v>
      </c>
      <c r="C262" s="2" t="s">
        <v>1450</v>
      </c>
      <c r="D262" s="2" t="s">
        <v>127</v>
      </c>
      <c r="E262" s="2" t="s">
        <v>1432</v>
      </c>
      <c r="F262" s="2" t="s">
        <v>237</v>
      </c>
      <c r="G262" s="2"/>
      <c r="H262" s="2" t="s">
        <v>3179</v>
      </c>
      <c r="I262" s="2" t="s">
        <v>1433</v>
      </c>
      <c r="J262" s="2" t="s">
        <v>238</v>
      </c>
      <c r="K262" s="2" t="s">
        <v>3180</v>
      </c>
      <c r="L262" s="2" t="s">
        <v>3181</v>
      </c>
      <c r="M262" s="2"/>
      <c r="N262" s="2" t="s">
        <v>3182</v>
      </c>
      <c r="O262" s="2" t="s">
        <v>1442</v>
      </c>
      <c r="P262" s="2" t="s">
        <v>1456</v>
      </c>
    </row>
    <row r="263" spans="1:16" x14ac:dyDescent="0.2">
      <c r="A263" s="2" t="s">
        <v>1697</v>
      </c>
      <c r="B263" s="2" t="s">
        <v>1698</v>
      </c>
      <c r="C263" s="2" t="s">
        <v>1570</v>
      </c>
      <c r="D263" s="2" t="s">
        <v>38</v>
      </c>
      <c r="E263" s="2" t="s">
        <v>1432</v>
      </c>
      <c r="F263" s="2" t="s">
        <v>1699</v>
      </c>
      <c r="G263" s="2"/>
      <c r="H263" s="2" t="s">
        <v>1700</v>
      </c>
      <c r="I263" s="2" t="s">
        <v>1433</v>
      </c>
      <c r="J263" s="2" t="s">
        <v>1701</v>
      </c>
      <c r="K263" s="2" t="s">
        <v>1702</v>
      </c>
      <c r="L263" s="2" t="s">
        <v>1703</v>
      </c>
      <c r="M263" s="2"/>
      <c r="N263" s="2" t="s">
        <v>1704</v>
      </c>
      <c r="O263" s="2" t="s">
        <v>1442</v>
      </c>
      <c r="P263" s="2" t="s">
        <v>1575</v>
      </c>
    </row>
    <row r="264" spans="1:16" x14ac:dyDescent="0.2">
      <c r="A264" s="2" t="s">
        <v>299</v>
      </c>
      <c r="B264" s="2" t="s">
        <v>300</v>
      </c>
      <c r="C264" s="2" t="s">
        <v>1877</v>
      </c>
      <c r="D264" s="2" t="s">
        <v>31</v>
      </c>
      <c r="E264" s="2" t="s">
        <v>1432</v>
      </c>
      <c r="F264" s="2" t="s">
        <v>301</v>
      </c>
      <c r="G264" s="2"/>
      <c r="H264" s="2" t="s">
        <v>2390</v>
      </c>
      <c r="I264" s="2" t="s">
        <v>1433</v>
      </c>
      <c r="J264" s="2" t="s">
        <v>302</v>
      </c>
      <c r="K264" s="2" t="s">
        <v>2391</v>
      </c>
      <c r="L264" s="2" t="s">
        <v>2392</v>
      </c>
      <c r="M264" s="2"/>
      <c r="N264" s="2" t="s">
        <v>2393</v>
      </c>
      <c r="O264" s="2" t="s">
        <v>1442</v>
      </c>
      <c r="P264" s="2"/>
    </row>
    <row r="265" spans="1:16" x14ac:dyDescent="0.2">
      <c r="A265" s="2" t="s">
        <v>3075</v>
      </c>
      <c r="B265" s="2" t="s">
        <v>949</v>
      </c>
      <c r="C265" s="2" t="s">
        <v>698</v>
      </c>
      <c r="D265" s="2" t="s">
        <v>194</v>
      </c>
      <c r="E265" s="2" t="s">
        <v>1432</v>
      </c>
      <c r="F265" s="2" t="s">
        <v>1173</v>
      </c>
      <c r="G265" s="2" t="s">
        <v>950</v>
      </c>
      <c r="H265" s="2" t="s">
        <v>3076</v>
      </c>
      <c r="I265" s="2" t="s">
        <v>1121</v>
      </c>
      <c r="J265" s="2" t="s">
        <v>951</v>
      </c>
      <c r="K265" s="2" t="s">
        <v>3077</v>
      </c>
      <c r="L265" s="2" t="s">
        <v>3078</v>
      </c>
      <c r="M265" s="2" t="s">
        <v>3079</v>
      </c>
      <c r="N265" s="2" t="s">
        <v>3080</v>
      </c>
      <c r="O265" s="2"/>
      <c r="P265" s="2" t="s">
        <v>1514</v>
      </c>
    </row>
    <row r="266" spans="1:16" x14ac:dyDescent="0.2">
      <c r="A266" s="2" t="s">
        <v>824</v>
      </c>
      <c r="B266" s="2" t="s">
        <v>825</v>
      </c>
      <c r="C266" s="2" t="s">
        <v>698</v>
      </c>
      <c r="D266" s="2" t="s">
        <v>31</v>
      </c>
      <c r="E266" s="2" t="s">
        <v>1432</v>
      </c>
      <c r="F266" s="2" t="s">
        <v>826</v>
      </c>
      <c r="G266" s="2" t="s">
        <v>827</v>
      </c>
      <c r="H266" s="2" t="s">
        <v>3303</v>
      </c>
      <c r="I266" s="2" t="s">
        <v>1121</v>
      </c>
      <c r="J266" s="2" t="s">
        <v>828</v>
      </c>
      <c r="K266" s="2" t="s">
        <v>3304</v>
      </c>
      <c r="L266" s="2" t="s">
        <v>3305</v>
      </c>
      <c r="M266" s="2" t="s">
        <v>3306</v>
      </c>
      <c r="N266" s="2" t="s">
        <v>3307</v>
      </c>
      <c r="O266" s="2" t="s">
        <v>1738</v>
      </c>
      <c r="P266" s="2" t="s">
        <v>1514</v>
      </c>
    </row>
    <row r="267" spans="1:16" x14ac:dyDescent="0.2">
      <c r="A267" s="2" t="s">
        <v>389</v>
      </c>
      <c r="B267" s="2" t="s">
        <v>390</v>
      </c>
      <c r="C267" s="2" t="s">
        <v>1612</v>
      </c>
      <c r="D267" s="2" t="s">
        <v>54</v>
      </c>
      <c r="E267" s="2" t="s">
        <v>1432</v>
      </c>
      <c r="F267" s="2" t="s">
        <v>391</v>
      </c>
      <c r="G267" s="2"/>
      <c r="H267" s="2" t="s">
        <v>1613</v>
      </c>
      <c r="I267" s="2" t="s">
        <v>1433</v>
      </c>
      <c r="J267" s="2" t="s">
        <v>392</v>
      </c>
      <c r="K267" s="2" t="s">
        <v>1614</v>
      </c>
      <c r="L267" s="2" t="s">
        <v>1615</v>
      </c>
      <c r="M267" s="2"/>
      <c r="N267" s="2" t="s">
        <v>1616</v>
      </c>
      <c r="O267" s="2" t="s">
        <v>1442</v>
      </c>
      <c r="P267" s="2"/>
    </row>
    <row r="268" spans="1:16" x14ac:dyDescent="0.2">
      <c r="A268" s="2" t="s">
        <v>479</v>
      </c>
      <c r="B268" s="2" t="s">
        <v>2794</v>
      </c>
      <c r="C268" s="2" t="s">
        <v>30</v>
      </c>
      <c r="D268" s="2" t="s">
        <v>54</v>
      </c>
      <c r="E268" s="2" t="s">
        <v>1432</v>
      </c>
      <c r="F268" s="2" t="s">
        <v>480</v>
      </c>
      <c r="G268" s="2" t="s">
        <v>481</v>
      </c>
      <c r="H268" s="2" t="s">
        <v>3219</v>
      </c>
      <c r="I268" s="2" t="s">
        <v>1121</v>
      </c>
      <c r="J268" s="2" t="s">
        <v>482</v>
      </c>
      <c r="K268" s="2" t="s">
        <v>3220</v>
      </c>
      <c r="L268" s="2" t="s">
        <v>3221</v>
      </c>
      <c r="M268" s="2" t="s">
        <v>3222</v>
      </c>
      <c r="N268" s="2" t="s">
        <v>3223</v>
      </c>
      <c r="O268" s="2" t="s">
        <v>1442</v>
      </c>
      <c r="P268" s="2" t="s">
        <v>2263</v>
      </c>
    </row>
    <row r="269" spans="1:16" x14ac:dyDescent="0.2">
      <c r="A269" s="2" t="s">
        <v>1211</v>
      </c>
      <c r="B269" s="2" t="s">
        <v>1212</v>
      </c>
      <c r="C269" s="2" t="s">
        <v>1710</v>
      </c>
      <c r="D269" s="2" t="s">
        <v>16</v>
      </c>
      <c r="E269" s="2" t="s">
        <v>1432</v>
      </c>
      <c r="F269" s="2" t="s">
        <v>1213</v>
      </c>
      <c r="G269" s="2" t="s">
        <v>1214</v>
      </c>
      <c r="H269" s="2" t="s">
        <v>1711</v>
      </c>
      <c r="I269" s="2" t="s">
        <v>1121</v>
      </c>
      <c r="J269" s="2" t="s">
        <v>1215</v>
      </c>
      <c r="K269" s="2" t="s">
        <v>1712</v>
      </c>
      <c r="L269" s="2" t="s">
        <v>1713</v>
      </c>
      <c r="M269" s="2" t="s">
        <v>1714</v>
      </c>
      <c r="N269" s="2" t="s">
        <v>1715</v>
      </c>
      <c r="O269" s="2" t="s">
        <v>1539</v>
      </c>
      <c r="P269" s="2" t="s">
        <v>1716</v>
      </c>
    </row>
    <row r="270" spans="1:16" x14ac:dyDescent="0.2">
      <c r="A270" s="2" t="s">
        <v>397</v>
      </c>
      <c r="B270" s="2" t="s">
        <v>398</v>
      </c>
      <c r="C270" s="2" t="s">
        <v>1655</v>
      </c>
      <c r="D270" s="2" t="s">
        <v>194</v>
      </c>
      <c r="E270" s="2" t="s">
        <v>1432</v>
      </c>
      <c r="F270" s="2" t="s">
        <v>399</v>
      </c>
      <c r="G270" s="2"/>
      <c r="H270" s="2" t="s">
        <v>1656</v>
      </c>
      <c r="I270" s="2" t="s">
        <v>1433</v>
      </c>
      <c r="J270" s="2" t="s">
        <v>400</v>
      </c>
      <c r="K270" s="2" t="s">
        <v>1657</v>
      </c>
      <c r="L270" s="2" t="s">
        <v>1658</v>
      </c>
      <c r="M270" s="2"/>
      <c r="N270" s="2" t="s">
        <v>1659</v>
      </c>
      <c r="O270" s="2" t="s">
        <v>1660</v>
      </c>
      <c r="P270" s="2"/>
    </row>
    <row r="271" spans="1:16" x14ac:dyDescent="0.2">
      <c r="A271" s="2" t="s">
        <v>1065</v>
      </c>
      <c r="B271" s="2" t="s">
        <v>1066</v>
      </c>
      <c r="C271" s="2" t="s">
        <v>1067</v>
      </c>
      <c r="D271" s="2" t="s">
        <v>152</v>
      </c>
      <c r="E271" s="2" t="s">
        <v>853</v>
      </c>
      <c r="F271" s="2" t="s">
        <v>1068</v>
      </c>
      <c r="G271" s="2"/>
      <c r="H271" s="2" t="s">
        <v>1069</v>
      </c>
      <c r="I271" s="2"/>
      <c r="J271" s="2" t="s">
        <v>1070</v>
      </c>
      <c r="K271" s="2" t="s">
        <v>1071</v>
      </c>
      <c r="L271" s="2"/>
      <c r="M271" s="2"/>
      <c r="N271" s="2" t="s">
        <v>1072</v>
      </c>
      <c r="O271" s="2"/>
      <c r="P271" s="2"/>
    </row>
    <row r="272" spans="1:16" x14ac:dyDescent="0.2">
      <c r="A272" s="2" t="s">
        <v>1810</v>
      </c>
      <c r="B272" s="2" t="s">
        <v>85</v>
      </c>
      <c r="C272" s="2" t="s">
        <v>1811</v>
      </c>
      <c r="D272" s="2" t="s">
        <v>86</v>
      </c>
      <c r="E272" s="2" t="s">
        <v>1432</v>
      </c>
      <c r="F272" s="2" t="s">
        <v>1812</v>
      </c>
      <c r="G272" s="2" t="s">
        <v>77</v>
      </c>
      <c r="H272" s="2" t="s">
        <v>1813</v>
      </c>
      <c r="I272" s="2" t="s">
        <v>1433</v>
      </c>
      <c r="J272" s="2" t="s">
        <v>87</v>
      </c>
      <c r="K272" s="2" t="s">
        <v>1814</v>
      </c>
      <c r="L272" s="2" t="s">
        <v>1815</v>
      </c>
      <c r="M272" s="2"/>
      <c r="N272" s="2" t="s">
        <v>1816</v>
      </c>
      <c r="O272" s="2" t="s">
        <v>1817</v>
      </c>
      <c r="P272" s="2" t="s">
        <v>1818</v>
      </c>
    </row>
    <row r="273" spans="1:16" x14ac:dyDescent="0.2">
      <c r="A273" s="2" t="s">
        <v>2482</v>
      </c>
      <c r="B273" s="2" t="s">
        <v>246</v>
      </c>
      <c r="C273" s="2" t="s">
        <v>1450</v>
      </c>
      <c r="D273" s="2" t="s">
        <v>31</v>
      </c>
      <c r="E273" s="2" t="s">
        <v>1432</v>
      </c>
      <c r="F273" s="2" t="s">
        <v>247</v>
      </c>
      <c r="G273" s="2" t="s">
        <v>1600</v>
      </c>
      <c r="H273" s="2" t="s">
        <v>2483</v>
      </c>
      <c r="I273" s="2" t="s">
        <v>1433</v>
      </c>
      <c r="J273" s="2" t="s">
        <v>248</v>
      </c>
      <c r="K273" s="2" t="s">
        <v>2484</v>
      </c>
      <c r="L273" s="2" t="s">
        <v>2485</v>
      </c>
      <c r="M273" s="2" t="s">
        <v>2486</v>
      </c>
      <c r="N273" s="2" t="s">
        <v>2487</v>
      </c>
      <c r="O273" s="2" t="s">
        <v>1442</v>
      </c>
      <c r="P273" s="2" t="s">
        <v>1456</v>
      </c>
    </row>
    <row r="274" spans="1:16" x14ac:dyDescent="0.2">
      <c r="A274" s="2" t="s">
        <v>344</v>
      </c>
      <c r="B274" s="2" t="s">
        <v>345</v>
      </c>
      <c r="C274" s="2" t="s">
        <v>90</v>
      </c>
      <c r="D274" s="2" t="s">
        <v>58</v>
      </c>
      <c r="E274" s="2" t="s">
        <v>1432</v>
      </c>
      <c r="F274" s="2" t="s">
        <v>346</v>
      </c>
      <c r="G274" s="2" t="s">
        <v>92</v>
      </c>
      <c r="H274" s="2" t="s">
        <v>3716</v>
      </c>
      <c r="I274" s="2" t="s">
        <v>1121</v>
      </c>
      <c r="J274" s="2" t="s">
        <v>347</v>
      </c>
      <c r="K274" s="2" t="s">
        <v>3717</v>
      </c>
      <c r="L274" s="2" t="s">
        <v>3718</v>
      </c>
      <c r="M274" s="2" t="s">
        <v>3719</v>
      </c>
      <c r="N274" s="2" t="s">
        <v>3720</v>
      </c>
      <c r="O274" s="2" t="s">
        <v>1442</v>
      </c>
      <c r="P274" s="2" t="s">
        <v>2197</v>
      </c>
    </row>
    <row r="275" spans="1:16" x14ac:dyDescent="0.2">
      <c r="A275" s="2" t="s">
        <v>857</v>
      </c>
      <c r="B275" s="2" t="s">
        <v>858</v>
      </c>
      <c r="C275" s="2" t="s">
        <v>689</v>
      </c>
      <c r="D275" s="2" t="s">
        <v>24</v>
      </c>
      <c r="E275" s="2" t="s">
        <v>1432</v>
      </c>
      <c r="F275" s="2" t="s">
        <v>1146</v>
      </c>
      <c r="G275" s="2" t="s">
        <v>691</v>
      </c>
      <c r="H275" s="2" t="s">
        <v>1559</v>
      </c>
      <c r="I275" s="2" t="s">
        <v>1121</v>
      </c>
      <c r="J275" s="2" t="s">
        <v>859</v>
      </c>
      <c r="K275" s="2" t="s">
        <v>1560</v>
      </c>
      <c r="L275" s="2" t="s">
        <v>1561</v>
      </c>
      <c r="M275" s="2" t="s">
        <v>1556</v>
      </c>
      <c r="N275" s="2" t="s">
        <v>1562</v>
      </c>
      <c r="O275" s="2"/>
      <c r="P275" s="2" t="s">
        <v>1493</v>
      </c>
    </row>
    <row r="276" spans="1:16" x14ac:dyDescent="0.2">
      <c r="A276" s="2" t="s">
        <v>2714</v>
      </c>
      <c r="B276" s="2" t="s">
        <v>2715</v>
      </c>
      <c r="C276" s="2" t="s">
        <v>2716</v>
      </c>
      <c r="D276" s="2" t="s">
        <v>152</v>
      </c>
      <c r="E276" s="2" t="s">
        <v>1432</v>
      </c>
      <c r="F276" s="2" t="s">
        <v>2717</v>
      </c>
      <c r="G276" s="2"/>
      <c r="H276" s="2" t="s">
        <v>2718</v>
      </c>
      <c r="I276" s="2" t="s">
        <v>1433</v>
      </c>
      <c r="J276" s="2"/>
      <c r="K276" s="2" t="s">
        <v>2719</v>
      </c>
      <c r="L276" s="2" t="s">
        <v>2720</v>
      </c>
      <c r="M276" s="2"/>
      <c r="N276" s="2" t="s">
        <v>2721</v>
      </c>
      <c r="O276" s="2" t="s">
        <v>2722</v>
      </c>
      <c r="P276" s="2"/>
    </row>
    <row r="277" spans="1:16" x14ac:dyDescent="0.2">
      <c r="A277" s="2" t="s">
        <v>865</v>
      </c>
      <c r="B277" s="2" t="s">
        <v>866</v>
      </c>
      <c r="C277" s="2" t="s">
        <v>867</v>
      </c>
      <c r="D277" s="2" t="s">
        <v>16</v>
      </c>
      <c r="E277" s="2" t="s">
        <v>1432</v>
      </c>
      <c r="F277" s="2" t="s">
        <v>868</v>
      </c>
      <c r="G277" s="2" t="s">
        <v>788</v>
      </c>
      <c r="H277" s="2" t="s">
        <v>3732</v>
      </c>
      <c r="I277" s="2" t="s">
        <v>1121</v>
      </c>
      <c r="J277" s="2" t="s">
        <v>869</v>
      </c>
      <c r="K277" s="2" t="s">
        <v>3733</v>
      </c>
      <c r="L277" s="2" t="s">
        <v>3734</v>
      </c>
      <c r="M277" s="2"/>
      <c r="N277" s="2" t="s">
        <v>3735</v>
      </c>
      <c r="O277" s="2" t="s">
        <v>2871</v>
      </c>
      <c r="P277" s="2" t="s">
        <v>3736</v>
      </c>
    </row>
    <row r="278" spans="1:16" x14ac:dyDescent="0.2">
      <c r="A278" s="2" t="s">
        <v>283</v>
      </c>
      <c r="B278" s="2" t="s">
        <v>284</v>
      </c>
      <c r="C278" s="2" t="s">
        <v>1450</v>
      </c>
      <c r="D278" s="2" t="s">
        <v>31</v>
      </c>
      <c r="E278" s="2" t="s">
        <v>1432</v>
      </c>
      <c r="F278" s="2" t="s">
        <v>285</v>
      </c>
      <c r="G278" s="2" t="s">
        <v>1600</v>
      </c>
      <c r="H278" s="2" t="s">
        <v>2369</v>
      </c>
      <c r="I278" s="2" t="s">
        <v>1433</v>
      </c>
      <c r="J278" s="2" t="s">
        <v>286</v>
      </c>
      <c r="K278" s="2" t="s">
        <v>2370</v>
      </c>
      <c r="L278" s="2" t="s">
        <v>2371</v>
      </c>
      <c r="M278" s="2"/>
      <c r="N278" s="2" t="s">
        <v>2372</v>
      </c>
      <c r="O278" s="2" t="s">
        <v>1442</v>
      </c>
      <c r="P278" s="2" t="s">
        <v>1456</v>
      </c>
    </row>
    <row r="279" spans="1:16" x14ac:dyDescent="0.2">
      <c r="A279" s="2" t="s">
        <v>623</v>
      </c>
      <c r="B279" s="2" t="s">
        <v>624</v>
      </c>
      <c r="C279" s="2" t="s">
        <v>2685</v>
      </c>
      <c r="D279" s="2" t="s">
        <v>16</v>
      </c>
      <c r="E279" s="2" t="s">
        <v>1432</v>
      </c>
      <c r="F279" s="2" t="s">
        <v>625</v>
      </c>
      <c r="G279" s="2"/>
      <c r="H279" s="2" t="s">
        <v>2686</v>
      </c>
      <c r="I279" s="2" t="s">
        <v>1433</v>
      </c>
      <c r="J279" s="2" t="s">
        <v>626</v>
      </c>
      <c r="K279" s="2" t="s">
        <v>2687</v>
      </c>
      <c r="L279" s="2" t="s">
        <v>2688</v>
      </c>
      <c r="M279" s="2"/>
      <c r="N279" s="2" t="s">
        <v>2689</v>
      </c>
      <c r="O279" s="2" t="s">
        <v>1442</v>
      </c>
      <c r="P279" s="2"/>
    </row>
    <row r="280" spans="1:16" x14ac:dyDescent="0.2">
      <c r="A280" s="2" t="s">
        <v>612</v>
      </c>
      <c r="B280" s="2" t="s">
        <v>1073</v>
      </c>
      <c r="C280" s="2" t="s">
        <v>1450</v>
      </c>
      <c r="D280" s="2" t="s">
        <v>38</v>
      </c>
      <c r="E280" s="2" t="s">
        <v>1432</v>
      </c>
      <c r="F280" s="2" t="s">
        <v>613</v>
      </c>
      <c r="G280" s="2"/>
      <c r="H280" s="2" t="s">
        <v>2440</v>
      </c>
      <c r="I280" s="2" t="s">
        <v>1433</v>
      </c>
      <c r="J280" s="2" t="s">
        <v>614</v>
      </c>
      <c r="K280" s="2" t="s">
        <v>2441</v>
      </c>
      <c r="L280" s="2" t="s">
        <v>2442</v>
      </c>
      <c r="M280" s="2"/>
      <c r="N280" s="2" t="s">
        <v>2443</v>
      </c>
      <c r="O280" s="2" t="s">
        <v>1442</v>
      </c>
      <c r="P280" s="2" t="s">
        <v>1456</v>
      </c>
    </row>
    <row r="281" spans="1:16" x14ac:dyDescent="0.2">
      <c r="A281" s="2" t="s">
        <v>2800</v>
      </c>
      <c r="B281" s="2" t="s">
        <v>1141</v>
      </c>
      <c r="C281" s="2" t="s">
        <v>2801</v>
      </c>
      <c r="D281" s="2" t="s">
        <v>131</v>
      </c>
      <c r="E281" s="2" t="s">
        <v>1432</v>
      </c>
      <c r="F281" s="2" t="s">
        <v>1142</v>
      </c>
      <c r="G281" s="2" t="s">
        <v>2802</v>
      </c>
      <c r="H281" s="2" t="s">
        <v>3014</v>
      </c>
      <c r="I281" s="2" t="s">
        <v>1121</v>
      </c>
      <c r="J281" s="2" t="s">
        <v>1143</v>
      </c>
      <c r="K281" s="2" t="s">
        <v>3015</v>
      </c>
      <c r="L281" s="2" t="s">
        <v>3016</v>
      </c>
      <c r="M281" s="2" t="s">
        <v>3017</v>
      </c>
      <c r="N281" s="2" t="s">
        <v>3018</v>
      </c>
      <c r="O281" s="2" t="s">
        <v>3019</v>
      </c>
      <c r="P281" s="2" t="s">
        <v>3020</v>
      </c>
    </row>
    <row r="282" spans="1:16" x14ac:dyDescent="0.2">
      <c r="A282" s="2" t="s">
        <v>1471</v>
      </c>
      <c r="B282" s="2" t="s">
        <v>1472</v>
      </c>
      <c r="C282" s="2" t="s">
        <v>1473</v>
      </c>
      <c r="D282" s="2" t="s">
        <v>54</v>
      </c>
      <c r="E282" s="2" t="s">
        <v>1432</v>
      </c>
      <c r="F282" s="2" t="s">
        <v>1474</v>
      </c>
      <c r="G282" s="2"/>
      <c r="H282" s="2" t="s">
        <v>1475</v>
      </c>
      <c r="I282" s="2" t="s">
        <v>1433</v>
      </c>
      <c r="J282" s="2" t="s">
        <v>1476</v>
      </c>
      <c r="K282" s="2" t="s">
        <v>1477</v>
      </c>
      <c r="L282" s="2" t="s">
        <v>1478</v>
      </c>
      <c r="M282" s="2"/>
      <c r="N282" s="2" t="s">
        <v>1479</v>
      </c>
      <c r="O282" s="2" t="s">
        <v>1442</v>
      </c>
      <c r="P282" s="2"/>
    </row>
    <row r="283" spans="1:16" x14ac:dyDescent="0.2">
      <c r="A283" s="2" t="s">
        <v>2264</v>
      </c>
      <c r="B283" s="2" t="s">
        <v>412</v>
      </c>
      <c r="C283" s="2" t="s">
        <v>2265</v>
      </c>
      <c r="D283" s="2" t="s">
        <v>16</v>
      </c>
      <c r="E283" s="2" t="s">
        <v>1432</v>
      </c>
      <c r="F283" s="2" t="s">
        <v>59</v>
      </c>
      <c r="G283" s="2"/>
      <c r="H283" s="2" t="s">
        <v>2266</v>
      </c>
      <c r="I283" s="2" t="s">
        <v>1433</v>
      </c>
      <c r="J283" s="2" t="s">
        <v>413</v>
      </c>
      <c r="K283" s="2" t="s">
        <v>2267</v>
      </c>
      <c r="L283" s="2" t="s">
        <v>2268</v>
      </c>
      <c r="M283" s="2"/>
      <c r="N283" s="2" t="s">
        <v>2269</v>
      </c>
      <c r="O283" s="2" t="s">
        <v>1442</v>
      </c>
      <c r="P283" s="2"/>
    </row>
    <row r="284" spans="1:16" x14ac:dyDescent="0.2">
      <c r="A284" s="2" t="s">
        <v>1819</v>
      </c>
      <c r="B284" s="2" t="s">
        <v>520</v>
      </c>
      <c r="C284" s="2" t="s">
        <v>1820</v>
      </c>
      <c r="D284" s="2" t="s">
        <v>58</v>
      </c>
      <c r="E284" s="2" t="s">
        <v>1432</v>
      </c>
      <c r="F284" s="2" t="s">
        <v>67</v>
      </c>
      <c r="G284" s="2"/>
      <c r="H284" s="2" t="s">
        <v>1821</v>
      </c>
      <c r="I284" s="2" t="s">
        <v>1433</v>
      </c>
      <c r="J284" s="2" t="s">
        <v>521</v>
      </c>
      <c r="K284" s="2" t="s">
        <v>1822</v>
      </c>
      <c r="L284" s="2" t="s">
        <v>1823</v>
      </c>
      <c r="M284" s="2"/>
      <c r="N284" s="2" t="s">
        <v>1824</v>
      </c>
      <c r="O284" s="2" t="s">
        <v>1442</v>
      </c>
      <c r="P284" s="2"/>
    </row>
    <row r="285" spans="1:16" x14ac:dyDescent="0.2">
      <c r="A285" s="2" t="s">
        <v>1370</v>
      </c>
      <c r="B285" s="2" t="s">
        <v>829</v>
      </c>
      <c r="C285" s="2" t="s">
        <v>1144</v>
      </c>
      <c r="D285" s="2" t="s">
        <v>146</v>
      </c>
      <c r="E285" s="2" t="s">
        <v>1119</v>
      </c>
      <c r="F285" s="2"/>
      <c r="G285" s="2"/>
      <c r="H285" s="2" t="s">
        <v>1371</v>
      </c>
      <c r="I285" s="2" t="s">
        <v>1176</v>
      </c>
      <c r="J285" s="2" t="s">
        <v>830</v>
      </c>
      <c r="K285" s="2" t="s">
        <v>1372</v>
      </c>
      <c r="L285" s="2" t="s">
        <v>1373</v>
      </c>
      <c r="M285" s="2"/>
      <c r="N285" s="2" t="s">
        <v>1374</v>
      </c>
      <c r="O285" s="2" t="s">
        <v>1145</v>
      </c>
      <c r="P285" s="2" t="s">
        <v>856</v>
      </c>
    </row>
    <row r="286" spans="1:16" x14ac:dyDescent="0.2">
      <c r="A286" s="2" t="s">
        <v>1242</v>
      </c>
      <c r="B286" s="2" t="s">
        <v>1243</v>
      </c>
      <c r="C286" s="2" t="s">
        <v>1834</v>
      </c>
      <c r="D286" s="2" t="s">
        <v>16</v>
      </c>
      <c r="E286" s="2" t="s">
        <v>1432</v>
      </c>
      <c r="F286" s="2" t="s">
        <v>1244</v>
      </c>
      <c r="G286" s="2" t="s">
        <v>107</v>
      </c>
      <c r="H286" s="2" t="s">
        <v>1835</v>
      </c>
      <c r="I286" s="2" t="s">
        <v>1121</v>
      </c>
      <c r="J286" s="2" t="s">
        <v>1245</v>
      </c>
      <c r="K286" s="2" t="s">
        <v>1836</v>
      </c>
      <c r="L286" s="2" t="s">
        <v>1837</v>
      </c>
      <c r="M286" s="2" t="s">
        <v>1838</v>
      </c>
      <c r="N286" s="2"/>
      <c r="O286" s="2" t="s">
        <v>1839</v>
      </c>
      <c r="P286" s="2" t="s">
        <v>1840</v>
      </c>
    </row>
    <row r="287" spans="1:16" x14ac:dyDescent="0.2">
      <c r="A287" s="2" t="s">
        <v>2488</v>
      </c>
      <c r="B287" s="2" t="s">
        <v>1101</v>
      </c>
      <c r="C287" s="2" t="s">
        <v>37</v>
      </c>
      <c r="D287" s="2" t="s">
        <v>16</v>
      </c>
      <c r="E287" s="2" t="s">
        <v>1432</v>
      </c>
      <c r="F287" s="2" t="s">
        <v>2489</v>
      </c>
      <c r="G287" s="2" t="s">
        <v>226</v>
      </c>
      <c r="H287" s="2" t="s">
        <v>2490</v>
      </c>
      <c r="I287" s="2" t="s">
        <v>1121</v>
      </c>
      <c r="J287" s="2" t="s">
        <v>1102</v>
      </c>
      <c r="K287" s="2" t="s">
        <v>2491</v>
      </c>
      <c r="L287" s="2" t="s">
        <v>2492</v>
      </c>
      <c r="M287" s="2" t="s">
        <v>2493</v>
      </c>
      <c r="N287" s="2" t="s">
        <v>2494</v>
      </c>
      <c r="O287" s="2" t="s">
        <v>1442</v>
      </c>
      <c r="P287" s="2" t="s">
        <v>1485</v>
      </c>
    </row>
    <row r="288" spans="1:16" x14ac:dyDescent="0.2">
      <c r="A288" s="2" t="s">
        <v>337</v>
      </c>
      <c r="B288" s="2" t="s">
        <v>338</v>
      </c>
      <c r="C288" s="2" t="s">
        <v>1450</v>
      </c>
      <c r="D288" s="2" t="s">
        <v>49</v>
      </c>
      <c r="E288" s="2" t="s">
        <v>1432</v>
      </c>
      <c r="F288" s="2" t="s">
        <v>339</v>
      </c>
      <c r="G288" s="2"/>
      <c r="H288" s="2" t="s">
        <v>3122</v>
      </c>
      <c r="I288" s="2" t="s">
        <v>1433</v>
      </c>
      <c r="J288" s="2" t="s">
        <v>340</v>
      </c>
      <c r="K288" s="2" t="s">
        <v>3123</v>
      </c>
      <c r="L288" s="2" t="s">
        <v>3124</v>
      </c>
      <c r="M288" s="2"/>
      <c r="N288" s="2" t="s">
        <v>3125</v>
      </c>
      <c r="O288" s="2"/>
      <c r="P288" s="2" t="s">
        <v>1456</v>
      </c>
    </row>
    <row r="289" spans="1:16" x14ac:dyDescent="0.2">
      <c r="A289" s="2" t="s">
        <v>2449</v>
      </c>
      <c r="B289" s="2" t="s">
        <v>2450</v>
      </c>
      <c r="C289" s="2" t="s">
        <v>2451</v>
      </c>
      <c r="D289" s="2" t="s">
        <v>38</v>
      </c>
      <c r="E289" s="2" t="s">
        <v>1432</v>
      </c>
      <c r="F289" s="2" t="s">
        <v>2452</v>
      </c>
      <c r="G289" s="2" t="s">
        <v>666</v>
      </c>
      <c r="H289" s="2" t="s">
        <v>2453</v>
      </c>
      <c r="I289" s="2" t="s">
        <v>1121</v>
      </c>
      <c r="J289" s="2" t="s">
        <v>2454</v>
      </c>
      <c r="K289" s="2" t="s">
        <v>2455</v>
      </c>
      <c r="L289" s="2" t="s">
        <v>2456</v>
      </c>
      <c r="M289" s="2" t="s">
        <v>2457</v>
      </c>
      <c r="N289" s="2" t="s">
        <v>2458</v>
      </c>
      <c r="O289" s="2" t="s">
        <v>2459</v>
      </c>
      <c r="P289" s="2" t="s">
        <v>2460</v>
      </c>
    </row>
    <row r="290" spans="1:16" x14ac:dyDescent="0.2">
      <c r="A290" s="2" t="s">
        <v>784</v>
      </c>
      <c r="B290" s="2" t="s">
        <v>785</v>
      </c>
      <c r="C290" s="2" t="s">
        <v>2723</v>
      </c>
      <c r="D290" s="2" t="s">
        <v>16</v>
      </c>
      <c r="E290" s="2" t="s">
        <v>1432</v>
      </c>
      <c r="F290" s="2" t="s">
        <v>786</v>
      </c>
      <c r="G290" s="2" t="s">
        <v>3757</v>
      </c>
      <c r="H290" s="2" t="s">
        <v>3758</v>
      </c>
      <c r="I290" s="2" t="s">
        <v>1433</v>
      </c>
      <c r="J290" s="2" t="s">
        <v>787</v>
      </c>
      <c r="K290" s="2" t="s">
        <v>3759</v>
      </c>
      <c r="L290" s="2" t="s">
        <v>3760</v>
      </c>
      <c r="M290" s="2" t="s">
        <v>3761</v>
      </c>
      <c r="N290" s="2" t="s">
        <v>3762</v>
      </c>
      <c r="O290" s="2" t="s">
        <v>1647</v>
      </c>
      <c r="P290" s="2" t="s">
        <v>2724</v>
      </c>
    </row>
    <row r="291" spans="1:16" x14ac:dyDescent="0.2">
      <c r="A291" s="2" t="s">
        <v>546</v>
      </c>
      <c r="B291" s="2" t="s">
        <v>547</v>
      </c>
      <c r="C291" s="2" t="s">
        <v>2709</v>
      </c>
      <c r="D291" s="2" t="s">
        <v>66</v>
      </c>
      <c r="E291" s="2" t="s">
        <v>1432</v>
      </c>
      <c r="F291" s="2" t="s">
        <v>102</v>
      </c>
      <c r="G291" s="2"/>
      <c r="H291" s="2" t="s">
        <v>2710</v>
      </c>
      <c r="I291" s="2" t="s">
        <v>1433</v>
      </c>
      <c r="J291" s="2" t="s">
        <v>548</v>
      </c>
      <c r="K291" s="2" t="s">
        <v>2711</v>
      </c>
      <c r="L291" s="2" t="s">
        <v>2712</v>
      </c>
      <c r="M291" s="2"/>
      <c r="N291" s="2" t="s">
        <v>2713</v>
      </c>
      <c r="O291" s="2" t="s">
        <v>1442</v>
      </c>
      <c r="P291" s="2"/>
    </row>
    <row r="292" spans="1:16" x14ac:dyDescent="0.2">
      <c r="A292" s="2" t="s">
        <v>3363</v>
      </c>
      <c r="B292" s="2" t="s">
        <v>2803</v>
      </c>
      <c r="C292" s="2" t="s">
        <v>37</v>
      </c>
      <c r="D292" s="2" t="s">
        <v>38</v>
      </c>
      <c r="E292" s="2" t="s">
        <v>1432</v>
      </c>
      <c r="F292" s="2" t="s">
        <v>1280</v>
      </c>
      <c r="G292" s="2" t="s">
        <v>40</v>
      </c>
      <c r="H292" s="2" t="s">
        <v>3364</v>
      </c>
      <c r="I292" s="2" t="s">
        <v>1121</v>
      </c>
      <c r="J292" s="2" t="s">
        <v>1281</v>
      </c>
      <c r="K292" s="2" t="s">
        <v>3365</v>
      </c>
      <c r="L292" s="2" t="s">
        <v>3366</v>
      </c>
      <c r="M292" s="2" t="s">
        <v>3367</v>
      </c>
      <c r="N292" s="2" t="s">
        <v>3368</v>
      </c>
      <c r="O292" s="2" t="s">
        <v>1442</v>
      </c>
      <c r="P292" s="2" t="s">
        <v>1485</v>
      </c>
    </row>
    <row r="293" spans="1:16" x14ac:dyDescent="0.2">
      <c r="A293" s="2" t="s">
        <v>1151</v>
      </c>
      <c r="B293" s="2" t="s">
        <v>1152</v>
      </c>
      <c r="C293" s="2" t="s">
        <v>756</v>
      </c>
      <c r="D293" s="2" t="s">
        <v>16</v>
      </c>
      <c r="E293" s="2" t="s">
        <v>853</v>
      </c>
      <c r="F293" s="2" t="s">
        <v>1153</v>
      </c>
      <c r="G293" s="2" t="s">
        <v>758</v>
      </c>
      <c r="H293" s="2" t="s">
        <v>1154</v>
      </c>
      <c r="I293" s="2"/>
      <c r="J293" s="2" t="s">
        <v>1155</v>
      </c>
      <c r="K293" s="2" t="s">
        <v>1156</v>
      </c>
      <c r="L293" s="2"/>
      <c r="M293" s="2"/>
      <c r="N293" s="2" t="s">
        <v>1157</v>
      </c>
      <c r="O293" s="2"/>
      <c r="P293" s="2" t="s">
        <v>1158</v>
      </c>
    </row>
    <row r="294" spans="1:16" x14ac:dyDescent="0.2">
      <c r="A294" s="2" t="s">
        <v>968</v>
      </c>
      <c r="B294" s="2" t="s">
        <v>969</v>
      </c>
      <c r="C294" s="2" t="s">
        <v>852</v>
      </c>
      <c r="D294" s="2" t="s">
        <v>54</v>
      </c>
      <c r="E294" s="2" t="s">
        <v>1432</v>
      </c>
      <c r="F294" s="2" t="s">
        <v>1201</v>
      </c>
      <c r="G294" s="2" t="s">
        <v>950</v>
      </c>
      <c r="H294" s="2" t="s">
        <v>1905</v>
      </c>
      <c r="I294" s="2" t="s">
        <v>1433</v>
      </c>
      <c r="J294" s="2" t="s">
        <v>970</v>
      </c>
      <c r="K294" s="2" t="s">
        <v>1906</v>
      </c>
      <c r="L294" s="2" t="s">
        <v>1907</v>
      </c>
      <c r="M294" s="2" t="s">
        <v>1908</v>
      </c>
      <c r="N294" s="2" t="s">
        <v>1909</v>
      </c>
      <c r="O294" s="2" t="s">
        <v>1723</v>
      </c>
      <c r="P294" s="2" t="s">
        <v>1569</v>
      </c>
    </row>
    <row r="295" spans="1:16" x14ac:dyDescent="0.2">
      <c r="A295" s="2" t="s">
        <v>2378</v>
      </c>
      <c r="B295" s="2" t="s">
        <v>2379</v>
      </c>
      <c r="C295" s="2" t="s">
        <v>37</v>
      </c>
      <c r="D295" s="2" t="s">
        <v>58</v>
      </c>
      <c r="E295" s="2" t="s">
        <v>1432</v>
      </c>
      <c r="F295" s="2" t="s">
        <v>586</v>
      </c>
      <c r="G295" s="2" t="s">
        <v>511</v>
      </c>
      <c r="H295" s="2" t="s">
        <v>2380</v>
      </c>
      <c r="I295" s="2" t="s">
        <v>1121</v>
      </c>
      <c r="J295" s="2" t="s">
        <v>587</v>
      </c>
      <c r="K295" s="2" t="s">
        <v>2381</v>
      </c>
      <c r="L295" s="2" t="s">
        <v>2382</v>
      </c>
      <c r="M295" s="2" t="s">
        <v>2383</v>
      </c>
      <c r="N295" s="2" t="s">
        <v>2384</v>
      </c>
      <c r="O295" s="2" t="s">
        <v>1442</v>
      </c>
      <c r="P295" s="2" t="s">
        <v>1485</v>
      </c>
    </row>
    <row r="296" spans="1:16" x14ac:dyDescent="0.2">
      <c r="A296" s="2" t="s">
        <v>608</v>
      </c>
      <c r="B296" s="2" t="s">
        <v>609</v>
      </c>
      <c r="C296" s="2" t="s">
        <v>3416</v>
      </c>
      <c r="D296" s="2" t="s">
        <v>152</v>
      </c>
      <c r="E296" s="2" t="s">
        <v>1432</v>
      </c>
      <c r="F296" s="2" t="s">
        <v>610</v>
      </c>
      <c r="G296" s="2" t="s">
        <v>1595</v>
      </c>
      <c r="H296" s="2" t="s">
        <v>3417</v>
      </c>
      <c r="I296" s="2" t="s">
        <v>1433</v>
      </c>
      <c r="J296" s="2" t="s">
        <v>611</v>
      </c>
      <c r="K296" s="2" t="s">
        <v>3418</v>
      </c>
      <c r="L296" s="2" t="s">
        <v>3419</v>
      </c>
      <c r="M296" s="2" t="s">
        <v>3420</v>
      </c>
      <c r="N296" s="2" t="s">
        <v>3421</v>
      </c>
      <c r="O296" s="2" t="s">
        <v>1442</v>
      </c>
      <c r="P296" s="2"/>
    </row>
    <row r="297" spans="1:16" x14ac:dyDescent="0.2">
      <c r="A297" s="2" t="s">
        <v>3737</v>
      </c>
      <c r="B297" s="2" t="s">
        <v>3738</v>
      </c>
      <c r="C297" s="2" t="s">
        <v>3739</v>
      </c>
      <c r="D297" s="2" t="s">
        <v>16</v>
      </c>
      <c r="E297" s="2" t="s">
        <v>853</v>
      </c>
      <c r="F297" s="2" t="s">
        <v>3740</v>
      </c>
      <c r="G297" s="2" t="s">
        <v>3741</v>
      </c>
      <c r="H297" s="2" t="s">
        <v>3742</v>
      </c>
      <c r="I297" s="2"/>
      <c r="J297" s="2" t="s">
        <v>3743</v>
      </c>
      <c r="K297" s="2" t="s">
        <v>3744</v>
      </c>
      <c r="L297" s="2"/>
      <c r="M297" s="2"/>
      <c r="N297" s="2" t="s">
        <v>3745</v>
      </c>
      <c r="O297" s="2"/>
      <c r="P297" s="2" t="s">
        <v>3746</v>
      </c>
    </row>
    <row r="298" spans="1:16" x14ac:dyDescent="0.2">
      <c r="A298" s="2" t="s">
        <v>2299</v>
      </c>
      <c r="B298" s="2" t="s">
        <v>224</v>
      </c>
      <c r="C298" s="2" t="s">
        <v>37</v>
      </c>
      <c r="D298" s="2" t="s">
        <v>16</v>
      </c>
      <c r="E298" s="2" t="s">
        <v>1432</v>
      </c>
      <c r="F298" s="2" t="s">
        <v>225</v>
      </c>
      <c r="G298" s="2" t="s">
        <v>226</v>
      </c>
      <c r="H298" s="2" t="s">
        <v>2300</v>
      </c>
      <c r="I298" s="2" t="s">
        <v>1121</v>
      </c>
      <c r="J298" s="2" t="s">
        <v>227</v>
      </c>
      <c r="K298" s="2" t="s">
        <v>2301</v>
      </c>
      <c r="L298" s="2" t="s">
        <v>2302</v>
      </c>
      <c r="M298" s="2" t="s">
        <v>2303</v>
      </c>
      <c r="N298" s="2" t="s">
        <v>2304</v>
      </c>
      <c r="O298" s="2" t="s">
        <v>1442</v>
      </c>
      <c r="P298" s="2" t="s">
        <v>1485</v>
      </c>
    </row>
    <row r="299" spans="1:16" x14ac:dyDescent="0.2">
      <c r="A299" s="2" t="s">
        <v>601</v>
      </c>
      <c r="B299" s="2" t="s">
        <v>459</v>
      </c>
      <c r="C299" s="2" t="s">
        <v>602</v>
      </c>
      <c r="D299" s="2" t="s">
        <v>58</v>
      </c>
      <c r="E299" s="2" t="s">
        <v>1432</v>
      </c>
      <c r="F299" s="2" t="s">
        <v>603</v>
      </c>
      <c r="G299" s="2" t="s">
        <v>115</v>
      </c>
      <c r="H299" s="2" t="s">
        <v>3710</v>
      </c>
      <c r="I299" s="2" t="s">
        <v>1121</v>
      </c>
      <c r="J299" s="2" t="s">
        <v>604</v>
      </c>
      <c r="K299" s="2" t="s">
        <v>3711</v>
      </c>
      <c r="L299" s="2" t="s">
        <v>3712</v>
      </c>
      <c r="M299" s="2" t="s">
        <v>3713</v>
      </c>
      <c r="N299" s="2" t="s">
        <v>3714</v>
      </c>
      <c r="O299" s="2" t="s">
        <v>1442</v>
      </c>
      <c r="P299" s="2" t="s">
        <v>3715</v>
      </c>
    </row>
    <row r="300" spans="1:16" x14ac:dyDescent="0.2">
      <c r="A300" s="2" t="s">
        <v>1515</v>
      </c>
      <c r="B300" s="2" t="s">
        <v>1516</v>
      </c>
      <c r="C300" s="2" t="s">
        <v>1517</v>
      </c>
      <c r="D300" s="2" t="s">
        <v>152</v>
      </c>
      <c r="E300" s="2" t="s">
        <v>1432</v>
      </c>
      <c r="F300" s="2" t="s">
        <v>1518</v>
      </c>
      <c r="G300" s="2" t="s">
        <v>420</v>
      </c>
      <c r="H300" s="2" t="s">
        <v>1519</v>
      </c>
      <c r="I300" s="2" t="s">
        <v>1121</v>
      </c>
      <c r="J300" s="2" t="s">
        <v>1520</v>
      </c>
      <c r="K300" s="2" t="s">
        <v>1521</v>
      </c>
      <c r="L300" s="2" t="s">
        <v>1522</v>
      </c>
      <c r="M300" s="2" t="s">
        <v>1523</v>
      </c>
      <c r="N300" s="2" t="s">
        <v>1524</v>
      </c>
      <c r="O300" s="2" t="s">
        <v>1525</v>
      </c>
      <c r="P300" s="2" t="s">
        <v>1526</v>
      </c>
    </row>
    <row r="301" spans="1:16" x14ac:dyDescent="0.2">
      <c r="A301" s="2" t="s">
        <v>2161</v>
      </c>
      <c r="B301" s="2" t="s">
        <v>2162</v>
      </c>
      <c r="C301" s="2" t="s">
        <v>1450</v>
      </c>
      <c r="D301" s="2" t="s">
        <v>16</v>
      </c>
      <c r="E301" s="2" t="s">
        <v>1432</v>
      </c>
      <c r="F301" s="2" t="s">
        <v>2163</v>
      </c>
      <c r="G301" s="2"/>
      <c r="H301" s="2" t="s">
        <v>2164</v>
      </c>
      <c r="I301" s="2" t="s">
        <v>1433</v>
      </c>
      <c r="J301" s="2" t="s">
        <v>2165</v>
      </c>
      <c r="K301" s="2" t="s">
        <v>2166</v>
      </c>
      <c r="L301" s="2" t="s">
        <v>2167</v>
      </c>
      <c r="M301" s="2"/>
      <c r="N301" s="2" t="s">
        <v>2168</v>
      </c>
      <c r="O301" s="2" t="s">
        <v>1442</v>
      </c>
      <c r="P301" s="2" t="s">
        <v>1456</v>
      </c>
    </row>
    <row r="302" spans="1:16" x14ac:dyDescent="0.2">
      <c r="A302" s="2" t="s">
        <v>2250</v>
      </c>
      <c r="B302" s="2" t="s">
        <v>2251</v>
      </c>
      <c r="C302" s="2" t="s">
        <v>37</v>
      </c>
      <c r="D302" s="2" t="s">
        <v>38</v>
      </c>
      <c r="E302" s="2" t="s">
        <v>1432</v>
      </c>
      <c r="F302" s="2" t="s">
        <v>506</v>
      </c>
      <c r="G302" s="2" t="s">
        <v>40</v>
      </c>
      <c r="H302" s="2" t="s">
        <v>2252</v>
      </c>
      <c r="I302" s="2" t="s">
        <v>1121</v>
      </c>
      <c r="J302" s="2" t="s">
        <v>507</v>
      </c>
      <c r="K302" s="2" t="s">
        <v>2253</v>
      </c>
      <c r="L302" s="2" t="s">
        <v>2254</v>
      </c>
      <c r="M302" s="2" t="s">
        <v>2255</v>
      </c>
      <c r="N302" s="2" t="s">
        <v>2256</v>
      </c>
      <c r="O302" s="2" t="s">
        <v>1442</v>
      </c>
      <c r="P302" s="2" t="s">
        <v>1485</v>
      </c>
    </row>
    <row r="303" spans="1:16" x14ac:dyDescent="0.2">
      <c r="A303" s="2" t="s">
        <v>3091</v>
      </c>
      <c r="B303" s="2" t="s">
        <v>338</v>
      </c>
      <c r="C303" s="2" t="s">
        <v>2820</v>
      </c>
      <c r="D303" s="2" t="s">
        <v>194</v>
      </c>
      <c r="E303" s="2" t="s">
        <v>853</v>
      </c>
      <c r="F303" s="2" t="s">
        <v>3092</v>
      </c>
      <c r="G303" s="2" t="s">
        <v>2821</v>
      </c>
      <c r="H303" s="2" t="s">
        <v>3093</v>
      </c>
      <c r="I303" s="2"/>
      <c r="J303" s="2" t="s">
        <v>3094</v>
      </c>
      <c r="K303" s="2" t="s">
        <v>3095</v>
      </c>
      <c r="L303" s="2"/>
      <c r="M303" s="2"/>
      <c r="N303" s="2" t="s">
        <v>3096</v>
      </c>
      <c r="O303" s="2"/>
      <c r="P303" s="2"/>
    </row>
    <row r="304" spans="1:16" x14ac:dyDescent="0.2">
      <c r="A304" s="2" t="s">
        <v>2574</v>
      </c>
      <c r="B304" s="2" t="s">
        <v>338</v>
      </c>
      <c r="C304" s="2" t="s">
        <v>852</v>
      </c>
      <c r="D304" s="2" t="s">
        <v>194</v>
      </c>
      <c r="E304" s="2" t="s">
        <v>1432</v>
      </c>
      <c r="F304" s="2" t="s">
        <v>2575</v>
      </c>
      <c r="G304" s="2" t="s">
        <v>32</v>
      </c>
      <c r="H304" s="2" t="s">
        <v>2576</v>
      </c>
      <c r="I304" s="2" t="s">
        <v>1121</v>
      </c>
      <c r="J304" s="2" t="s">
        <v>2577</v>
      </c>
      <c r="K304" s="2" t="s">
        <v>2578</v>
      </c>
      <c r="L304" s="2" t="s">
        <v>2579</v>
      </c>
      <c r="M304" s="2" t="s">
        <v>2580</v>
      </c>
      <c r="N304" s="2" t="s">
        <v>2581</v>
      </c>
      <c r="O304" s="2"/>
      <c r="P304" s="2" t="s">
        <v>1569</v>
      </c>
    </row>
    <row r="305" spans="1:16" x14ac:dyDescent="0.2">
      <c r="A305" s="2" t="s">
        <v>3633</v>
      </c>
      <c r="B305" s="2" t="s">
        <v>276</v>
      </c>
      <c r="C305" s="2" t="s">
        <v>3634</v>
      </c>
      <c r="D305" s="2" t="s">
        <v>66</v>
      </c>
      <c r="E305" s="2" t="s">
        <v>1432</v>
      </c>
      <c r="F305" s="2" t="s">
        <v>277</v>
      </c>
      <c r="G305" s="2"/>
      <c r="H305" s="2" t="s">
        <v>3635</v>
      </c>
      <c r="I305" s="2" t="s">
        <v>1433</v>
      </c>
      <c r="J305" s="2" t="s">
        <v>278</v>
      </c>
      <c r="K305" s="2" t="s">
        <v>3636</v>
      </c>
      <c r="L305" s="2" t="s">
        <v>3637</v>
      </c>
      <c r="M305" s="2" t="s">
        <v>3638</v>
      </c>
      <c r="N305" s="2" t="s">
        <v>3639</v>
      </c>
      <c r="O305" s="2" t="s">
        <v>1442</v>
      </c>
      <c r="P305" s="2"/>
    </row>
    <row r="306" spans="1:16" x14ac:dyDescent="0.2">
      <c r="A306" s="2" t="s">
        <v>2805</v>
      </c>
      <c r="B306" s="2" t="s">
        <v>2806</v>
      </c>
      <c r="C306" s="2" t="s">
        <v>3669</v>
      </c>
      <c r="D306" s="2" t="s">
        <v>16</v>
      </c>
      <c r="E306" s="2" t="s">
        <v>853</v>
      </c>
      <c r="F306" s="2" t="s">
        <v>3670</v>
      </c>
      <c r="G306" s="2"/>
      <c r="H306" s="2" t="s">
        <v>3671</v>
      </c>
      <c r="I306" s="2"/>
      <c r="J306" s="2" t="s">
        <v>2807</v>
      </c>
      <c r="K306" s="2" t="s">
        <v>3672</v>
      </c>
      <c r="L306" s="2"/>
      <c r="M306" s="2"/>
      <c r="N306" s="2" t="s">
        <v>3673</v>
      </c>
      <c r="O306" s="2"/>
      <c r="P306" s="2"/>
    </row>
    <row r="307" spans="1:16" x14ac:dyDescent="0.2">
      <c r="A307" s="2" t="s">
        <v>696</v>
      </c>
      <c r="B307" s="2" t="s">
        <v>697</v>
      </c>
      <c r="C307" s="2" t="s">
        <v>698</v>
      </c>
      <c r="D307" s="2" t="s">
        <v>131</v>
      </c>
      <c r="E307" s="2" t="s">
        <v>1432</v>
      </c>
      <c r="F307" s="2" t="s">
        <v>699</v>
      </c>
      <c r="G307" s="2" t="s">
        <v>420</v>
      </c>
      <c r="H307" s="2" t="s">
        <v>2994</v>
      </c>
      <c r="I307" s="2" t="s">
        <v>1121</v>
      </c>
      <c r="J307" s="2" t="s">
        <v>700</v>
      </c>
      <c r="K307" s="2" t="s">
        <v>2995</v>
      </c>
      <c r="L307" s="2" t="s">
        <v>2996</v>
      </c>
      <c r="M307" s="2" t="s">
        <v>2997</v>
      </c>
      <c r="N307" s="2" t="s">
        <v>2998</v>
      </c>
      <c r="O307" s="2"/>
      <c r="P307" s="2" t="s">
        <v>1514</v>
      </c>
    </row>
    <row r="308" spans="1:16" x14ac:dyDescent="0.2">
      <c r="A308" s="2" t="s">
        <v>1825</v>
      </c>
      <c r="B308" s="2" t="s">
        <v>1241</v>
      </c>
      <c r="C308" s="2" t="s">
        <v>1826</v>
      </c>
      <c r="D308" s="2" t="s">
        <v>31</v>
      </c>
      <c r="E308" s="2" t="s">
        <v>1432</v>
      </c>
      <c r="F308" s="2" t="s">
        <v>55</v>
      </c>
      <c r="G308" s="2" t="s">
        <v>1024</v>
      </c>
      <c r="H308" s="2" t="s">
        <v>1827</v>
      </c>
      <c r="I308" s="2" t="s">
        <v>1433</v>
      </c>
      <c r="J308" s="2" t="s">
        <v>1828</v>
      </c>
      <c r="K308" s="2" t="s">
        <v>1829</v>
      </c>
      <c r="L308" s="2" t="s">
        <v>1830</v>
      </c>
      <c r="M308" s="2"/>
      <c r="N308" s="2" t="s">
        <v>1831</v>
      </c>
      <c r="O308" s="2" t="s">
        <v>1832</v>
      </c>
      <c r="P308" s="2" t="s">
        <v>1833</v>
      </c>
    </row>
    <row r="309" spans="1:16" x14ac:dyDescent="0.2">
      <c r="A309" s="2" t="s">
        <v>1007</v>
      </c>
      <c r="B309" s="2" t="s">
        <v>1008</v>
      </c>
      <c r="C309" s="2" t="s">
        <v>1009</v>
      </c>
      <c r="D309" s="2" t="s">
        <v>66</v>
      </c>
      <c r="E309" s="2" t="s">
        <v>853</v>
      </c>
      <c r="F309" s="2" t="s">
        <v>1010</v>
      </c>
      <c r="G309" s="2"/>
      <c r="H309" s="2" t="s">
        <v>1011</v>
      </c>
      <c r="I309" s="2"/>
      <c r="J309" s="2" t="s">
        <v>1012</v>
      </c>
      <c r="K309" s="2" t="s">
        <v>1013</v>
      </c>
      <c r="L309" s="2"/>
      <c r="M309" s="2"/>
      <c r="N309" s="2" t="s">
        <v>1014</v>
      </c>
      <c r="O309" s="2"/>
      <c r="P309" s="2"/>
    </row>
    <row r="310" spans="1:16" x14ac:dyDescent="0.2">
      <c r="A310" s="2" t="s">
        <v>2804</v>
      </c>
      <c r="B310" s="2" t="s">
        <v>821</v>
      </c>
      <c r="C310" s="2" t="s">
        <v>715</v>
      </c>
      <c r="D310" s="2" t="s">
        <v>270</v>
      </c>
      <c r="E310" s="2" t="s">
        <v>1432</v>
      </c>
      <c r="F310" s="2" t="s">
        <v>822</v>
      </c>
      <c r="G310" s="2" t="s">
        <v>783</v>
      </c>
      <c r="H310" s="2" t="s">
        <v>3033</v>
      </c>
      <c r="I310" s="2" t="s">
        <v>1121</v>
      </c>
      <c r="J310" s="2" t="s">
        <v>823</v>
      </c>
      <c r="K310" s="2" t="s">
        <v>3034</v>
      </c>
      <c r="L310" s="2" t="s">
        <v>3035</v>
      </c>
      <c r="M310" s="2"/>
      <c r="N310" s="2" t="s">
        <v>3036</v>
      </c>
      <c r="O310" s="2"/>
      <c r="P310" s="2" t="s">
        <v>1639</v>
      </c>
    </row>
    <row r="311" spans="1:16" x14ac:dyDescent="0.2">
      <c r="A311" s="2" t="s">
        <v>3553</v>
      </c>
      <c r="B311" s="2" t="s">
        <v>405</v>
      </c>
      <c r="C311" s="2" t="s">
        <v>37</v>
      </c>
      <c r="D311" s="2" t="s">
        <v>66</v>
      </c>
      <c r="E311" s="2" t="s">
        <v>1432</v>
      </c>
      <c r="F311" s="2" t="s">
        <v>406</v>
      </c>
      <c r="G311" s="2" t="s">
        <v>112</v>
      </c>
      <c r="H311" s="2" t="s">
        <v>3554</v>
      </c>
      <c r="I311" s="2" t="s">
        <v>1121</v>
      </c>
      <c r="J311" s="2" t="s">
        <v>407</v>
      </c>
      <c r="K311" s="2" t="s">
        <v>3555</v>
      </c>
      <c r="L311" s="2" t="s">
        <v>3556</v>
      </c>
      <c r="M311" s="2" t="s">
        <v>3557</v>
      </c>
      <c r="N311" s="2" t="s">
        <v>3558</v>
      </c>
      <c r="O311" s="2" t="s">
        <v>1442</v>
      </c>
      <c r="P311" s="2" t="s">
        <v>1485</v>
      </c>
    </row>
    <row r="312" spans="1:16" x14ac:dyDescent="0.2">
      <c r="A312" s="2" t="s">
        <v>121</v>
      </c>
      <c r="B312" s="2" t="s">
        <v>122</v>
      </c>
      <c r="C312" s="2" t="s">
        <v>123</v>
      </c>
      <c r="D312" s="2" t="s">
        <v>38</v>
      </c>
      <c r="E312" s="2" t="s">
        <v>1432</v>
      </c>
      <c r="F312" s="2" t="s">
        <v>124</v>
      </c>
      <c r="G312" s="2" t="s">
        <v>125</v>
      </c>
      <c r="H312" s="2" t="s">
        <v>1753</v>
      </c>
      <c r="I312" s="2" t="s">
        <v>1121</v>
      </c>
      <c r="J312" s="2" t="s">
        <v>126</v>
      </c>
      <c r="K312" s="2" t="s">
        <v>1754</v>
      </c>
      <c r="L312" s="2" t="s">
        <v>1755</v>
      </c>
      <c r="M312" s="2" t="s">
        <v>1756</v>
      </c>
      <c r="N312" s="2" t="s">
        <v>1757</v>
      </c>
      <c r="O312" s="2" t="s">
        <v>1442</v>
      </c>
      <c r="P312" s="2" t="s">
        <v>1758</v>
      </c>
    </row>
    <row r="313" spans="1:16" x14ac:dyDescent="0.2">
      <c r="A313" s="2" t="s">
        <v>1093</v>
      </c>
      <c r="B313" s="2" t="s">
        <v>1094</v>
      </c>
      <c r="C313" s="2" t="s">
        <v>1437</v>
      </c>
      <c r="D313" s="2" t="s">
        <v>152</v>
      </c>
      <c r="E313" s="2" t="s">
        <v>1432</v>
      </c>
      <c r="F313" s="2" t="s">
        <v>1333</v>
      </c>
      <c r="G313" s="2" t="s">
        <v>2177</v>
      </c>
      <c r="H313" s="2" t="s">
        <v>2626</v>
      </c>
      <c r="I313" s="2" t="s">
        <v>1433</v>
      </c>
      <c r="J313" s="2" t="s">
        <v>1095</v>
      </c>
      <c r="K313" s="2" t="s">
        <v>2627</v>
      </c>
      <c r="L313" s="2" t="s">
        <v>2628</v>
      </c>
      <c r="M313" s="2" t="s">
        <v>2629</v>
      </c>
      <c r="N313" s="2" t="s">
        <v>2630</v>
      </c>
      <c r="O313" s="2" t="s">
        <v>1436</v>
      </c>
      <c r="P313" s="2" t="s">
        <v>1438</v>
      </c>
    </row>
    <row r="314" spans="1:16" x14ac:dyDescent="0.2">
      <c r="A314" s="2" t="s">
        <v>991</v>
      </c>
      <c r="B314" s="2" t="s">
        <v>353</v>
      </c>
      <c r="C314" s="2" t="s">
        <v>932</v>
      </c>
      <c r="D314" s="2" t="s">
        <v>194</v>
      </c>
      <c r="E314" s="2" t="s">
        <v>853</v>
      </c>
      <c r="F314" s="2" t="s">
        <v>354</v>
      </c>
      <c r="G314" s="2"/>
      <c r="H314" s="2" t="s">
        <v>355</v>
      </c>
      <c r="I314" s="2"/>
      <c r="J314" s="2" t="s">
        <v>356</v>
      </c>
      <c r="K314" s="2" t="s">
        <v>992</v>
      </c>
      <c r="L314" s="2"/>
      <c r="M314" s="2"/>
      <c r="N314" s="2" t="s">
        <v>993</v>
      </c>
      <c r="O314" s="2"/>
      <c r="P314" s="2"/>
    </row>
    <row r="315" spans="1:16" x14ac:dyDescent="0.2">
      <c r="A315" s="2" t="s">
        <v>3474</v>
      </c>
      <c r="B315" s="2" t="s">
        <v>3475</v>
      </c>
      <c r="C315" s="2" t="s">
        <v>2742</v>
      </c>
      <c r="D315" s="2" t="s">
        <v>66</v>
      </c>
      <c r="E315" s="2" t="s">
        <v>853</v>
      </c>
      <c r="F315" s="2" t="s">
        <v>3476</v>
      </c>
      <c r="G315" s="2" t="s">
        <v>945</v>
      </c>
      <c r="H315" s="2" t="s">
        <v>3477</v>
      </c>
      <c r="I315" s="2"/>
      <c r="J315" s="2" t="s">
        <v>3478</v>
      </c>
      <c r="K315" s="2" t="s">
        <v>3479</v>
      </c>
      <c r="L315" s="2"/>
      <c r="M315" s="2"/>
      <c r="N315" s="2" t="s">
        <v>3480</v>
      </c>
      <c r="O315" s="2"/>
      <c r="P315" s="2" t="s">
        <v>1314</v>
      </c>
    </row>
    <row r="316" spans="1:16" x14ac:dyDescent="0.2">
      <c r="A316" s="2" t="s">
        <v>110</v>
      </c>
      <c r="B316" s="2" t="s">
        <v>1724</v>
      </c>
      <c r="C316" s="2" t="s">
        <v>1725</v>
      </c>
      <c r="D316" s="2" t="s">
        <v>111</v>
      </c>
      <c r="E316" s="2" t="s">
        <v>1432</v>
      </c>
      <c r="F316" s="2" t="s">
        <v>1726</v>
      </c>
      <c r="G316" s="2" t="s">
        <v>112</v>
      </c>
      <c r="H316" s="2" t="s">
        <v>1727</v>
      </c>
      <c r="I316" s="2" t="s">
        <v>1433</v>
      </c>
      <c r="J316" s="2" t="s">
        <v>113</v>
      </c>
      <c r="K316" s="2" t="s">
        <v>1728</v>
      </c>
      <c r="L316" s="2" t="s">
        <v>1729</v>
      </c>
      <c r="M316" s="2" t="s">
        <v>1730</v>
      </c>
      <c r="N316" s="2" t="s">
        <v>1731</v>
      </c>
      <c r="O316" s="2"/>
      <c r="P316" s="2"/>
    </row>
    <row r="317" spans="1:16" x14ac:dyDescent="0.2">
      <c r="A317" s="2" t="s">
        <v>2319</v>
      </c>
      <c r="B317" s="2" t="s">
        <v>236</v>
      </c>
      <c r="C317" s="2" t="s">
        <v>715</v>
      </c>
      <c r="D317" s="2" t="s">
        <v>66</v>
      </c>
      <c r="E317" s="2" t="s">
        <v>1432</v>
      </c>
      <c r="F317" s="2" t="s">
        <v>764</v>
      </c>
      <c r="G317" s="2" t="s">
        <v>666</v>
      </c>
      <c r="H317" s="2" t="s">
        <v>2320</v>
      </c>
      <c r="I317" s="2" t="s">
        <v>1121</v>
      </c>
      <c r="J317" s="2" t="s">
        <v>765</v>
      </c>
      <c r="K317" s="2" t="s">
        <v>2321</v>
      </c>
      <c r="L317" s="2" t="s">
        <v>2322</v>
      </c>
      <c r="M317" s="2" t="s">
        <v>2323</v>
      </c>
      <c r="N317" s="2" t="s">
        <v>2324</v>
      </c>
      <c r="O317" s="2" t="s">
        <v>1638</v>
      </c>
      <c r="P317" s="2" t="s">
        <v>1639</v>
      </c>
    </row>
    <row r="318" spans="1:16" x14ac:dyDescent="0.2">
      <c r="A318" s="2" t="s">
        <v>794</v>
      </c>
      <c r="B318" s="2" t="s">
        <v>795</v>
      </c>
      <c r="C318" s="2" t="s">
        <v>1877</v>
      </c>
      <c r="D318" s="2" t="s">
        <v>38</v>
      </c>
      <c r="E318" s="2" t="s">
        <v>1432</v>
      </c>
      <c r="F318" s="2" t="s">
        <v>796</v>
      </c>
      <c r="G318" s="2" t="s">
        <v>2290</v>
      </c>
      <c r="H318" s="2" t="s">
        <v>3347</v>
      </c>
      <c r="I318" s="2" t="s">
        <v>1433</v>
      </c>
      <c r="J318" s="2" t="s">
        <v>1097</v>
      </c>
      <c r="K318" s="2" t="s">
        <v>3348</v>
      </c>
      <c r="L318" s="2" t="s">
        <v>1658</v>
      </c>
      <c r="M318" s="2"/>
      <c r="N318" s="2" t="s">
        <v>3349</v>
      </c>
      <c r="O318" s="2" t="s">
        <v>1442</v>
      </c>
      <c r="P318" s="2"/>
    </row>
    <row r="319" spans="1:16" x14ac:dyDescent="0.2">
      <c r="A319" s="2" t="s">
        <v>1107</v>
      </c>
      <c r="B319" s="2" t="s">
        <v>1108</v>
      </c>
      <c r="C319" s="2" t="s">
        <v>1109</v>
      </c>
      <c r="D319" s="2" t="s">
        <v>49</v>
      </c>
      <c r="E319" s="2" t="s">
        <v>853</v>
      </c>
      <c r="F319" s="2" t="s">
        <v>1110</v>
      </c>
      <c r="G319" s="2"/>
      <c r="H319" s="2" t="s">
        <v>1111</v>
      </c>
      <c r="I319" s="2"/>
      <c r="J319" s="2" t="s">
        <v>1112</v>
      </c>
      <c r="K319" s="2" t="s">
        <v>1113</v>
      </c>
      <c r="L319" s="2"/>
      <c r="M319" s="2"/>
      <c r="N319" s="2" t="s">
        <v>1114</v>
      </c>
      <c r="O319" s="2"/>
      <c r="P319" s="2"/>
    </row>
    <row r="320" spans="1:16" x14ac:dyDescent="0.2">
      <c r="A320" s="2" t="s">
        <v>2270</v>
      </c>
      <c r="B320" s="2" t="s">
        <v>588</v>
      </c>
      <c r="C320" s="2" t="s">
        <v>2271</v>
      </c>
      <c r="D320" s="2" t="s">
        <v>66</v>
      </c>
      <c r="E320" s="2" t="s">
        <v>1432</v>
      </c>
      <c r="F320" s="2" t="s">
        <v>589</v>
      </c>
      <c r="G320" s="2" t="s">
        <v>2272</v>
      </c>
      <c r="H320" s="2" t="s">
        <v>2273</v>
      </c>
      <c r="I320" s="2" t="s">
        <v>1433</v>
      </c>
      <c r="J320" s="2" t="s">
        <v>760</v>
      </c>
      <c r="K320" s="2" t="s">
        <v>2274</v>
      </c>
      <c r="L320" s="2" t="s">
        <v>2275</v>
      </c>
      <c r="M320" s="2"/>
      <c r="N320" s="2"/>
      <c r="O320" s="2" t="s">
        <v>1442</v>
      </c>
      <c r="P320" s="2" t="s">
        <v>2276</v>
      </c>
    </row>
    <row r="321" spans="1:16" x14ac:dyDescent="0.2">
      <c r="A321" s="2" t="s">
        <v>1030</v>
      </c>
      <c r="B321" s="2" t="s">
        <v>1031</v>
      </c>
      <c r="C321" s="2" t="s">
        <v>1032</v>
      </c>
      <c r="D321" s="2" t="s">
        <v>66</v>
      </c>
      <c r="E321" s="2" t="s">
        <v>1432</v>
      </c>
      <c r="F321" s="2" t="s">
        <v>2203</v>
      </c>
      <c r="G321" s="2" t="s">
        <v>1033</v>
      </c>
      <c r="H321" s="2" t="s">
        <v>2204</v>
      </c>
      <c r="I321" s="2" t="s">
        <v>1121</v>
      </c>
      <c r="J321" s="2" t="s">
        <v>1034</v>
      </c>
      <c r="K321" s="2" t="s">
        <v>2205</v>
      </c>
      <c r="L321" s="2" t="s">
        <v>2206</v>
      </c>
      <c r="M321" s="2" t="s">
        <v>2207</v>
      </c>
      <c r="N321" s="2" t="s">
        <v>2208</v>
      </c>
      <c r="O321" s="2" t="s">
        <v>1539</v>
      </c>
      <c r="P321" s="2" t="s">
        <v>2209</v>
      </c>
    </row>
    <row r="322" spans="1:16" x14ac:dyDescent="0.2">
      <c r="A322" s="2" t="s">
        <v>921</v>
      </c>
      <c r="B322" s="2" t="s">
        <v>922</v>
      </c>
      <c r="C322" s="2" t="s">
        <v>555</v>
      </c>
      <c r="D322" s="2" t="s">
        <v>16</v>
      </c>
      <c r="E322" s="2" t="s">
        <v>853</v>
      </c>
      <c r="F322" s="2" t="s">
        <v>923</v>
      </c>
      <c r="G322" s="2" t="s">
        <v>924</v>
      </c>
      <c r="H322" s="2" t="s">
        <v>925</v>
      </c>
      <c r="I322" s="2"/>
      <c r="J322" s="2" t="s">
        <v>926</v>
      </c>
      <c r="K322" s="2" t="s">
        <v>927</v>
      </c>
      <c r="L322" s="2"/>
      <c r="M322" s="2"/>
      <c r="N322" s="2" t="s">
        <v>928</v>
      </c>
      <c r="O322" s="2"/>
      <c r="P322" s="2" t="s">
        <v>929</v>
      </c>
    </row>
    <row r="323" spans="1:16" x14ac:dyDescent="0.2">
      <c r="A323" s="2" t="s">
        <v>3691</v>
      </c>
      <c r="B323" s="2" t="s">
        <v>579</v>
      </c>
      <c r="C323" s="2" t="s">
        <v>3692</v>
      </c>
      <c r="D323" s="2" t="s">
        <v>58</v>
      </c>
      <c r="E323" s="2" t="s">
        <v>1432</v>
      </c>
      <c r="F323" s="2" t="s">
        <v>580</v>
      </c>
      <c r="G323" s="2"/>
      <c r="H323" s="2" t="s">
        <v>3693</v>
      </c>
      <c r="I323" s="2" t="s">
        <v>1433</v>
      </c>
      <c r="J323" s="2" t="s">
        <v>581</v>
      </c>
      <c r="K323" s="2" t="s">
        <v>3694</v>
      </c>
      <c r="L323" s="2" t="s">
        <v>3695</v>
      </c>
      <c r="M323" s="2" t="s">
        <v>3696</v>
      </c>
      <c r="N323" s="2" t="s">
        <v>3697</v>
      </c>
      <c r="O323" s="2" t="s">
        <v>1442</v>
      </c>
      <c r="P323" s="2"/>
    </row>
    <row r="324" spans="1:16" x14ac:dyDescent="0.2">
      <c r="A324" s="2" t="s">
        <v>3081</v>
      </c>
      <c r="B324" s="2" t="s">
        <v>882</v>
      </c>
      <c r="C324" s="2" t="s">
        <v>715</v>
      </c>
      <c r="D324" s="2" t="s">
        <v>194</v>
      </c>
      <c r="E324" s="2" t="s">
        <v>1432</v>
      </c>
      <c r="F324" s="2" t="s">
        <v>1120</v>
      </c>
      <c r="G324" s="2" t="s">
        <v>621</v>
      </c>
      <c r="H324" s="2" t="s">
        <v>3082</v>
      </c>
      <c r="I324" s="2" t="s">
        <v>1121</v>
      </c>
      <c r="J324" s="2" t="s">
        <v>883</v>
      </c>
      <c r="K324" s="2" t="s">
        <v>3083</v>
      </c>
      <c r="L324" s="2" t="s">
        <v>3084</v>
      </c>
      <c r="M324" s="2"/>
      <c r="N324" s="2" t="s">
        <v>3085</v>
      </c>
      <c r="O324" s="2"/>
      <c r="P324" s="2" t="s">
        <v>1639</v>
      </c>
    </row>
    <row r="325" spans="1:16" x14ac:dyDescent="0.2">
      <c r="A325" s="2" t="s">
        <v>972</v>
      </c>
      <c r="B325" s="2" t="s">
        <v>743</v>
      </c>
      <c r="C325" s="2" t="s">
        <v>715</v>
      </c>
      <c r="D325" s="2" t="s">
        <v>38</v>
      </c>
      <c r="E325" s="2" t="s">
        <v>1432</v>
      </c>
      <c r="F325" s="2" t="s">
        <v>744</v>
      </c>
      <c r="G325" s="2" t="s">
        <v>745</v>
      </c>
      <c r="H325" s="2" t="s">
        <v>2027</v>
      </c>
      <c r="I325" s="2" t="s">
        <v>1121</v>
      </c>
      <c r="J325" s="2" t="s">
        <v>746</v>
      </c>
      <c r="K325" s="2" t="s">
        <v>2028</v>
      </c>
      <c r="L325" s="2" t="s">
        <v>2029</v>
      </c>
      <c r="M325" s="2" t="s">
        <v>2030</v>
      </c>
      <c r="N325" s="2" t="s">
        <v>2031</v>
      </c>
      <c r="O325" s="2" t="s">
        <v>1638</v>
      </c>
      <c r="P325" s="2" t="s">
        <v>1639</v>
      </c>
    </row>
    <row r="326" spans="1:16" x14ac:dyDescent="0.2">
      <c r="A326" s="2" t="s">
        <v>1046</v>
      </c>
      <c r="B326" s="2" t="s">
        <v>476</v>
      </c>
      <c r="C326" s="2" t="s">
        <v>1047</v>
      </c>
      <c r="D326" s="2" t="s">
        <v>24</v>
      </c>
      <c r="E326" s="2" t="s">
        <v>853</v>
      </c>
      <c r="F326" s="2" t="s">
        <v>1048</v>
      </c>
      <c r="G326" s="2"/>
      <c r="H326" s="2" t="s">
        <v>477</v>
      </c>
      <c r="I326" s="2"/>
      <c r="J326" s="2" t="s">
        <v>478</v>
      </c>
      <c r="K326" s="2" t="s">
        <v>1049</v>
      </c>
      <c r="L326" s="2"/>
      <c r="M326" s="2"/>
      <c r="N326" s="2" t="s">
        <v>1050</v>
      </c>
      <c r="O326" s="2"/>
      <c r="P326" s="2"/>
    </row>
    <row r="327" spans="1:16" x14ac:dyDescent="0.2">
      <c r="A327" s="2" t="s">
        <v>778</v>
      </c>
      <c r="B327" s="2" t="s">
        <v>476</v>
      </c>
      <c r="C327" s="2" t="s">
        <v>852</v>
      </c>
      <c r="D327" s="2" t="s">
        <v>194</v>
      </c>
      <c r="E327" s="2" t="s">
        <v>1432</v>
      </c>
      <c r="F327" s="2" t="s">
        <v>779</v>
      </c>
      <c r="G327" s="2" t="s">
        <v>32</v>
      </c>
      <c r="H327" s="2" t="s">
        <v>3201</v>
      </c>
      <c r="I327" s="2" t="s">
        <v>1121</v>
      </c>
      <c r="J327" s="2" t="s">
        <v>780</v>
      </c>
      <c r="K327" s="2" t="s">
        <v>3202</v>
      </c>
      <c r="L327" s="2" t="s">
        <v>3203</v>
      </c>
      <c r="M327" s="2" t="s">
        <v>3204</v>
      </c>
      <c r="N327" s="2" t="s">
        <v>3205</v>
      </c>
      <c r="O327" s="2"/>
      <c r="P327" s="2" t="s">
        <v>1569</v>
      </c>
    </row>
    <row r="328" spans="1:16" x14ac:dyDescent="0.2">
      <c r="A328" s="2" t="s">
        <v>357</v>
      </c>
      <c r="B328" s="2" t="s">
        <v>358</v>
      </c>
      <c r="C328" s="2" t="s">
        <v>1570</v>
      </c>
      <c r="D328" s="2" t="s">
        <v>16</v>
      </c>
      <c r="E328" s="2" t="s">
        <v>1432</v>
      </c>
      <c r="F328" s="2" t="s">
        <v>359</v>
      </c>
      <c r="G328" s="2" t="s">
        <v>2495</v>
      </c>
      <c r="H328" s="2" t="s">
        <v>3808</v>
      </c>
      <c r="I328" s="2" t="s">
        <v>1433</v>
      </c>
      <c r="J328" s="2" t="s">
        <v>360</v>
      </c>
      <c r="K328" s="2" t="s">
        <v>3809</v>
      </c>
      <c r="L328" s="2" t="s">
        <v>3810</v>
      </c>
      <c r="M328" s="2"/>
      <c r="N328" s="2"/>
      <c r="O328" s="2" t="s">
        <v>1442</v>
      </c>
      <c r="P328" s="2" t="s">
        <v>1575</v>
      </c>
    </row>
    <row r="329" spans="1:16" x14ac:dyDescent="0.2">
      <c r="A329" s="2" t="s">
        <v>175</v>
      </c>
      <c r="B329" s="2" t="s">
        <v>176</v>
      </c>
      <c r="C329" s="2" t="s">
        <v>1570</v>
      </c>
      <c r="D329" s="2" t="s">
        <v>152</v>
      </c>
      <c r="E329" s="2" t="s">
        <v>1432</v>
      </c>
      <c r="F329" s="2" t="s">
        <v>177</v>
      </c>
      <c r="G329" s="2"/>
      <c r="H329" s="2" t="s">
        <v>1912</v>
      </c>
      <c r="I329" s="2" t="s">
        <v>1433</v>
      </c>
      <c r="J329" s="2" t="s">
        <v>178</v>
      </c>
      <c r="K329" s="2" t="s">
        <v>1913</v>
      </c>
      <c r="L329" s="2" t="s">
        <v>1914</v>
      </c>
      <c r="M329" s="2"/>
      <c r="N329" s="2" t="s">
        <v>1915</v>
      </c>
      <c r="O329" s="2" t="s">
        <v>1442</v>
      </c>
      <c r="P329" s="2" t="s">
        <v>1575</v>
      </c>
    </row>
    <row r="330" spans="1:16" x14ac:dyDescent="0.2">
      <c r="A330" s="2" t="s">
        <v>2812</v>
      </c>
      <c r="B330" s="2" t="s">
        <v>2813</v>
      </c>
      <c r="C330" s="2" t="s">
        <v>982</v>
      </c>
      <c r="D330" s="2" t="s">
        <v>152</v>
      </c>
      <c r="E330" s="2" t="s">
        <v>853</v>
      </c>
      <c r="F330" s="2" t="s">
        <v>3283</v>
      </c>
      <c r="G330" s="2"/>
      <c r="H330" s="2" t="s">
        <v>2814</v>
      </c>
      <c r="I330" s="2"/>
      <c r="J330" s="2" t="s">
        <v>2815</v>
      </c>
      <c r="K330" s="2" t="s">
        <v>3284</v>
      </c>
      <c r="L330" s="2"/>
      <c r="M330" s="2"/>
      <c r="N330" s="2" t="s">
        <v>3285</v>
      </c>
      <c r="O330" s="2"/>
      <c r="P330" s="2"/>
    </row>
    <row r="331" spans="1:16" x14ac:dyDescent="0.2">
      <c r="A331" s="2" t="s">
        <v>2809</v>
      </c>
      <c r="B331" s="2" t="s">
        <v>3661</v>
      </c>
      <c r="C331" s="2" t="s">
        <v>105</v>
      </c>
      <c r="D331" s="2" t="s">
        <v>16</v>
      </c>
      <c r="E331" s="2" t="s">
        <v>853</v>
      </c>
      <c r="F331" s="2" t="s">
        <v>2810</v>
      </c>
      <c r="G331" s="2" t="s">
        <v>365</v>
      </c>
      <c r="H331" s="2" t="s">
        <v>3662</v>
      </c>
      <c r="I331" s="2"/>
      <c r="J331" s="2" t="s">
        <v>2811</v>
      </c>
      <c r="K331" s="2" t="s">
        <v>3663</v>
      </c>
      <c r="L331" s="2"/>
      <c r="M331" s="2"/>
      <c r="N331" s="2" t="s">
        <v>3664</v>
      </c>
      <c r="O331" s="2"/>
      <c r="P331" s="2" t="s">
        <v>109</v>
      </c>
    </row>
    <row r="332" spans="1:16" x14ac:dyDescent="0.2">
      <c r="A332" s="2" t="s">
        <v>1289</v>
      </c>
      <c r="B332" s="2" t="s">
        <v>1290</v>
      </c>
      <c r="C332" s="2" t="s">
        <v>1291</v>
      </c>
      <c r="D332" s="2" t="s">
        <v>54</v>
      </c>
      <c r="E332" s="2" t="s">
        <v>1119</v>
      </c>
      <c r="F332" s="2" t="s">
        <v>1292</v>
      </c>
      <c r="G332" s="2"/>
      <c r="H332" s="2" t="s">
        <v>1293</v>
      </c>
      <c r="I332" s="2" t="s">
        <v>1126</v>
      </c>
      <c r="J332" s="2" t="s">
        <v>1294</v>
      </c>
      <c r="K332" s="2" t="s">
        <v>1295</v>
      </c>
      <c r="L332" s="2" t="s">
        <v>1296</v>
      </c>
      <c r="M332" s="2"/>
      <c r="N332" s="2"/>
      <c r="O332" s="2" t="s">
        <v>1127</v>
      </c>
      <c r="P332" s="2" t="s">
        <v>1297</v>
      </c>
    </row>
    <row r="333" spans="1:16" x14ac:dyDescent="0.2">
      <c r="A333" s="2" t="s">
        <v>441</v>
      </c>
      <c r="B333" s="2" t="s">
        <v>442</v>
      </c>
      <c r="C333" s="2" t="s">
        <v>2054</v>
      </c>
      <c r="D333" s="2" t="s">
        <v>16</v>
      </c>
      <c r="E333" s="2" t="s">
        <v>1432</v>
      </c>
      <c r="F333" s="2" t="s">
        <v>102</v>
      </c>
      <c r="G333" s="2"/>
      <c r="H333" s="2" t="s">
        <v>2055</v>
      </c>
      <c r="I333" s="2" t="s">
        <v>1433</v>
      </c>
      <c r="J333" s="2" t="s">
        <v>443</v>
      </c>
      <c r="K333" s="2" t="s">
        <v>2056</v>
      </c>
      <c r="L333" s="2" t="s">
        <v>2057</v>
      </c>
      <c r="M333" s="2"/>
      <c r="N333" s="2" t="s">
        <v>2058</v>
      </c>
      <c r="O333" s="2" t="s">
        <v>1442</v>
      </c>
      <c r="P333" s="2"/>
    </row>
    <row r="334" spans="1:16" x14ac:dyDescent="0.2">
      <c r="A334" s="2" t="s">
        <v>917</v>
      </c>
      <c r="B334" s="2" t="s">
        <v>918</v>
      </c>
      <c r="C334" s="2" t="s">
        <v>698</v>
      </c>
      <c r="D334" s="2" t="s">
        <v>38</v>
      </c>
      <c r="E334" s="2" t="s">
        <v>1432</v>
      </c>
      <c r="F334" s="2" t="s">
        <v>1732</v>
      </c>
      <c r="G334" s="2" t="s">
        <v>919</v>
      </c>
      <c r="H334" s="2" t="s">
        <v>1733</v>
      </c>
      <c r="I334" s="2" t="s">
        <v>1121</v>
      </c>
      <c r="J334" s="2" t="s">
        <v>920</v>
      </c>
      <c r="K334" s="2" t="s">
        <v>1734</v>
      </c>
      <c r="L334" s="2" t="s">
        <v>1735</v>
      </c>
      <c r="M334" s="2" t="s">
        <v>1736</v>
      </c>
      <c r="N334" s="2" t="s">
        <v>1737</v>
      </c>
      <c r="O334" s="2" t="s">
        <v>1738</v>
      </c>
      <c r="P334" s="2" t="s">
        <v>1514</v>
      </c>
    </row>
    <row r="335" spans="1:16" x14ac:dyDescent="0.2">
      <c r="A335" s="2" t="s">
        <v>3704</v>
      </c>
      <c r="B335" s="2" t="s">
        <v>1103</v>
      </c>
      <c r="C335" s="2" t="s">
        <v>1458</v>
      </c>
      <c r="D335" s="2" t="s">
        <v>58</v>
      </c>
      <c r="E335" s="2" t="s">
        <v>1432</v>
      </c>
      <c r="F335" s="2" t="s">
        <v>1326</v>
      </c>
      <c r="G335" s="2" t="s">
        <v>947</v>
      </c>
      <c r="H335" s="2" t="s">
        <v>3705</v>
      </c>
      <c r="I335" s="2" t="s">
        <v>1121</v>
      </c>
      <c r="J335" s="2" t="s">
        <v>1104</v>
      </c>
      <c r="K335" s="2" t="s">
        <v>3706</v>
      </c>
      <c r="L335" s="2" t="s">
        <v>3707</v>
      </c>
      <c r="M335" s="2" t="s">
        <v>3708</v>
      </c>
      <c r="N335" s="2" t="s">
        <v>3709</v>
      </c>
      <c r="O335" s="2" t="s">
        <v>1464</v>
      </c>
      <c r="P335" s="2" t="s">
        <v>1465</v>
      </c>
    </row>
    <row r="336" spans="1:16" x14ac:dyDescent="0.2">
      <c r="A336" s="2" t="s">
        <v>1801</v>
      </c>
      <c r="B336" s="2" t="s">
        <v>1802</v>
      </c>
      <c r="C336" s="2" t="s">
        <v>1803</v>
      </c>
      <c r="D336" s="2" t="s">
        <v>29</v>
      </c>
      <c r="E336" s="2" t="s">
        <v>1432</v>
      </c>
      <c r="F336" s="2" t="s">
        <v>1804</v>
      </c>
      <c r="G336" s="2"/>
      <c r="H336" s="2" t="s">
        <v>1805</v>
      </c>
      <c r="I336" s="2" t="s">
        <v>1433</v>
      </c>
      <c r="J336" s="2" t="s">
        <v>1238</v>
      </c>
      <c r="K336" s="2" t="s">
        <v>1806</v>
      </c>
      <c r="L336" s="2" t="s">
        <v>1807</v>
      </c>
      <c r="M336" s="2"/>
      <c r="N336" s="2" t="s">
        <v>1808</v>
      </c>
      <c r="O336" s="2"/>
      <c r="P336" s="2" t="s">
        <v>1809</v>
      </c>
    </row>
    <row r="337" spans="1:16" x14ac:dyDescent="0.2">
      <c r="A337" s="2" t="s">
        <v>909</v>
      </c>
      <c r="B337" s="2" t="s">
        <v>910</v>
      </c>
      <c r="C337" s="2" t="s">
        <v>911</v>
      </c>
      <c r="D337" s="2" t="s">
        <v>131</v>
      </c>
      <c r="E337" s="2" t="s">
        <v>853</v>
      </c>
      <c r="F337" s="2" t="s">
        <v>912</v>
      </c>
      <c r="G337" s="2"/>
      <c r="H337" s="2" t="s">
        <v>913</v>
      </c>
      <c r="I337" s="2"/>
      <c r="J337" s="2" t="s">
        <v>914</v>
      </c>
      <c r="K337" s="2" t="s">
        <v>915</v>
      </c>
      <c r="L337" s="2"/>
      <c r="M337" s="2"/>
      <c r="N337" s="2" t="s">
        <v>916</v>
      </c>
      <c r="O337" s="2"/>
      <c r="P337" s="2"/>
    </row>
    <row r="338" spans="1:16" x14ac:dyDescent="0.2">
      <c r="A338" s="2" t="s">
        <v>2808</v>
      </c>
      <c r="B338" s="2" t="s">
        <v>256</v>
      </c>
      <c r="C338" s="2" t="s">
        <v>1570</v>
      </c>
      <c r="D338" s="2" t="s">
        <v>111</v>
      </c>
      <c r="E338" s="2" t="s">
        <v>1432</v>
      </c>
      <c r="F338" s="2" t="s">
        <v>813</v>
      </c>
      <c r="G338" s="2" t="s">
        <v>111</v>
      </c>
      <c r="H338" s="2" t="s">
        <v>2974</v>
      </c>
      <c r="I338" s="2" t="s">
        <v>1433</v>
      </c>
      <c r="J338" s="2" t="s">
        <v>814</v>
      </c>
      <c r="K338" s="2" t="s">
        <v>2975</v>
      </c>
      <c r="L338" s="2" t="s">
        <v>2976</v>
      </c>
      <c r="M338" s="2"/>
      <c r="N338" s="2" t="s">
        <v>2977</v>
      </c>
      <c r="O338" s="2" t="s">
        <v>1442</v>
      </c>
      <c r="P338" s="2" t="s">
        <v>1575</v>
      </c>
    </row>
    <row r="339" spans="1:16" x14ac:dyDescent="0.2">
      <c r="A339" s="2" t="s">
        <v>2000</v>
      </c>
      <c r="B339" s="2" t="s">
        <v>738</v>
      </c>
      <c r="C339" s="2" t="s">
        <v>2001</v>
      </c>
      <c r="D339" s="2" t="s">
        <v>38</v>
      </c>
      <c r="E339" s="2" t="s">
        <v>1432</v>
      </c>
      <c r="F339" s="2" t="s">
        <v>2002</v>
      </c>
      <c r="G339" s="2"/>
      <c r="H339" s="2" t="s">
        <v>2003</v>
      </c>
      <c r="I339" s="2" t="s">
        <v>1433</v>
      </c>
      <c r="J339" s="2" t="s">
        <v>2004</v>
      </c>
      <c r="K339" s="2" t="s">
        <v>2005</v>
      </c>
      <c r="L339" s="2" t="s">
        <v>1658</v>
      </c>
      <c r="M339" s="2" t="s">
        <v>2006</v>
      </c>
      <c r="N339" s="2" t="s">
        <v>2007</v>
      </c>
      <c r="O339" s="2" t="s">
        <v>1442</v>
      </c>
      <c r="P339" s="2"/>
    </row>
    <row r="340" spans="1:16" x14ac:dyDescent="0.2">
      <c r="A340" s="2" t="s">
        <v>1147</v>
      </c>
      <c r="B340" s="2" t="s">
        <v>2894</v>
      </c>
      <c r="C340" s="2" t="s">
        <v>367</v>
      </c>
      <c r="D340" s="2" t="s">
        <v>981</v>
      </c>
      <c r="E340" s="2" t="s">
        <v>1432</v>
      </c>
      <c r="F340" s="2" t="s">
        <v>1148</v>
      </c>
      <c r="G340" s="2" t="s">
        <v>680</v>
      </c>
      <c r="H340" s="2" t="s">
        <v>2895</v>
      </c>
      <c r="I340" s="2" t="s">
        <v>1121</v>
      </c>
      <c r="J340" s="2" t="s">
        <v>1149</v>
      </c>
      <c r="K340" s="2" t="s">
        <v>2896</v>
      </c>
      <c r="L340" s="2" t="s">
        <v>2897</v>
      </c>
      <c r="M340" s="2" t="s">
        <v>2898</v>
      </c>
      <c r="N340" s="2" t="s">
        <v>2899</v>
      </c>
      <c r="O340" s="2"/>
      <c r="P340" s="2" t="s">
        <v>2900</v>
      </c>
    </row>
    <row r="341" spans="1:16" x14ac:dyDescent="0.2">
      <c r="A341" s="2" t="s">
        <v>186</v>
      </c>
      <c r="B341" s="2" t="s">
        <v>187</v>
      </c>
      <c r="C341" s="2" t="s">
        <v>2916</v>
      </c>
      <c r="D341" s="2" t="s">
        <v>188</v>
      </c>
      <c r="E341" s="2" t="s">
        <v>853</v>
      </c>
      <c r="F341" s="2" t="s">
        <v>2917</v>
      </c>
      <c r="G341" s="2"/>
      <c r="H341" s="2" t="s">
        <v>2918</v>
      </c>
      <c r="I341" s="2"/>
      <c r="J341" s="2" t="s">
        <v>189</v>
      </c>
      <c r="K341" s="2" t="s">
        <v>2919</v>
      </c>
      <c r="L341" s="2"/>
      <c r="M341" s="2"/>
      <c r="N341" s="2" t="s">
        <v>2920</v>
      </c>
      <c r="O341" s="2"/>
      <c r="P341" s="2"/>
    </row>
    <row r="342" spans="1:16" x14ac:dyDescent="0.2">
      <c r="A342" s="2" t="s">
        <v>2582</v>
      </c>
      <c r="B342" s="2" t="s">
        <v>655</v>
      </c>
      <c r="C342" s="2" t="s">
        <v>1977</v>
      </c>
      <c r="D342" s="2" t="s">
        <v>66</v>
      </c>
      <c r="E342" s="2" t="s">
        <v>1432</v>
      </c>
      <c r="F342" s="2" t="s">
        <v>656</v>
      </c>
      <c r="G342" s="2"/>
      <c r="H342" s="2" t="s">
        <v>2583</v>
      </c>
      <c r="I342" s="2" t="s">
        <v>1433</v>
      </c>
      <c r="J342" s="2" t="s">
        <v>657</v>
      </c>
      <c r="K342" s="2" t="s">
        <v>2584</v>
      </c>
      <c r="L342" s="2" t="s">
        <v>2585</v>
      </c>
      <c r="M342" s="2" t="s">
        <v>2586</v>
      </c>
      <c r="N342" s="2" t="s">
        <v>2587</v>
      </c>
      <c r="O342" s="2" t="s">
        <v>658</v>
      </c>
      <c r="P342" s="2"/>
    </row>
    <row r="343" spans="1:16" x14ac:dyDescent="0.2">
      <c r="A343" s="2" t="s">
        <v>1629</v>
      </c>
      <c r="B343" s="2" t="s">
        <v>1630</v>
      </c>
      <c r="C343" s="2" t="s">
        <v>715</v>
      </c>
      <c r="D343" s="2" t="s">
        <v>58</v>
      </c>
      <c r="E343" s="2" t="s">
        <v>1432</v>
      </c>
      <c r="F343" s="2" t="s">
        <v>1631</v>
      </c>
      <c r="G343" s="2" t="s">
        <v>776</v>
      </c>
      <c r="H343" s="2" t="s">
        <v>1632</v>
      </c>
      <c r="I343" s="2" t="s">
        <v>1121</v>
      </c>
      <c r="J343" s="2" t="s">
        <v>1633</v>
      </c>
      <c r="K343" s="2" t="s">
        <v>1634</v>
      </c>
      <c r="L343" s="2" t="s">
        <v>1635</v>
      </c>
      <c r="M343" s="2" t="s">
        <v>1636</v>
      </c>
      <c r="N343" s="2" t="s">
        <v>1637</v>
      </c>
      <c r="O343" s="2" t="s">
        <v>1638</v>
      </c>
      <c r="P343" s="2" t="s">
        <v>1639</v>
      </c>
    </row>
    <row r="344" spans="1:16" x14ac:dyDescent="0.2">
      <c r="A344" s="2" t="s">
        <v>2968</v>
      </c>
      <c r="B344" s="2" t="s">
        <v>203</v>
      </c>
      <c r="C344" s="2" t="s">
        <v>1570</v>
      </c>
      <c r="D344" s="2" t="s">
        <v>76</v>
      </c>
      <c r="E344" s="2" t="s">
        <v>1432</v>
      </c>
      <c r="F344" s="2" t="s">
        <v>204</v>
      </c>
      <c r="G344" s="2" t="s">
        <v>76</v>
      </c>
      <c r="H344" s="2" t="s">
        <v>2969</v>
      </c>
      <c r="I344" s="2" t="s">
        <v>1433</v>
      </c>
      <c r="J344" s="2" t="s">
        <v>205</v>
      </c>
      <c r="K344" s="2" t="s">
        <v>2970</v>
      </c>
      <c r="L344" s="2" t="s">
        <v>2971</v>
      </c>
      <c r="M344" s="2" t="s">
        <v>2972</v>
      </c>
      <c r="N344" s="2" t="s">
        <v>2973</v>
      </c>
      <c r="O344" s="2"/>
      <c r="P344" s="2" t="s">
        <v>1575</v>
      </c>
    </row>
    <row r="345" spans="1:16" x14ac:dyDescent="0.2">
      <c r="A345" s="2" t="s">
        <v>69</v>
      </c>
      <c r="B345" s="2" t="s">
        <v>70</v>
      </c>
      <c r="C345" s="2" t="s">
        <v>3613</v>
      </c>
      <c r="D345" s="2" t="s">
        <v>58</v>
      </c>
      <c r="E345" s="2" t="s">
        <v>853</v>
      </c>
      <c r="F345" s="2" t="s">
        <v>971</v>
      </c>
      <c r="G345" s="2"/>
      <c r="H345" s="2" t="s">
        <v>72</v>
      </c>
      <c r="I345" s="2"/>
      <c r="J345" s="2" t="s">
        <v>73</v>
      </c>
      <c r="K345" s="2" t="s">
        <v>3614</v>
      </c>
      <c r="L345" s="2"/>
      <c r="M345" s="2"/>
      <c r="N345" s="2" t="s">
        <v>3615</v>
      </c>
      <c r="O345" s="2"/>
      <c r="P345" s="2"/>
    </row>
    <row r="346" spans="1:16" x14ac:dyDescent="0.2">
      <c r="A346" s="2" t="s">
        <v>2645</v>
      </c>
      <c r="B346" s="2" t="s">
        <v>1338</v>
      </c>
      <c r="C346" s="2" t="s">
        <v>852</v>
      </c>
      <c r="D346" s="2" t="s">
        <v>152</v>
      </c>
      <c r="E346" s="2" t="s">
        <v>1432</v>
      </c>
      <c r="F346" s="2" t="s">
        <v>1339</v>
      </c>
      <c r="G346" s="2" t="s">
        <v>666</v>
      </c>
      <c r="H346" s="2" t="s">
        <v>2646</v>
      </c>
      <c r="I346" s="2" t="s">
        <v>1121</v>
      </c>
      <c r="J346" s="2" t="s">
        <v>1340</v>
      </c>
      <c r="K346" s="2" t="s">
        <v>2647</v>
      </c>
      <c r="L346" s="2" t="s">
        <v>2648</v>
      </c>
      <c r="M346" s="2" t="s">
        <v>2649</v>
      </c>
      <c r="N346" s="2" t="s">
        <v>2650</v>
      </c>
      <c r="O346" s="2" t="s">
        <v>1723</v>
      </c>
      <c r="P346" s="2" t="s">
        <v>1569</v>
      </c>
    </row>
    <row r="347" spans="1:16" x14ac:dyDescent="0.2">
      <c r="A347" s="2" t="s">
        <v>1449</v>
      </c>
      <c r="B347" s="2" t="s">
        <v>306</v>
      </c>
      <c r="C347" s="2" t="s">
        <v>1450</v>
      </c>
      <c r="D347" s="2" t="s">
        <v>58</v>
      </c>
      <c r="E347" s="2" t="s">
        <v>1432</v>
      </c>
      <c r="F347" s="2" t="s">
        <v>307</v>
      </c>
      <c r="G347" s="2"/>
      <c r="H347" s="2" t="s">
        <v>1451</v>
      </c>
      <c r="I347" s="2" t="s">
        <v>1433</v>
      </c>
      <c r="J347" s="2" t="s">
        <v>308</v>
      </c>
      <c r="K347" s="2" t="s">
        <v>1452</v>
      </c>
      <c r="L347" s="2" t="s">
        <v>1453</v>
      </c>
      <c r="M347" s="2" t="s">
        <v>1454</v>
      </c>
      <c r="N347" s="2" t="s">
        <v>1455</v>
      </c>
      <c r="O347" s="2" t="s">
        <v>1442</v>
      </c>
      <c r="P347" s="2" t="s">
        <v>1456</v>
      </c>
    </row>
    <row r="348" spans="1:16" x14ac:dyDescent="0.2">
      <c r="A348" s="2" t="s">
        <v>2817</v>
      </c>
      <c r="B348" s="2" t="s">
        <v>2818</v>
      </c>
      <c r="C348" s="2" t="s">
        <v>3358</v>
      </c>
      <c r="D348" s="2" t="s">
        <v>38</v>
      </c>
      <c r="E348" s="2" t="s">
        <v>1432</v>
      </c>
      <c r="F348" s="2" t="s">
        <v>102</v>
      </c>
      <c r="G348" s="2"/>
      <c r="H348" s="2" t="s">
        <v>3359</v>
      </c>
      <c r="I348" s="2" t="s">
        <v>1433</v>
      </c>
      <c r="J348" s="2" t="s">
        <v>2819</v>
      </c>
      <c r="K348" s="2" t="s">
        <v>3360</v>
      </c>
      <c r="L348" s="2" t="s">
        <v>3361</v>
      </c>
      <c r="M348" s="2"/>
      <c r="N348" s="2" t="s">
        <v>3362</v>
      </c>
      <c r="O348" s="2" t="s">
        <v>1442</v>
      </c>
      <c r="P348" s="2"/>
    </row>
    <row r="349" spans="1:16" x14ac:dyDescent="0.2">
      <c r="A349" s="2" t="s">
        <v>1385</v>
      </c>
      <c r="B349" s="2" t="s">
        <v>1386</v>
      </c>
      <c r="C349" s="2" t="s">
        <v>689</v>
      </c>
      <c r="D349" s="2" t="s">
        <v>152</v>
      </c>
      <c r="E349" s="2" t="s">
        <v>1432</v>
      </c>
      <c r="F349" s="2" t="s">
        <v>1387</v>
      </c>
      <c r="G349" s="2" t="s">
        <v>1388</v>
      </c>
      <c r="H349" s="2" t="s">
        <v>2569</v>
      </c>
      <c r="I349" s="2" t="s">
        <v>1121</v>
      </c>
      <c r="J349" s="2" t="s">
        <v>1389</v>
      </c>
      <c r="K349" s="2" t="s">
        <v>2570</v>
      </c>
      <c r="L349" s="2" t="s">
        <v>2571</v>
      </c>
      <c r="M349" s="2" t="s">
        <v>2572</v>
      </c>
      <c r="N349" s="2" t="s">
        <v>2573</v>
      </c>
      <c r="O349" s="2" t="s">
        <v>1539</v>
      </c>
      <c r="P349" s="2" t="s">
        <v>1493</v>
      </c>
    </row>
    <row r="350" spans="1:16" x14ac:dyDescent="0.2">
      <c r="A350" s="2" t="s">
        <v>535</v>
      </c>
      <c r="B350" s="2" t="s">
        <v>536</v>
      </c>
      <c r="C350" s="2" t="s">
        <v>37</v>
      </c>
      <c r="D350" s="2" t="s">
        <v>152</v>
      </c>
      <c r="E350" s="2" t="s">
        <v>1432</v>
      </c>
      <c r="F350" s="2" t="s">
        <v>537</v>
      </c>
      <c r="G350" s="2" t="s">
        <v>27</v>
      </c>
      <c r="H350" s="2" t="s">
        <v>1748</v>
      </c>
      <c r="I350" s="2" t="s">
        <v>1121</v>
      </c>
      <c r="J350" s="2" t="s">
        <v>538</v>
      </c>
      <c r="K350" s="2" t="s">
        <v>1749</v>
      </c>
      <c r="L350" s="2" t="s">
        <v>1750</v>
      </c>
      <c r="M350" s="2" t="s">
        <v>1751</v>
      </c>
      <c r="N350" s="2" t="s">
        <v>1752</v>
      </c>
      <c r="O350" s="2" t="s">
        <v>1442</v>
      </c>
      <c r="P350" s="2" t="s">
        <v>1485</v>
      </c>
    </row>
    <row r="351" spans="1:16" x14ac:dyDescent="0.2">
      <c r="A351" s="2" t="s">
        <v>195</v>
      </c>
      <c r="B351" s="2" t="s">
        <v>196</v>
      </c>
      <c r="C351" s="2" t="s">
        <v>1450</v>
      </c>
      <c r="D351" s="2" t="s">
        <v>38</v>
      </c>
      <c r="E351" s="2" t="s">
        <v>1432</v>
      </c>
      <c r="F351" s="2" t="s">
        <v>197</v>
      </c>
      <c r="G351" s="2"/>
      <c r="H351" s="2" t="s">
        <v>2410</v>
      </c>
      <c r="I351" s="2" t="s">
        <v>1433</v>
      </c>
      <c r="J351" s="2" t="s">
        <v>198</v>
      </c>
      <c r="K351" s="2" t="s">
        <v>2411</v>
      </c>
      <c r="L351" s="2" t="s">
        <v>2412</v>
      </c>
      <c r="M351" s="2"/>
      <c r="N351" s="2" t="s">
        <v>2413</v>
      </c>
      <c r="O351" s="2" t="s">
        <v>1442</v>
      </c>
      <c r="P351" s="2" t="s">
        <v>1456</v>
      </c>
    </row>
    <row r="352" spans="1:16" x14ac:dyDescent="0.2">
      <c r="A352" s="2" t="s">
        <v>1051</v>
      </c>
      <c r="B352" s="2" t="s">
        <v>1052</v>
      </c>
      <c r="C352" s="2" t="s">
        <v>1053</v>
      </c>
      <c r="D352" s="2" t="s">
        <v>58</v>
      </c>
      <c r="E352" s="2" t="s">
        <v>853</v>
      </c>
      <c r="F352" s="2" t="s">
        <v>1054</v>
      </c>
      <c r="G352" s="2"/>
      <c r="H352" s="2" t="s">
        <v>1055</v>
      </c>
      <c r="I352" s="2"/>
      <c r="J352" s="2" t="s">
        <v>1056</v>
      </c>
      <c r="K352" s="2" t="s">
        <v>1057</v>
      </c>
      <c r="L352" s="2"/>
      <c r="M352" s="2"/>
      <c r="N352" s="2" t="s">
        <v>1058</v>
      </c>
      <c r="O352" s="2"/>
      <c r="P352" s="2"/>
    </row>
    <row r="353" spans="1:16" x14ac:dyDescent="0.2">
      <c r="A353" s="2" t="s">
        <v>559</v>
      </c>
      <c r="B353" s="2" t="s">
        <v>560</v>
      </c>
      <c r="C353" s="2" t="s">
        <v>37</v>
      </c>
      <c r="D353" s="2" t="s">
        <v>58</v>
      </c>
      <c r="E353" s="2" t="s">
        <v>1432</v>
      </c>
      <c r="F353" s="2" t="s">
        <v>561</v>
      </c>
      <c r="G353" s="2" t="s">
        <v>511</v>
      </c>
      <c r="H353" s="2" t="s">
        <v>3686</v>
      </c>
      <c r="I353" s="2" t="s">
        <v>1121</v>
      </c>
      <c r="J353" s="2" t="s">
        <v>562</v>
      </c>
      <c r="K353" s="2" t="s">
        <v>3687</v>
      </c>
      <c r="L353" s="2" t="s">
        <v>3688</v>
      </c>
      <c r="M353" s="2" t="s">
        <v>3689</v>
      </c>
      <c r="N353" s="2" t="s">
        <v>3690</v>
      </c>
      <c r="O353" s="2" t="s">
        <v>1442</v>
      </c>
      <c r="P353" s="2" t="s">
        <v>1485</v>
      </c>
    </row>
    <row r="354" spans="1:16" x14ac:dyDescent="0.2">
      <c r="A354" s="2" t="s">
        <v>983</v>
      </c>
      <c r="B354" s="2" t="s">
        <v>2938</v>
      </c>
      <c r="C354" s="2" t="s">
        <v>689</v>
      </c>
      <c r="D354" s="2" t="s">
        <v>270</v>
      </c>
      <c r="E354" s="2" t="s">
        <v>1432</v>
      </c>
      <c r="F354" s="2" t="s">
        <v>984</v>
      </c>
      <c r="G354" s="2" t="s">
        <v>721</v>
      </c>
      <c r="H354" s="2" t="s">
        <v>2939</v>
      </c>
      <c r="I354" s="2" t="s">
        <v>1121</v>
      </c>
      <c r="J354" s="2" t="s">
        <v>985</v>
      </c>
      <c r="K354" s="2" t="s">
        <v>2940</v>
      </c>
      <c r="L354" s="2" t="s">
        <v>2941</v>
      </c>
      <c r="M354" s="2" t="s">
        <v>2942</v>
      </c>
      <c r="N354" s="2" t="s">
        <v>2943</v>
      </c>
      <c r="O354" s="2"/>
      <c r="P354" s="2" t="s">
        <v>1493</v>
      </c>
    </row>
    <row r="355" spans="1:16" x14ac:dyDescent="0.2">
      <c r="A355" s="2" t="s">
        <v>749</v>
      </c>
      <c r="B355" s="2" t="s">
        <v>3323</v>
      </c>
      <c r="C355" s="2" t="s">
        <v>715</v>
      </c>
      <c r="D355" s="2" t="s">
        <v>31</v>
      </c>
      <c r="E355" s="2" t="s">
        <v>1432</v>
      </c>
      <c r="F355" s="2" t="s">
        <v>750</v>
      </c>
      <c r="G355" s="2" t="s">
        <v>250</v>
      </c>
      <c r="H355" s="2" t="s">
        <v>3324</v>
      </c>
      <c r="I355" s="2" t="s">
        <v>1121</v>
      </c>
      <c r="J355" s="2" t="s">
        <v>751</v>
      </c>
      <c r="K355" s="2" t="s">
        <v>3325</v>
      </c>
      <c r="L355" s="2" t="s">
        <v>3326</v>
      </c>
      <c r="M355" s="2"/>
      <c r="N355" s="2" t="s">
        <v>3327</v>
      </c>
      <c r="O355" s="2" t="s">
        <v>1638</v>
      </c>
      <c r="P355" s="2" t="s">
        <v>1639</v>
      </c>
    </row>
    <row r="356" spans="1:16" x14ac:dyDescent="0.2">
      <c r="A356" s="2" t="s">
        <v>3140</v>
      </c>
      <c r="B356" s="2" t="s">
        <v>3107</v>
      </c>
      <c r="C356" s="2" t="s">
        <v>689</v>
      </c>
      <c r="D356" s="2" t="s">
        <v>54</v>
      </c>
      <c r="E356" s="2" t="s">
        <v>853</v>
      </c>
      <c r="F356" s="2" t="s">
        <v>1316</v>
      </c>
      <c r="G356" s="2" t="s">
        <v>940</v>
      </c>
      <c r="H356" s="2" t="s">
        <v>3141</v>
      </c>
      <c r="I356" s="2"/>
      <c r="J356" s="2" t="s">
        <v>1317</v>
      </c>
      <c r="K356" s="2" t="s">
        <v>3142</v>
      </c>
      <c r="L356" s="2"/>
      <c r="M356" s="2"/>
      <c r="N356" s="2" t="s">
        <v>3143</v>
      </c>
      <c r="O356" s="2"/>
      <c r="P356" s="2" t="s">
        <v>860</v>
      </c>
    </row>
    <row r="357" spans="1:16" x14ac:dyDescent="0.2">
      <c r="A357" s="2" t="s">
        <v>3405</v>
      </c>
      <c r="B357" s="2" t="s">
        <v>1115</v>
      </c>
      <c r="C357" s="2" t="s">
        <v>715</v>
      </c>
      <c r="D357" s="2" t="s">
        <v>152</v>
      </c>
      <c r="E357" s="2" t="s">
        <v>1432</v>
      </c>
      <c r="F357" s="2" t="s">
        <v>1116</v>
      </c>
      <c r="G357" s="2" t="s">
        <v>950</v>
      </c>
      <c r="H357" s="2" t="s">
        <v>3406</v>
      </c>
      <c r="I357" s="2" t="s">
        <v>1121</v>
      </c>
      <c r="J357" s="2" t="s">
        <v>1117</v>
      </c>
      <c r="K357" s="2" t="s">
        <v>3407</v>
      </c>
      <c r="L357" s="2" t="s">
        <v>3408</v>
      </c>
      <c r="M357" s="2"/>
      <c r="N357" s="2" t="s">
        <v>3409</v>
      </c>
      <c r="O357" s="2" t="s">
        <v>1638</v>
      </c>
      <c r="P357" s="2" t="s">
        <v>1639</v>
      </c>
    </row>
    <row r="358" spans="1:16" x14ac:dyDescent="0.2">
      <c r="A358" s="2" t="s">
        <v>962</v>
      </c>
      <c r="B358" s="2" t="s">
        <v>963</v>
      </c>
      <c r="C358" s="2" t="s">
        <v>1570</v>
      </c>
      <c r="D358" s="2" t="s">
        <v>194</v>
      </c>
      <c r="E358" s="2" t="s">
        <v>1432</v>
      </c>
      <c r="F358" s="2" t="s">
        <v>964</v>
      </c>
      <c r="G358" s="2"/>
      <c r="H358" s="2" t="s">
        <v>3192</v>
      </c>
      <c r="I358" s="2" t="s">
        <v>1433</v>
      </c>
      <c r="J358" s="2" t="s">
        <v>965</v>
      </c>
      <c r="K358" s="2" t="s">
        <v>3193</v>
      </c>
      <c r="L358" s="2" t="s">
        <v>3194</v>
      </c>
      <c r="M358" s="2"/>
      <c r="N358" s="2" t="s">
        <v>3195</v>
      </c>
      <c r="O358" s="2"/>
      <c r="P358" s="2" t="s">
        <v>1575</v>
      </c>
    </row>
    <row r="359" spans="1:16" x14ac:dyDescent="0.2">
      <c r="A359" s="2" t="s">
        <v>1327</v>
      </c>
      <c r="B359" s="2" t="s">
        <v>256</v>
      </c>
      <c r="C359" s="2" t="s">
        <v>1777</v>
      </c>
      <c r="D359" s="2" t="s">
        <v>139</v>
      </c>
      <c r="E359" s="2" t="s">
        <v>1432</v>
      </c>
      <c r="F359" s="2" t="s">
        <v>811</v>
      </c>
      <c r="G359" s="2" t="s">
        <v>92</v>
      </c>
      <c r="H359" s="2" t="s">
        <v>2964</v>
      </c>
      <c r="I359" s="2" t="s">
        <v>1121</v>
      </c>
      <c r="J359" s="2" t="s">
        <v>812</v>
      </c>
      <c r="K359" s="2" t="s">
        <v>2965</v>
      </c>
      <c r="L359" s="2" t="s">
        <v>2966</v>
      </c>
      <c r="M359" s="2"/>
      <c r="N359" s="2" t="s">
        <v>2967</v>
      </c>
      <c r="O359" s="2"/>
      <c r="P359" s="2" t="s">
        <v>1783</v>
      </c>
    </row>
    <row r="360" spans="1:16" x14ac:dyDescent="0.2">
      <c r="A360" s="2" t="s">
        <v>2461</v>
      </c>
      <c r="B360" s="2" t="s">
        <v>2462</v>
      </c>
      <c r="C360" s="2" t="s">
        <v>2463</v>
      </c>
      <c r="D360" s="2" t="s">
        <v>31</v>
      </c>
      <c r="E360" s="2" t="s">
        <v>1432</v>
      </c>
      <c r="F360" s="2" t="s">
        <v>2464</v>
      </c>
      <c r="G360" s="2"/>
      <c r="H360" s="2" t="s">
        <v>2465</v>
      </c>
      <c r="I360" s="2" t="s">
        <v>1433</v>
      </c>
      <c r="J360" s="2" t="s">
        <v>2466</v>
      </c>
      <c r="K360" s="2" t="s">
        <v>2467</v>
      </c>
      <c r="L360" s="2" t="s">
        <v>2468</v>
      </c>
      <c r="M360" s="2"/>
      <c r="N360" s="2" t="s">
        <v>2469</v>
      </c>
      <c r="O360" s="2" t="s">
        <v>1442</v>
      </c>
      <c r="P360" s="2"/>
    </row>
    <row r="361" spans="1:16" x14ac:dyDescent="0.2">
      <c r="A361" s="2" t="s">
        <v>2944</v>
      </c>
      <c r="B361" s="2" t="s">
        <v>2945</v>
      </c>
      <c r="C361" s="2" t="s">
        <v>1570</v>
      </c>
      <c r="D361" s="2" t="s">
        <v>270</v>
      </c>
      <c r="E361" s="2" t="s">
        <v>1432</v>
      </c>
      <c r="F361" s="2" t="s">
        <v>2823</v>
      </c>
      <c r="G361" s="2"/>
      <c r="H361" s="2" t="s">
        <v>2946</v>
      </c>
      <c r="I361" s="2" t="s">
        <v>1433</v>
      </c>
      <c r="J361" s="2" t="s">
        <v>2816</v>
      </c>
      <c r="K361" s="2" t="s">
        <v>2947</v>
      </c>
      <c r="L361" s="2" t="s">
        <v>2948</v>
      </c>
      <c r="M361" s="2"/>
      <c r="N361" s="2" t="s">
        <v>2949</v>
      </c>
      <c r="O361" s="2"/>
      <c r="P361" s="2" t="s">
        <v>1575</v>
      </c>
    </row>
    <row r="362" spans="1:16" x14ac:dyDescent="0.2">
      <c r="A362" s="2" t="s">
        <v>3235</v>
      </c>
      <c r="B362" s="2" t="s">
        <v>2822</v>
      </c>
      <c r="C362" s="2" t="s">
        <v>1570</v>
      </c>
      <c r="D362" s="2" t="s">
        <v>54</v>
      </c>
      <c r="E362" s="2" t="s">
        <v>1432</v>
      </c>
      <c r="F362" s="2" t="s">
        <v>1303</v>
      </c>
      <c r="G362" s="2" t="s">
        <v>1677</v>
      </c>
      <c r="H362" s="2" t="s">
        <v>3236</v>
      </c>
      <c r="I362" s="2" t="s">
        <v>1433</v>
      </c>
      <c r="J362" s="2" t="s">
        <v>1304</v>
      </c>
      <c r="K362" s="2" t="s">
        <v>3237</v>
      </c>
      <c r="L362" s="2" t="s">
        <v>2116</v>
      </c>
      <c r="M362" s="2"/>
      <c r="N362" s="2" t="s">
        <v>3238</v>
      </c>
      <c r="O362" s="2" t="s">
        <v>1442</v>
      </c>
      <c r="P362" s="2" t="s">
        <v>1575</v>
      </c>
    </row>
    <row r="363" spans="1:16" x14ac:dyDescent="0.2">
      <c r="A363" s="2" t="s">
        <v>1963</v>
      </c>
      <c r="B363" s="2" t="s">
        <v>672</v>
      </c>
      <c r="C363" s="2" t="s">
        <v>1964</v>
      </c>
      <c r="D363" s="2" t="s">
        <v>66</v>
      </c>
      <c r="E363" s="2" t="s">
        <v>1432</v>
      </c>
      <c r="F363" s="2" t="s">
        <v>673</v>
      </c>
      <c r="G363" s="2" t="s">
        <v>1965</v>
      </c>
      <c r="H363" s="2" t="s">
        <v>1966</v>
      </c>
      <c r="I363" s="2" t="s">
        <v>1433</v>
      </c>
      <c r="J363" s="2" t="s">
        <v>674</v>
      </c>
      <c r="K363" s="2" t="s">
        <v>1967</v>
      </c>
      <c r="L363" s="2" t="s">
        <v>1968</v>
      </c>
      <c r="M363" s="2"/>
      <c r="N363" s="2"/>
      <c r="O363" s="2" t="s">
        <v>1969</v>
      </c>
      <c r="P363" s="2" t="s">
        <v>1970</v>
      </c>
    </row>
    <row r="364" spans="1:16" x14ac:dyDescent="0.2">
      <c r="A364" s="2" t="s">
        <v>3508</v>
      </c>
      <c r="B364" s="2" t="s">
        <v>503</v>
      </c>
      <c r="C364" s="2" t="s">
        <v>3509</v>
      </c>
      <c r="D364" s="2" t="s">
        <v>66</v>
      </c>
      <c r="E364" s="2" t="s">
        <v>1432</v>
      </c>
      <c r="F364" s="2" t="s">
        <v>504</v>
      </c>
      <c r="G364" s="2"/>
      <c r="H364" s="2" t="s">
        <v>3510</v>
      </c>
      <c r="I364" s="2" t="s">
        <v>1433</v>
      </c>
      <c r="J364" s="2" t="s">
        <v>505</v>
      </c>
      <c r="K364" s="2" t="s">
        <v>3511</v>
      </c>
      <c r="L364" s="2" t="s">
        <v>3512</v>
      </c>
      <c r="M364" s="2"/>
      <c r="N364" s="2" t="s">
        <v>3513</v>
      </c>
      <c r="O364" s="2" t="s">
        <v>1442</v>
      </c>
      <c r="P364" s="2"/>
    </row>
    <row r="365" spans="1:16" x14ac:dyDescent="0.2">
      <c r="A365" s="2" t="s">
        <v>453</v>
      </c>
      <c r="B365" s="2" t="s">
        <v>454</v>
      </c>
      <c r="C365" s="2" t="s">
        <v>37</v>
      </c>
      <c r="D365" s="2" t="s">
        <v>146</v>
      </c>
      <c r="E365" s="2" t="s">
        <v>1432</v>
      </c>
      <c r="F365" s="2" t="s">
        <v>455</v>
      </c>
      <c r="G365" s="2" t="s">
        <v>143</v>
      </c>
      <c r="H365" s="2" t="s">
        <v>3457</v>
      </c>
      <c r="I365" s="2" t="s">
        <v>1121</v>
      </c>
      <c r="J365" s="2" t="s">
        <v>456</v>
      </c>
      <c r="K365" s="2" t="s">
        <v>3458</v>
      </c>
      <c r="L365" s="2" t="s">
        <v>3459</v>
      </c>
      <c r="M365" s="2" t="s">
        <v>3460</v>
      </c>
      <c r="N365" s="2" t="s">
        <v>3461</v>
      </c>
      <c r="O365" s="2" t="s">
        <v>1442</v>
      </c>
      <c r="P365" s="2" t="s">
        <v>1485</v>
      </c>
    </row>
    <row r="366" spans="1:16" x14ac:dyDescent="0.2">
      <c r="A366" s="2" t="s">
        <v>220</v>
      </c>
      <c r="B366" s="2" t="s">
        <v>221</v>
      </c>
      <c r="C366" s="2" t="s">
        <v>105</v>
      </c>
      <c r="D366" s="2" t="s">
        <v>66</v>
      </c>
      <c r="E366" s="2" t="s">
        <v>1432</v>
      </c>
      <c r="F366" s="2" t="s">
        <v>222</v>
      </c>
      <c r="G366" s="2" t="s">
        <v>143</v>
      </c>
      <c r="H366" s="2" t="s">
        <v>3503</v>
      </c>
      <c r="I366" s="2" t="s">
        <v>1121</v>
      </c>
      <c r="J366" s="2" t="s">
        <v>223</v>
      </c>
      <c r="K366" s="2" t="s">
        <v>3504</v>
      </c>
      <c r="L366" s="2" t="s">
        <v>3505</v>
      </c>
      <c r="M366" s="2" t="s">
        <v>3506</v>
      </c>
      <c r="N366" s="2" t="s">
        <v>3507</v>
      </c>
      <c r="O366" s="2" t="s">
        <v>1442</v>
      </c>
      <c r="P366" s="2" t="s">
        <v>1676</v>
      </c>
    </row>
    <row r="367" spans="1:16" x14ac:dyDescent="0.2">
      <c r="A367" s="2" t="s">
        <v>437</v>
      </c>
      <c r="B367" s="2" t="s">
        <v>438</v>
      </c>
      <c r="C367" s="2" t="s">
        <v>891</v>
      </c>
      <c r="D367" s="2" t="s">
        <v>16</v>
      </c>
      <c r="E367" s="2" t="s">
        <v>853</v>
      </c>
      <c r="F367" s="2" t="s">
        <v>1015</v>
      </c>
      <c r="G367" s="2"/>
      <c r="H367" s="2" t="s">
        <v>439</v>
      </c>
      <c r="I367" s="2"/>
      <c r="J367" s="2" t="s">
        <v>440</v>
      </c>
      <c r="K367" s="2" t="s">
        <v>1016</v>
      </c>
      <c r="L367" s="2"/>
      <c r="M367" s="2"/>
      <c r="N367" s="2" t="s">
        <v>1017</v>
      </c>
      <c r="O367" s="2"/>
      <c r="P367" s="2"/>
    </row>
    <row r="368" spans="1:16" x14ac:dyDescent="0.2">
      <c r="A368" s="2" t="s">
        <v>181</v>
      </c>
      <c r="B368" s="2" t="s">
        <v>182</v>
      </c>
      <c r="C368" s="2" t="s">
        <v>105</v>
      </c>
      <c r="D368" s="2" t="s">
        <v>146</v>
      </c>
      <c r="E368" s="2" t="s">
        <v>1432</v>
      </c>
      <c r="F368" s="2" t="s">
        <v>183</v>
      </c>
      <c r="G368" s="2" t="s">
        <v>184</v>
      </c>
      <c r="H368" s="2" t="s">
        <v>1916</v>
      </c>
      <c r="I368" s="2" t="s">
        <v>1121</v>
      </c>
      <c r="J368" s="2" t="s">
        <v>185</v>
      </c>
      <c r="K368" s="2" t="s">
        <v>1917</v>
      </c>
      <c r="L368" s="2" t="s">
        <v>1918</v>
      </c>
      <c r="M368" s="2" t="s">
        <v>1919</v>
      </c>
      <c r="N368" s="2" t="s">
        <v>1920</v>
      </c>
      <c r="O368" s="2" t="s">
        <v>1442</v>
      </c>
      <c r="P368" s="2" t="s">
        <v>1676</v>
      </c>
    </row>
    <row r="369" spans="1:16" x14ac:dyDescent="0.2">
      <c r="A369" s="2" t="s">
        <v>723</v>
      </c>
      <c r="B369" s="2" t="s">
        <v>724</v>
      </c>
      <c r="C369" s="2" t="s">
        <v>698</v>
      </c>
      <c r="D369" s="2" t="s">
        <v>66</v>
      </c>
      <c r="E369" s="2" t="s">
        <v>1432</v>
      </c>
      <c r="F369" s="2" t="s">
        <v>725</v>
      </c>
      <c r="G369" s="2" t="s">
        <v>726</v>
      </c>
      <c r="H369" s="2" t="s">
        <v>2156</v>
      </c>
      <c r="I369" s="2" t="s">
        <v>1121</v>
      </c>
      <c r="J369" s="2" t="s">
        <v>727</v>
      </c>
      <c r="K369" s="2" t="s">
        <v>2157</v>
      </c>
      <c r="L369" s="2" t="s">
        <v>2158</v>
      </c>
      <c r="M369" s="2" t="s">
        <v>2159</v>
      </c>
      <c r="N369" s="2" t="s">
        <v>2160</v>
      </c>
      <c r="O369" s="2" t="s">
        <v>1738</v>
      </c>
      <c r="P369" s="2" t="s">
        <v>1514</v>
      </c>
    </row>
    <row r="370" spans="1:16" x14ac:dyDescent="0.2">
      <c r="A370" s="2" t="s">
        <v>199</v>
      </c>
      <c r="B370" s="2" t="s">
        <v>200</v>
      </c>
      <c r="C370" s="2" t="s">
        <v>1570</v>
      </c>
      <c r="D370" s="2" t="s">
        <v>127</v>
      </c>
      <c r="E370" s="2" t="s">
        <v>1432</v>
      </c>
      <c r="F370" s="2" t="s">
        <v>201</v>
      </c>
      <c r="G370" s="2"/>
      <c r="H370" s="2" t="s">
        <v>3176</v>
      </c>
      <c r="I370" s="2" t="s">
        <v>1433</v>
      </c>
      <c r="J370" s="2" t="s">
        <v>202</v>
      </c>
      <c r="K370" s="2" t="s">
        <v>3177</v>
      </c>
      <c r="L370" s="2" t="s">
        <v>1934</v>
      </c>
      <c r="M370" s="2"/>
      <c r="N370" s="2" t="s">
        <v>3178</v>
      </c>
      <c r="O370" s="2" t="s">
        <v>1442</v>
      </c>
      <c r="P370" s="2" t="s">
        <v>1575</v>
      </c>
    </row>
    <row r="371" spans="1:16" x14ac:dyDescent="0.2">
      <c r="A371" s="2" t="s">
        <v>269</v>
      </c>
      <c r="B371" s="2" t="s">
        <v>266</v>
      </c>
      <c r="C371" s="2" t="s">
        <v>3042</v>
      </c>
      <c r="D371" s="2" t="s">
        <v>270</v>
      </c>
      <c r="E371" s="2" t="s">
        <v>1432</v>
      </c>
      <c r="F371" s="2" t="s">
        <v>102</v>
      </c>
      <c r="G371" s="2"/>
      <c r="H371" s="2" t="s">
        <v>271</v>
      </c>
      <c r="I371" s="2" t="s">
        <v>1433</v>
      </c>
      <c r="J371" s="2"/>
      <c r="K371" s="2" t="s">
        <v>3043</v>
      </c>
      <c r="L371" s="2" t="s">
        <v>3044</v>
      </c>
      <c r="M371" s="2"/>
      <c r="N371" s="2" t="s">
        <v>3045</v>
      </c>
      <c r="O371" s="2"/>
      <c r="P371" s="2"/>
    </row>
    <row r="372" spans="1:16" x14ac:dyDescent="0.2">
      <c r="A372" s="2" t="s">
        <v>3308</v>
      </c>
      <c r="B372" s="2" t="s">
        <v>3309</v>
      </c>
      <c r="C372" s="2" t="s">
        <v>1777</v>
      </c>
      <c r="D372" s="2" t="s">
        <v>31</v>
      </c>
      <c r="E372" s="2" t="s">
        <v>1432</v>
      </c>
      <c r="F372" s="2" t="s">
        <v>3310</v>
      </c>
      <c r="G372" s="2" t="s">
        <v>3311</v>
      </c>
      <c r="H372" s="2" t="s">
        <v>3312</v>
      </c>
      <c r="I372" s="2" t="s">
        <v>1664</v>
      </c>
      <c r="J372" s="2" t="s">
        <v>3313</v>
      </c>
      <c r="K372" s="2" t="s">
        <v>3314</v>
      </c>
      <c r="L372" s="2" t="s">
        <v>3315</v>
      </c>
      <c r="M372" s="2" t="s">
        <v>3316</v>
      </c>
      <c r="N372" s="2" t="s">
        <v>3317</v>
      </c>
      <c r="O372" s="2" t="s">
        <v>1436</v>
      </c>
      <c r="P372" s="2" t="s">
        <v>1783</v>
      </c>
    </row>
    <row r="373" spans="1:16" x14ac:dyDescent="0.2">
      <c r="A373" s="2" t="s">
        <v>329</v>
      </c>
      <c r="B373" s="2" t="s">
        <v>330</v>
      </c>
      <c r="C373" s="2" t="s">
        <v>3144</v>
      </c>
      <c r="D373" s="2" t="s">
        <v>127</v>
      </c>
      <c r="E373" s="2" t="s">
        <v>1432</v>
      </c>
      <c r="F373" s="2" t="s">
        <v>331</v>
      </c>
      <c r="G373" s="2" t="s">
        <v>3145</v>
      </c>
      <c r="H373" s="2" t="s">
        <v>3146</v>
      </c>
      <c r="I373" s="2" t="s">
        <v>1433</v>
      </c>
      <c r="J373" s="2" t="s">
        <v>332</v>
      </c>
      <c r="K373" s="2" t="s">
        <v>3147</v>
      </c>
      <c r="L373" s="2" t="s">
        <v>3148</v>
      </c>
      <c r="M373" s="2"/>
      <c r="N373" s="2" t="s">
        <v>3149</v>
      </c>
      <c r="O373" s="2" t="s">
        <v>1442</v>
      </c>
      <c r="P373" s="2" t="s">
        <v>3150</v>
      </c>
    </row>
    <row r="374" spans="1:16" x14ac:dyDescent="0.2">
      <c r="A374" s="2" t="s">
        <v>1976</v>
      </c>
      <c r="B374" s="2" t="s">
        <v>675</v>
      </c>
      <c r="C374" s="2" t="s">
        <v>1977</v>
      </c>
      <c r="D374" s="2" t="s">
        <v>66</v>
      </c>
      <c r="E374" s="2" t="s">
        <v>1432</v>
      </c>
      <c r="F374" s="2" t="s">
        <v>676</v>
      </c>
      <c r="G374" s="2"/>
      <c r="H374" s="2" t="s">
        <v>1978</v>
      </c>
      <c r="I374" s="2" t="s">
        <v>1433</v>
      </c>
      <c r="J374" s="2" t="s">
        <v>677</v>
      </c>
      <c r="K374" s="2" t="s">
        <v>1979</v>
      </c>
      <c r="L374" s="2" t="s">
        <v>1980</v>
      </c>
      <c r="M374" s="2" t="s">
        <v>1981</v>
      </c>
      <c r="N374" s="2" t="s">
        <v>1982</v>
      </c>
      <c r="O374" s="2" t="s">
        <v>658</v>
      </c>
      <c r="P374" s="2"/>
    </row>
    <row r="375" spans="1:16" x14ac:dyDescent="0.2">
      <c r="A375" s="2" t="s">
        <v>2827</v>
      </c>
      <c r="B375" s="2" t="s">
        <v>662</v>
      </c>
      <c r="C375" s="2" t="s">
        <v>2888</v>
      </c>
      <c r="D375" s="2" t="s">
        <v>111</v>
      </c>
      <c r="E375" s="2" t="s">
        <v>1432</v>
      </c>
      <c r="F375" s="2" t="s">
        <v>663</v>
      </c>
      <c r="G375" s="2"/>
      <c r="H375" s="2" t="s">
        <v>2889</v>
      </c>
      <c r="I375" s="2" t="s">
        <v>1433</v>
      </c>
      <c r="J375" s="2" t="s">
        <v>2828</v>
      </c>
      <c r="K375" s="2" t="s">
        <v>2890</v>
      </c>
      <c r="L375" s="2" t="s">
        <v>2891</v>
      </c>
      <c r="M375" s="2" t="s">
        <v>2892</v>
      </c>
      <c r="N375" s="2" t="s">
        <v>2893</v>
      </c>
      <c r="O375" s="2"/>
      <c r="P375" s="2"/>
    </row>
    <row r="376" spans="1:16" x14ac:dyDescent="0.2">
      <c r="A376" s="2" t="s">
        <v>393</v>
      </c>
      <c r="B376" s="2" t="s">
        <v>394</v>
      </c>
      <c r="C376" s="2" t="s">
        <v>1570</v>
      </c>
      <c r="D376" s="2" t="s">
        <v>31</v>
      </c>
      <c r="E376" s="2" t="s">
        <v>1432</v>
      </c>
      <c r="F376" s="2" t="s">
        <v>395</v>
      </c>
      <c r="G376" s="2" t="s">
        <v>1607</v>
      </c>
      <c r="H376" s="2" t="s">
        <v>1608</v>
      </c>
      <c r="I376" s="2" t="s">
        <v>1433</v>
      </c>
      <c r="J376" s="2" t="s">
        <v>396</v>
      </c>
      <c r="K376" s="2" t="s">
        <v>1609</v>
      </c>
      <c r="L376" s="2" t="s">
        <v>1610</v>
      </c>
      <c r="M376" s="2"/>
      <c r="N376" s="2" t="s">
        <v>1611</v>
      </c>
      <c r="O376" s="2" t="s">
        <v>1442</v>
      </c>
      <c r="P376" s="2" t="s">
        <v>1575</v>
      </c>
    </row>
    <row r="377" spans="1:16" x14ac:dyDescent="0.2">
      <c r="A377" s="2" t="s">
        <v>527</v>
      </c>
      <c r="B377" s="2" t="s">
        <v>528</v>
      </c>
      <c r="C377" s="2" t="s">
        <v>1884</v>
      </c>
      <c r="D377" s="2" t="s">
        <v>58</v>
      </c>
      <c r="E377" s="2" t="s">
        <v>1432</v>
      </c>
      <c r="F377" s="2" t="s">
        <v>529</v>
      </c>
      <c r="G377" s="2"/>
      <c r="H377" s="2" t="s">
        <v>1885</v>
      </c>
      <c r="I377" s="2" t="s">
        <v>1433</v>
      </c>
      <c r="J377" s="2" t="s">
        <v>530</v>
      </c>
      <c r="K377" s="2" t="s">
        <v>1886</v>
      </c>
      <c r="L377" s="2" t="s">
        <v>1887</v>
      </c>
      <c r="M377" s="2"/>
      <c r="N377" s="2" t="s">
        <v>1888</v>
      </c>
      <c r="O377" s="2" t="s">
        <v>1442</v>
      </c>
      <c r="P377" s="2" t="s">
        <v>1889</v>
      </c>
    </row>
    <row r="378" spans="1:16" x14ac:dyDescent="0.2">
      <c r="A378" s="2" t="s">
        <v>303</v>
      </c>
      <c r="B378" s="2" t="s">
        <v>300</v>
      </c>
      <c r="C378" s="2" t="s">
        <v>1570</v>
      </c>
      <c r="D378" s="2" t="s">
        <v>54</v>
      </c>
      <c r="E378" s="2" t="s">
        <v>1432</v>
      </c>
      <c r="F378" s="2" t="s">
        <v>304</v>
      </c>
      <c r="G378" s="2" t="s">
        <v>1677</v>
      </c>
      <c r="H378" s="2" t="s">
        <v>2400</v>
      </c>
      <c r="I378" s="2" t="s">
        <v>1433</v>
      </c>
      <c r="J378" s="2" t="s">
        <v>305</v>
      </c>
      <c r="K378" s="2" t="s">
        <v>2401</v>
      </c>
      <c r="L378" s="2" t="s">
        <v>2402</v>
      </c>
      <c r="M378" s="2"/>
      <c r="N378" s="2" t="s">
        <v>2403</v>
      </c>
      <c r="O378" s="2" t="s">
        <v>1442</v>
      </c>
      <c r="P378" s="2" t="s">
        <v>1575</v>
      </c>
    </row>
    <row r="379" spans="1:16" x14ac:dyDescent="0.2">
      <c r="A379" s="2" t="s">
        <v>2041</v>
      </c>
      <c r="B379" s="2" t="s">
        <v>2042</v>
      </c>
      <c r="C379" s="2" t="s">
        <v>2043</v>
      </c>
      <c r="D379" s="2" t="s">
        <v>270</v>
      </c>
      <c r="E379" s="2" t="s">
        <v>1432</v>
      </c>
      <c r="F379" s="2" t="s">
        <v>2044</v>
      </c>
      <c r="G379" s="2"/>
      <c r="H379" s="2" t="s">
        <v>2045</v>
      </c>
      <c r="I379" s="2" t="s">
        <v>1433</v>
      </c>
      <c r="J379" s="2" t="s">
        <v>2046</v>
      </c>
      <c r="K379" s="2" t="s">
        <v>2047</v>
      </c>
      <c r="L379" s="2" t="s">
        <v>2048</v>
      </c>
      <c r="M379" s="2"/>
      <c r="N379" s="2" t="s">
        <v>2049</v>
      </c>
      <c r="O379" s="2"/>
      <c r="P379" s="2"/>
    </row>
    <row r="380" spans="1:16" x14ac:dyDescent="0.2">
      <c r="A380" s="2" t="s">
        <v>2631</v>
      </c>
      <c r="B380" s="2" t="s">
        <v>850</v>
      </c>
      <c r="C380" s="2" t="s">
        <v>1826</v>
      </c>
      <c r="D380" s="2" t="s">
        <v>194</v>
      </c>
      <c r="E380" s="2" t="s">
        <v>1432</v>
      </c>
      <c r="F380" s="2" t="s">
        <v>2632</v>
      </c>
      <c r="G380" s="2" t="s">
        <v>107</v>
      </c>
      <c r="H380" s="2" t="s">
        <v>2633</v>
      </c>
      <c r="I380" s="2" t="s">
        <v>1433</v>
      </c>
      <c r="J380" s="2" t="s">
        <v>2634</v>
      </c>
      <c r="K380" s="2" t="s">
        <v>2635</v>
      </c>
      <c r="L380" s="2" t="s">
        <v>2636</v>
      </c>
      <c r="M380" s="2" t="s">
        <v>2637</v>
      </c>
      <c r="N380" s="2" t="s">
        <v>2638</v>
      </c>
      <c r="O380" s="2" t="s">
        <v>1832</v>
      </c>
      <c r="P380" s="2" t="s">
        <v>1833</v>
      </c>
    </row>
    <row r="381" spans="1:16" x14ac:dyDescent="0.2">
      <c r="A381" s="2" t="s">
        <v>1182</v>
      </c>
      <c r="B381" s="2" t="s">
        <v>1183</v>
      </c>
      <c r="C381" s="2" t="s">
        <v>1184</v>
      </c>
      <c r="D381" s="2" t="s">
        <v>16</v>
      </c>
      <c r="E381" s="2" t="s">
        <v>1119</v>
      </c>
      <c r="F381" s="2"/>
      <c r="G381" s="2" t="s">
        <v>1185</v>
      </c>
      <c r="H381" s="2" t="s">
        <v>1186</v>
      </c>
      <c r="I381" s="2" t="s">
        <v>1121</v>
      </c>
      <c r="J381" s="2" t="s">
        <v>1187</v>
      </c>
      <c r="K381" s="2" t="s">
        <v>1188</v>
      </c>
      <c r="L381" s="2" t="s">
        <v>1189</v>
      </c>
      <c r="M381" s="2"/>
      <c r="N381" s="2" t="s">
        <v>1190</v>
      </c>
      <c r="O381" s="2" t="s">
        <v>1129</v>
      </c>
      <c r="P381" s="2" t="s">
        <v>1191</v>
      </c>
    </row>
    <row r="382" spans="1:16" x14ac:dyDescent="0.2">
      <c r="A382" s="2" t="s">
        <v>2824</v>
      </c>
      <c r="B382" s="2" t="s">
        <v>3721</v>
      </c>
      <c r="C382" s="2" t="s">
        <v>2825</v>
      </c>
      <c r="D382" s="2" t="s">
        <v>58</v>
      </c>
      <c r="E382" s="2" t="s">
        <v>1432</v>
      </c>
      <c r="F382" s="2" t="s">
        <v>3722</v>
      </c>
      <c r="G382" s="2" t="s">
        <v>1185</v>
      </c>
      <c r="H382" s="2" t="s">
        <v>3723</v>
      </c>
      <c r="I382" s="2" t="s">
        <v>1121</v>
      </c>
      <c r="J382" s="2" t="s">
        <v>2826</v>
      </c>
      <c r="K382" s="2" t="s">
        <v>3724</v>
      </c>
      <c r="L382" s="2" t="s">
        <v>3725</v>
      </c>
      <c r="M382" s="2" t="s">
        <v>3726</v>
      </c>
      <c r="N382" s="2" t="s">
        <v>3727</v>
      </c>
      <c r="O382" s="2" t="s">
        <v>1910</v>
      </c>
      <c r="P382" s="2" t="s">
        <v>3728</v>
      </c>
    </row>
    <row r="383" spans="1:16" x14ac:dyDescent="0.2">
      <c r="A383" s="2" t="s">
        <v>272</v>
      </c>
      <c r="B383" s="2" t="s">
        <v>273</v>
      </c>
      <c r="C383" s="2" t="s">
        <v>3037</v>
      </c>
      <c r="D383" s="2" t="s">
        <v>270</v>
      </c>
      <c r="E383" s="2" t="s">
        <v>1432</v>
      </c>
      <c r="F383" s="2" t="s">
        <v>274</v>
      </c>
      <c r="G383" s="2"/>
      <c r="H383" s="2" t="s">
        <v>3038</v>
      </c>
      <c r="I383" s="2" t="s">
        <v>1433</v>
      </c>
      <c r="J383" s="2" t="s">
        <v>275</v>
      </c>
      <c r="K383" s="2" t="s">
        <v>3039</v>
      </c>
      <c r="L383" s="2" t="s">
        <v>3040</v>
      </c>
      <c r="M383" s="2"/>
      <c r="N383" s="2" t="s">
        <v>3041</v>
      </c>
      <c r="O383" s="2"/>
      <c r="P383" s="2"/>
    </row>
    <row r="384" spans="1:16" x14ac:dyDescent="0.2">
      <c r="A384" s="2" t="s">
        <v>179</v>
      </c>
      <c r="B384" s="2" t="s">
        <v>180</v>
      </c>
      <c r="C384" s="2" t="s">
        <v>1930</v>
      </c>
      <c r="D384" s="2" t="s">
        <v>31</v>
      </c>
      <c r="E384" s="2" t="s">
        <v>1432</v>
      </c>
      <c r="F384" s="2" t="s">
        <v>102</v>
      </c>
      <c r="G384" s="2"/>
      <c r="H384" s="2" t="s">
        <v>1931</v>
      </c>
      <c r="I384" s="2" t="s">
        <v>1433</v>
      </c>
      <c r="J384" s="2" t="s">
        <v>1932</v>
      </c>
      <c r="K384" s="2" t="s">
        <v>1933</v>
      </c>
      <c r="L384" s="2" t="s">
        <v>1934</v>
      </c>
      <c r="M384" s="2"/>
      <c r="N384" s="2" t="s">
        <v>1935</v>
      </c>
      <c r="O384" s="2" t="s">
        <v>1442</v>
      </c>
      <c r="P384" s="2"/>
    </row>
    <row r="385" spans="1:16" x14ac:dyDescent="0.2">
      <c r="A385" s="2" t="s">
        <v>513</v>
      </c>
      <c r="B385" s="2" t="s">
        <v>172</v>
      </c>
      <c r="C385" s="2" t="s">
        <v>1870</v>
      </c>
      <c r="D385" s="2" t="s">
        <v>66</v>
      </c>
      <c r="E385" s="2" t="s">
        <v>1432</v>
      </c>
      <c r="F385" s="2" t="s">
        <v>514</v>
      </c>
      <c r="G385" s="2" t="s">
        <v>2082</v>
      </c>
      <c r="H385" s="2" t="s">
        <v>2087</v>
      </c>
      <c r="I385" s="2" t="s">
        <v>1433</v>
      </c>
      <c r="J385" s="2" t="s">
        <v>515</v>
      </c>
      <c r="K385" s="2" t="s">
        <v>2088</v>
      </c>
      <c r="L385" s="2" t="s">
        <v>2085</v>
      </c>
      <c r="M385" s="2"/>
      <c r="N385" s="2" t="s">
        <v>2089</v>
      </c>
      <c r="O385" s="2" t="s">
        <v>1442</v>
      </c>
      <c r="P385" s="2"/>
    </row>
    <row r="386" spans="1:16" x14ac:dyDescent="0.2">
      <c r="A386" s="2" t="s">
        <v>74</v>
      </c>
      <c r="B386" s="2" t="s">
        <v>75</v>
      </c>
      <c r="C386" s="2" t="s">
        <v>1987</v>
      </c>
      <c r="D386" s="2" t="s">
        <v>76</v>
      </c>
      <c r="E386" s="2" t="s">
        <v>1432</v>
      </c>
      <c r="F386" s="2" t="s">
        <v>1237</v>
      </c>
      <c r="G386" s="2" t="s">
        <v>77</v>
      </c>
      <c r="H386" s="2" t="s">
        <v>1988</v>
      </c>
      <c r="I386" s="2" t="s">
        <v>1433</v>
      </c>
      <c r="J386" s="2" t="s">
        <v>78</v>
      </c>
      <c r="K386" s="2" t="s">
        <v>1989</v>
      </c>
      <c r="L386" s="2" t="s">
        <v>1990</v>
      </c>
      <c r="M386" s="2"/>
      <c r="N386" s="2" t="s">
        <v>1991</v>
      </c>
      <c r="O386" s="2"/>
      <c r="P386" s="2"/>
    </row>
    <row r="387" spans="1:16" x14ac:dyDescent="0.2">
      <c r="A387" s="2" t="s">
        <v>377</v>
      </c>
      <c r="B387" s="2" t="s">
        <v>378</v>
      </c>
      <c r="C387" s="2" t="s">
        <v>3616</v>
      </c>
      <c r="D387" s="2" t="s">
        <v>58</v>
      </c>
      <c r="E387" s="2" t="s">
        <v>853</v>
      </c>
      <c r="F387" s="2" t="s">
        <v>3617</v>
      </c>
      <c r="G387" s="2"/>
      <c r="H387" s="2" t="s">
        <v>379</v>
      </c>
      <c r="I387" s="2"/>
      <c r="J387" s="2" t="s">
        <v>380</v>
      </c>
      <c r="K387" s="2" t="s">
        <v>3618</v>
      </c>
      <c r="L387" s="2"/>
      <c r="M387" s="2"/>
      <c r="N387" s="2" t="s">
        <v>3619</v>
      </c>
      <c r="O387" s="2"/>
      <c r="P387" s="2"/>
    </row>
    <row r="388" spans="1:16" x14ac:dyDescent="0.2">
      <c r="A388" s="2" t="s">
        <v>321</v>
      </c>
      <c r="B388" s="2" t="s">
        <v>322</v>
      </c>
      <c r="C388" s="2" t="s">
        <v>3655</v>
      </c>
      <c r="D388" s="2" t="s">
        <v>16</v>
      </c>
      <c r="E388" s="2" t="s">
        <v>1432</v>
      </c>
      <c r="F388" s="2" t="s">
        <v>323</v>
      </c>
      <c r="G388" s="2"/>
      <c r="H388" s="2" t="s">
        <v>3656</v>
      </c>
      <c r="I388" s="2" t="s">
        <v>1433</v>
      </c>
      <c r="J388" s="2" t="s">
        <v>324</v>
      </c>
      <c r="K388" s="2" t="s">
        <v>3657</v>
      </c>
      <c r="L388" s="2" t="s">
        <v>3658</v>
      </c>
      <c r="M388" s="2" t="s">
        <v>3659</v>
      </c>
      <c r="N388" s="2" t="s">
        <v>3660</v>
      </c>
      <c r="O388" s="2" t="s">
        <v>1442</v>
      </c>
      <c r="P388" s="2"/>
    </row>
    <row r="389" spans="1:16" x14ac:dyDescent="0.2">
      <c r="A389" s="2" t="s">
        <v>3789</v>
      </c>
      <c r="B389" s="2" t="s">
        <v>1257</v>
      </c>
      <c r="C389" s="2" t="s">
        <v>3790</v>
      </c>
      <c r="D389" s="2" t="s">
        <v>16</v>
      </c>
      <c r="E389" s="2" t="s">
        <v>1432</v>
      </c>
      <c r="F389" s="2" t="s">
        <v>1258</v>
      </c>
      <c r="G389" s="2" t="s">
        <v>1259</v>
      </c>
      <c r="H389" s="2" t="s">
        <v>3791</v>
      </c>
      <c r="I389" s="2" t="s">
        <v>1121</v>
      </c>
      <c r="J389" s="2" t="s">
        <v>1260</v>
      </c>
      <c r="K389" s="2" t="s">
        <v>3792</v>
      </c>
      <c r="L389" s="2" t="s">
        <v>3793</v>
      </c>
      <c r="M389" s="2" t="s">
        <v>3794</v>
      </c>
      <c r="N389" s="2"/>
      <c r="O389" s="2" t="s">
        <v>1125</v>
      </c>
      <c r="P389" s="2" t="s">
        <v>3795</v>
      </c>
    </row>
    <row r="390" spans="1:16" x14ac:dyDescent="0.2">
      <c r="A390" s="2" t="s">
        <v>408</v>
      </c>
      <c r="B390" s="2" t="s">
        <v>409</v>
      </c>
      <c r="C390" s="2" t="s">
        <v>1450</v>
      </c>
      <c r="D390" s="2" t="s">
        <v>66</v>
      </c>
      <c r="E390" s="2" t="s">
        <v>1432</v>
      </c>
      <c r="F390" s="2" t="s">
        <v>410</v>
      </c>
      <c r="G390" s="2"/>
      <c r="H390" s="2" t="s">
        <v>3518</v>
      </c>
      <c r="I390" s="2" t="s">
        <v>1433</v>
      </c>
      <c r="J390" s="2" t="s">
        <v>411</v>
      </c>
      <c r="K390" s="2" t="s">
        <v>3519</v>
      </c>
      <c r="L390" s="2" t="s">
        <v>2268</v>
      </c>
      <c r="M390" s="2"/>
      <c r="N390" s="2" t="s">
        <v>3520</v>
      </c>
      <c r="O390" s="2" t="s">
        <v>1442</v>
      </c>
      <c r="P390" s="2" t="s">
        <v>1456</v>
      </c>
    </row>
    <row r="391" spans="1:16" x14ac:dyDescent="0.2">
      <c r="A391" s="2" t="s">
        <v>1343</v>
      </c>
      <c r="B391" s="2" t="s">
        <v>1344</v>
      </c>
      <c r="C391" s="2" t="s">
        <v>1180</v>
      </c>
      <c r="D391" s="2" t="s">
        <v>146</v>
      </c>
      <c r="E391" s="2" t="s">
        <v>1119</v>
      </c>
      <c r="F391" s="2" t="s">
        <v>1345</v>
      </c>
      <c r="G391" s="2" t="s">
        <v>686</v>
      </c>
      <c r="H391" s="2" t="s">
        <v>1346</v>
      </c>
      <c r="I391" s="2" t="s">
        <v>1121</v>
      </c>
      <c r="J391" s="2" t="s">
        <v>1347</v>
      </c>
      <c r="K391" s="2" t="s">
        <v>1348</v>
      </c>
      <c r="L391" s="2" t="s">
        <v>1349</v>
      </c>
      <c r="M391" s="2"/>
      <c r="N391" s="2" t="s">
        <v>1350</v>
      </c>
      <c r="O391" s="2" t="s">
        <v>1171</v>
      </c>
      <c r="P391" s="2" t="s">
        <v>1181</v>
      </c>
    </row>
    <row r="392" spans="1:16" x14ac:dyDescent="0.2">
      <c r="A392" s="2" t="s">
        <v>553</v>
      </c>
      <c r="B392" s="2" t="s">
        <v>554</v>
      </c>
      <c r="C392" s="2" t="s">
        <v>555</v>
      </c>
      <c r="D392" s="2" t="s">
        <v>66</v>
      </c>
      <c r="E392" s="2" t="s">
        <v>1432</v>
      </c>
      <c r="F392" s="2" t="s">
        <v>556</v>
      </c>
      <c r="G392" s="2" t="s">
        <v>557</v>
      </c>
      <c r="H392" s="2" t="s">
        <v>2563</v>
      </c>
      <c r="I392" s="2" t="s">
        <v>1121</v>
      </c>
      <c r="J392" s="2" t="s">
        <v>558</v>
      </c>
      <c r="K392" s="2" t="s">
        <v>2564</v>
      </c>
      <c r="L392" s="2" t="s">
        <v>2565</v>
      </c>
      <c r="M392" s="2" t="s">
        <v>2566</v>
      </c>
      <c r="N392" s="2" t="s">
        <v>2567</v>
      </c>
      <c r="O392" s="2" t="s">
        <v>1442</v>
      </c>
      <c r="P392" s="2" t="s">
        <v>2568</v>
      </c>
    </row>
    <row r="393" spans="1:16" x14ac:dyDescent="0.2">
      <c r="A393" s="2" t="s">
        <v>243</v>
      </c>
      <c r="B393" s="2" t="s">
        <v>244</v>
      </c>
      <c r="C393" s="2" t="s">
        <v>1441</v>
      </c>
      <c r="D393" s="2" t="s">
        <v>54</v>
      </c>
      <c r="E393" s="2" t="s">
        <v>1432</v>
      </c>
      <c r="F393" s="2" t="s">
        <v>102</v>
      </c>
      <c r="G393" s="2"/>
      <c r="H393" s="2" t="s">
        <v>2470</v>
      </c>
      <c r="I393" s="2" t="s">
        <v>1433</v>
      </c>
      <c r="J393" s="2" t="s">
        <v>245</v>
      </c>
      <c r="K393" s="2" t="s">
        <v>2471</v>
      </c>
      <c r="L393" s="2" t="s">
        <v>2472</v>
      </c>
      <c r="M393" s="2" t="s">
        <v>2473</v>
      </c>
      <c r="N393" s="2" t="s">
        <v>2474</v>
      </c>
      <c r="O393" s="2" t="s">
        <v>1442</v>
      </c>
      <c r="P393" s="2"/>
    </row>
    <row r="394" spans="1:16" x14ac:dyDescent="0.2">
      <c r="A394" s="2" t="s">
        <v>798</v>
      </c>
      <c r="B394" s="2" t="s">
        <v>799</v>
      </c>
      <c r="C394" s="2" t="s">
        <v>3626</v>
      </c>
      <c r="D394" s="2" t="s">
        <v>66</v>
      </c>
      <c r="E394" s="2" t="s">
        <v>1432</v>
      </c>
      <c r="F394" s="2" t="s">
        <v>800</v>
      </c>
      <c r="G394" s="2" t="s">
        <v>3627</v>
      </c>
      <c r="H394" s="2" t="s">
        <v>3628</v>
      </c>
      <c r="I394" s="2" t="s">
        <v>1433</v>
      </c>
      <c r="J394" s="2" t="s">
        <v>1351</v>
      </c>
      <c r="K394" s="2" t="s">
        <v>3629</v>
      </c>
      <c r="L394" s="2" t="s">
        <v>3630</v>
      </c>
      <c r="M394" s="2" t="s">
        <v>3631</v>
      </c>
      <c r="N394" s="2"/>
      <c r="O394" s="2" t="s">
        <v>1660</v>
      </c>
      <c r="P394" s="2" t="s">
        <v>3632</v>
      </c>
    </row>
    <row r="395" spans="1:16" x14ac:dyDescent="0.2">
      <c r="A395" s="2" t="s">
        <v>1941</v>
      </c>
      <c r="B395" s="2" t="s">
        <v>671</v>
      </c>
      <c r="C395" s="2" t="s">
        <v>1439</v>
      </c>
      <c r="D395" s="2" t="s">
        <v>194</v>
      </c>
      <c r="E395" s="2" t="s">
        <v>1432</v>
      </c>
      <c r="F395" s="2" t="s">
        <v>1942</v>
      </c>
      <c r="G395" s="2" t="s">
        <v>1943</v>
      </c>
      <c r="H395" s="2" t="s">
        <v>1944</v>
      </c>
      <c r="I395" s="2" t="s">
        <v>1433</v>
      </c>
      <c r="J395" s="2" t="s">
        <v>1220</v>
      </c>
      <c r="K395" s="2" t="s">
        <v>1945</v>
      </c>
      <c r="L395" s="2" t="s">
        <v>1946</v>
      </c>
      <c r="M395" s="2" t="s">
        <v>1947</v>
      </c>
      <c r="N395" s="2" t="s">
        <v>1948</v>
      </c>
      <c r="O395" s="2" t="s">
        <v>1436</v>
      </c>
      <c r="P395" s="2" t="s">
        <v>1440</v>
      </c>
    </row>
    <row r="396" spans="1:16" x14ac:dyDescent="0.2">
      <c r="A396" s="2" t="s">
        <v>3381</v>
      </c>
      <c r="B396" s="2" t="s">
        <v>3382</v>
      </c>
      <c r="C396" s="2" t="s">
        <v>1123</v>
      </c>
      <c r="D396" s="2" t="s">
        <v>38</v>
      </c>
      <c r="E396" s="2" t="s">
        <v>1119</v>
      </c>
      <c r="F396" s="2" t="s">
        <v>3383</v>
      </c>
      <c r="G396" s="2" t="s">
        <v>125</v>
      </c>
      <c r="H396" s="2" t="s">
        <v>3384</v>
      </c>
      <c r="I396" s="2" t="s">
        <v>1121</v>
      </c>
      <c r="J396" s="2" t="s">
        <v>3385</v>
      </c>
      <c r="K396" s="2" t="s">
        <v>3386</v>
      </c>
      <c r="L396" s="2" t="s">
        <v>3387</v>
      </c>
      <c r="M396" s="2"/>
      <c r="N396" s="2" t="s">
        <v>3388</v>
      </c>
      <c r="O396" s="2" t="s">
        <v>1125</v>
      </c>
      <c r="P396" s="2"/>
    </row>
    <row r="397" spans="1:16" x14ac:dyDescent="0.2">
      <c r="A397" s="2" t="s">
        <v>973</v>
      </c>
      <c r="B397" s="2" t="s">
        <v>974</v>
      </c>
      <c r="C397" s="2" t="s">
        <v>975</v>
      </c>
      <c r="D397" s="2" t="s">
        <v>38</v>
      </c>
      <c r="E397" s="2" t="s">
        <v>853</v>
      </c>
      <c r="F397" s="2" t="s">
        <v>976</v>
      </c>
      <c r="G397" s="2"/>
      <c r="H397" s="2" t="s">
        <v>977</v>
      </c>
      <c r="I397" s="2"/>
      <c r="J397" s="2" t="s">
        <v>978</v>
      </c>
      <c r="K397" s="2" t="s">
        <v>979</v>
      </c>
      <c r="L397" s="2"/>
      <c r="M397" s="2"/>
      <c r="N397" s="2" t="s">
        <v>980</v>
      </c>
      <c r="O397" s="2"/>
      <c r="P397" s="2"/>
    </row>
    <row r="398" spans="1:16" x14ac:dyDescent="0.2">
      <c r="A398" s="2" t="s">
        <v>3532</v>
      </c>
      <c r="B398" s="2" t="s">
        <v>693</v>
      </c>
      <c r="C398" s="2" t="s">
        <v>3533</v>
      </c>
      <c r="D398" s="2" t="s">
        <v>66</v>
      </c>
      <c r="E398" s="2" t="s">
        <v>1432</v>
      </c>
      <c r="F398" s="2" t="s">
        <v>694</v>
      </c>
      <c r="G398" s="2"/>
      <c r="H398" s="2" t="s">
        <v>3534</v>
      </c>
      <c r="I398" s="2" t="s">
        <v>1433</v>
      </c>
      <c r="J398" s="2" t="s">
        <v>695</v>
      </c>
      <c r="K398" s="2" t="s">
        <v>3535</v>
      </c>
      <c r="L398" s="2" t="s">
        <v>1745</v>
      </c>
      <c r="M398" s="2"/>
      <c r="N398" s="2" t="s">
        <v>3536</v>
      </c>
      <c r="O398" s="2" t="s">
        <v>3537</v>
      </c>
      <c r="P398" s="2"/>
    </row>
    <row r="399" spans="1:16" x14ac:dyDescent="0.2">
      <c r="A399" s="2" t="s">
        <v>1159</v>
      </c>
      <c r="B399" s="2" t="s">
        <v>543</v>
      </c>
      <c r="C399" s="2" t="s">
        <v>1160</v>
      </c>
      <c r="D399" s="2" t="s">
        <v>152</v>
      </c>
      <c r="E399" s="2" t="s">
        <v>853</v>
      </c>
      <c r="F399" s="2" t="s">
        <v>967</v>
      </c>
      <c r="G399" s="2"/>
      <c r="H399" s="2" t="s">
        <v>544</v>
      </c>
      <c r="I399" s="2"/>
      <c r="J399" s="2" t="s">
        <v>545</v>
      </c>
      <c r="K399" s="2" t="s">
        <v>1161</v>
      </c>
      <c r="L399" s="2"/>
      <c r="M399" s="2"/>
      <c r="N399" s="2" t="s">
        <v>1162</v>
      </c>
      <c r="O399" s="2"/>
      <c r="P399" s="2"/>
    </row>
    <row r="400" spans="1:16" x14ac:dyDescent="0.2">
      <c r="A400" s="2" t="s">
        <v>155</v>
      </c>
      <c r="B400" s="2" t="s">
        <v>156</v>
      </c>
      <c r="C400" s="2" t="s">
        <v>1570</v>
      </c>
      <c r="D400" s="2" t="s">
        <v>131</v>
      </c>
      <c r="E400" s="2" t="s">
        <v>1432</v>
      </c>
      <c r="F400" s="2" t="s">
        <v>157</v>
      </c>
      <c r="G400" s="2"/>
      <c r="H400" s="2" t="s">
        <v>2050</v>
      </c>
      <c r="I400" s="2" t="s">
        <v>1433</v>
      </c>
      <c r="J400" s="2" t="s">
        <v>158</v>
      </c>
      <c r="K400" s="2" t="s">
        <v>2051</v>
      </c>
      <c r="L400" s="2" t="s">
        <v>2052</v>
      </c>
      <c r="M400" s="2"/>
      <c r="N400" s="2" t="s">
        <v>2053</v>
      </c>
      <c r="O400" s="2"/>
      <c r="P400" s="2" t="s">
        <v>1575</v>
      </c>
    </row>
    <row r="401" spans="1:16" x14ac:dyDescent="0.2">
      <c r="A401" s="2" t="s">
        <v>807</v>
      </c>
      <c r="B401" s="2" t="s">
        <v>808</v>
      </c>
      <c r="C401" s="2" t="s">
        <v>1434</v>
      </c>
      <c r="D401" s="2" t="s">
        <v>16</v>
      </c>
      <c r="E401" s="2" t="s">
        <v>1432</v>
      </c>
      <c r="F401" s="2" t="s">
        <v>809</v>
      </c>
      <c r="G401" s="2" t="s">
        <v>115</v>
      </c>
      <c r="H401" s="2" t="s">
        <v>3747</v>
      </c>
      <c r="I401" s="2" t="s">
        <v>1664</v>
      </c>
      <c r="J401" s="2" t="s">
        <v>810</v>
      </c>
      <c r="K401" s="2" t="s">
        <v>3748</v>
      </c>
      <c r="L401" s="2" t="s">
        <v>3749</v>
      </c>
      <c r="M401" s="2" t="s">
        <v>3750</v>
      </c>
      <c r="N401" s="2" t="s">
        <v>3751</v>
      </c>
      <c r="O401" s="2" t="s">
        <v>1669</v>
      </c>
      <c r="P401" s="2" t="s">
        <v>1435</v>
      </c>
    </row>
    <row r="402" spans="1:16" x14ac:dyDescent="0.2">
      <c r="A402" s="2" t="s">
        <v>3577</v>
      </c>
      <c r="B402" s="2" t="s">
        <v>2829</v>
      </c>
      <c r="C402" s="2" t="s">
        <v>37</v>
      </c>
      <c r="D402" s="2" t="s">
        <v>58</v>
      </c>
      <c r="E402" s="2" t="s">
        <v>1432</v>
      </c>
      <c r="F402" s="2" t="s">
        <v>2831</v>
      </c>
      <c r="G402" s="2" t="s">
        <v>511</v>
      </c>
      <c r="H402" s="2" t="s">
        <v>3578</v>
      </c>
      <c r="I402" s="2" t="s">
        <v>1121</v>
      </c>
      <c r="J402" s="2" t="s">
        <v>2830</v>
      </c>
      <c r="K402" s="2" t="s">
        <v>3579</v>
      </c>
      <c r="L402" s="2" t="s">
        <v>3580</v>
      </c>
      <c r="M402" s="2" t="s">
        <v>1483</v>
      </c>
      <c r="N402" s="2" t="s">
        <v>3581</v>
      </c>
      <c r="O402" s="2" t="s">
        <v>1442</v>
      </c>
      <c r="P402" s="2" t="s">
        <v>1485</v>
      </c>
    </row>
    <row r="403" spans="1:16" x14ac:dyDescent="0.2">
      <c r="A403" s="2" t="s">
        <v>2537</v>
      </c>
      <c r="B403" s="2" t="s">
        <v>771</v>
      </c>
      <c r="C403" s="2" t="s">
        <v>777</v>
      </c>
      <c r="D403" s="2" t="s">
        <v>16</v>
      </c>
      <c r="E403" s="2" t="s">
        <v>1432</v>
      </c>
      <c r="F403" s="2" t="s">
        <v>772</v>
      </c>
      <c r="G403" s="2" t="s">
        <v>92</v>
      </c>
      <c r="H403" s="2" t="s">
        <v>2538</v>
      </c>
      <c r="I403" s="2" t="s">
        <v>1121</v>
      </c>
      <c r="J403" s="2" t="s">
        <v>773</v>
      </c>
      <c r="K403" s="2" t="s">
        <v>2539</v>
      </c>
      <c r="L403" s="2" t="s">
        <v>2540</v>
      </c>
      <c r="M403" s="2" t="s">
        <v>2541</v>
      </c>
      <c r="N403" s="2" t="s">
        <v>2542</v>
      </c>
      <c r="O403" s="2" t="s">
        <v>1125</v>
      </c>
      <c r="P403" s="2" t="s">
        <v>1465</v>
      </c>
    </row>
    <row r="404" spans="1:16" x14ac:dyDescent="0.2">
      <c r="A404" s="2" t="s">
        <v>97</v>
      </c>
      <c r="B404" s="2" t="s">
        <v>98</v>
      </c>
      <c r="C404" s="2" t="s">
        <v>1870</v>
      </c>
      <c r="D404" s="2" t="s">
        <v>24</v>
      </c>
      <c r="E404" s="2" t="s">
        <v>1432</v>
      </c>
      <c r="F404" s="2" t="s">
        <v>99</v>
      </c>
      <c r="G404" s="2"/>
      <c r="H404" s="2" t="s">
        <v>1871</v>
      </c>
      <c r="I404" s="2" t="s">
        <v>1433</v>
      </c>
      <c r="J404" s="2" t="s">
        <v>100</v>
      </c>
      <c r="K404" s="2" t="s">
        <v>1872</v>
      </c>
      <c r="L404" s="2" t="s">
        <v>1873</v>
      </c>
      <c r="M404" s="2"/>
      <c r="N404" s="2" t="s">
        <v>1874</v>
      </c>
      <c r="O404" s="2"/>
      <c r="P404" s="2"/>
    </row>
    <row r="405" spans="1:16" x14ac:dyDescent="0.2">
      <c r="A405" s="2" t="s">
        <v>3698</v>
      </c>
      <c r="B405" s="2" t="s">
        <v>1105</v>
      </c>
      <c r="C405" s="2" t="s">
        <v>1450</v>
      </c>
      <c r="D405" s="2" t="s">
        <v>58</v>
      </c>
      <c r="E405" s="2" t="s">
        <v>1432</v>
      </c>
      <c r="F405" s="2" t="s">
        <v>3699</v>
      </c>
      <c r="G405" s="2"/>
      <c r="H405" s="2" t="s">
        <v>3700</v>
      </c>
      <c r="I405" s="2" t="s">
        <v>1433</v>
      </c>
      <c r="J405" s="2" t="s">
        <v>1106</v>
      </c>
      <c r="K405" s="2" t="s">
        <v>3701</v>
      </c>
      <c r="L405" s="2" t="s">
        <v>3702</v>
      </c>
      <c r="M405" s="2"/>
      <c r="N405" s="2" t="s">
        <v>3703</v>
      </c>
      <c r="O405" s="2" t="s">
        <v>1442</v>
      </c>
      <c r="P405" s="2" t="s">
        <v>1456</v>
      </c>
    </row>
    <row r="406" spans="1:16" x14ac:dyDescent="0.2">
      <c r="A406" s="2" t="s">
        <v>2639</v>
      </c>
      <c r="B406" s="2" t="s">
        <v>1096</v>
      </c>
      <c r="C406" s="2" t="s">
        <v>37</v>
      </c>
      <c r="D406" s="2" t="s">
        <v>58</v>
      </c>
      <c r="E406" s="2" t="s">
        <v>1432</v>
      </c>
      <c r="F406" s="2" t="s">
        <v>1341</v>
      </c>
      <c r="G406" s="2" t="s">
        <v>511</v>
      </c>
      <c r="H406" s="2" t="s">
        <v>2640</v>
      </c>
      <c r="I406" s="2" t="s">
        <v>1121</v>
      </c>
      <c r="J406" s="2" t="s">
        <v>1342</v>
      </c>
      <c r="K406" s="2" t="s">
        <v>2641</v>
      </c>
      <c r="L406" s="2" t="s">
        <v>2642</v>
      </c>
      <c r="M406" s="2" t="s">
        <v>2643</v>
      </c>
      <c r="N406" s="2" t="s">
        <v>2644</v>
      </c>
      <c r="O406" s="2" t="s">
        <v>1442</v>
      </c>
      <c r="P406" s="2" t="s">
        <v>1485</v>
      </c>
    </row>
    <row r="407" spans="1:16" x14ac:dyDescent="0.2">
      <c r="A407" s="2" t="s">
        <v>451</v>
      </c>
      <c r="B407" s="2" t="s">
        <v>182</v>
      </c>
      <c r="C407" s="2" t="s">
        <v>3538</v>
      </c>
      <c r="D407" s="2" t="s">
        <v>66</v>
      </c>
      <c r="E407" s="2" t="s">
        <v>1432</v>
      </c>
      <c r="F407" s="2" t="s">
        <v>102</v>
      </c>
      <c r="G407" s="2" t="s">
        <v>2082</v>
      </c>
      <c r="H407" s="2" t="s">
        <v>3539</v>
      </c>
      <c r="I407" s="2" t="s">
        <v>1433</v>
      </c>
      <c r="J407" s="2" t="s">
        <v>452</v>
      </c>
      <c r="K407" s="2" t="s">
        <v>3540</v>
      </c>
      <c r="L407" s="2" t="s">
        <v>3541</v>
      </c>
      <c r="M407" s="2"/>
      <c r="N407" s="2" t="s">
        <v>3542</v>
      </c>
      <c r="O407" s="2" t="s">
        <v>1442</v>
      </c>
      <c r="P407" s="2"/>
    </row>
    <row r="408" spans="1:16" x14ac:dyDescent="0.2">
      <c r="A408" s="2" t="s">
        <v>2231</v>
      </c>
      <c r="B408" s="2" t="s">
        <v>2232</v>
      </c>
      <c r="C408" s="2" t="s">
        <v>2233</v>
      </c>
      <c r="D408" s="2" t="s">
        <v>146</v>
      </c>
      <c r="E408" s="2" t="s">
        <v>1432</v>
      </c>
      <c r="F408" s="2" t="s">
        <v>2234</v>
      </c>
      <c r="G408" s="2" t="s">
        <v>2235</v>
      </c>
      <c r="H408" s="2" t="s">
        <v>2236</v>
      </c>
      <c r="I408" s="2" t="s">
        <v>1121</v>
      </c>
      <c r="J408" s="2" t="s">
        <v>2237</v>
      </c>
      <c r="K408" s="2" t="s">
        <v>2238</v>
      </c>
      <c r="L408" s="2" t="s">
        <v>2239</v>
      </c>
      <c r="M408" s="2" t="s">
        <v>2240</v>
      </c>
      <c r="N408" s="2" t="s">
        <v>2241</v>
      </c>
      <c r="O408" s="2" t="s">
        <v>1539</v>
      </c>
      <c r="P408" s="2" t="s">
        <v>2242</v>
      </c>
    </row>
    <row r="409" spans="1:16" x14ac:dyDescent="0.2">
      <c r="A409" s="2" t="s">
        <v>1640</v>
      </c>
      <c r="B409" s="2" t="s">
        <v>1175</v>
      </c>
      <c r="C409" s="2" t="s">
        <v>1641</v>
      </c>
      <c r="D409" s="2" t="s">
        <v>16</v>
      </c>
      <c r="E409" s="2" t="s">
        <v>1432</v>
      </c>
      <c r="F409" s="2"/>
      <c r="G409" s="2"/>
      <c r="H409" s="2" t="s">
        <v>1642</v>
      </c>
      <c r="I409" s="2" t="s">
        <v>1121</v>
      </c>
      <c r="J409" s="2" t="s">
        <v>1177</v>
      </c>
      <c r="K409" s="2" t="s">
        <v>1643</v>
      </c>
      <c r="L409" s="2" t="s">
        <v>1644</v>
      </c>
      <c r="M409" s="2" t="s">
        <v>1645</v>
      </c>
      <c r="N409" s="2" t="s">
        <v>1646</v>
      </c>
      <c r="O409" s="2" t="s">
        <v>1647</v>
      </c>
      <c r="P409" s="2" t="s">
        <v>1648</v>
      </c>
    </row>
    <row r="410" spans="1:16" x14ac:dyDescent="0.2">
      <c r="A410" s="2" t="s">
        <v>2118</v>
      </c>
      <c r="B410" s="2" t="s">
        <v>426</v>
      </c>
      <c r="C410" s="2" t="s">
        <v>2119</v>
      </c>
      <c r="D410" s="2" t="s">
        <v>31</v>
      </c>
      <c r="E410" s="2" t="s">
        <v>1432</v>
      </c>
      <c r="F410" s="2" t="s">
        <v>427</v>
      </c>
      <c r="G410" s="2"/>
      <c r="H410" s="2" t="s">
        <v>2120</v>
      </c>
      <c r="I410" s="2" t="s">
        <v>1433</v>
      </c>
      <c r="J410" s="2" t="s">
        <v>428</v>
      </c>
      <c r="K410" s="2" t="s">
        <v>2121</v>
      </c>
      <c r="L410" s="2" t="s">
        <v>2116</v>
      </c>
      <c r="M410" s="2" t="s">
        <v>2122</v>
      </c>
      <c r="N410" s="2" t="s">
        <v>2123</v>
      </c>
      <c r="O410" s="2" t="s">
        <v>1442</v>
      </c>
      <c r="P410" s="2"/>
    </row>
    <row r="411" spans="1:16" x14ac:dyDescent="0.2">
      <c r="A411" s="2" t="s">
        <v>569</v>
      </c>
      <c r="B411" s="2" t="s">
        <v>570</v>
      </c>
      <c r="C411" s="2" t="s">
        <v>1570</v>
      </c>
      <c r="D411" s="2" t="s">
        <v>54</v>
      </c>
      <c r="E411" s="2" t="s">
        <v>1432</v>
      </c>
      <c r="F411" s="2" t="s">
        <v>571</v>
      </c>
      <c r="G411" s="2" t="s">
        <v>1677</v>
      </c>
      <c r="H411" s="2" t="s">
        <v>1678</v>
      </c>
      <c r="I411" s="2" t="s">
        <v>1433</v>
      </c>
      <c r="J411" s="2" t="s">
        <v>572</v>
      </c>
      <c r="K411" s="2" t="s">
        <v>1679</v>
      </c>
      <c r="L411" s="2" t="s">
        <v>1680</v>
      </c>
      <c r="M411" s="2"/>
      <c r="N411" s="2" t="s">
        <v>1681</v>
      </c>
      <c r="O411" s="2" t="s">
        <v>1442</v>
      </c>
      <c r="P411" s="2" t="s">
        <v>1575</v>
      </c>
    </row>
  </sheetData>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5F806-0EAB-4CC4-B735-EF2845EB43B6}">
  <dimension ref="A1:Q412"/>
  <sheetViews>
    <sheetView tabSelected="1" workbookViewId="0">
      <pane xSplit="2" ySplit="2" topLeftCell="C3" activePane="bottomRight" state="frozen"/>
      <selection pane="topRight" activeCell="C1" sqref="C1"/>
      <selection pane="bottomLeft" activeCell="A3" sqref="A3"/>
      <selection pane="bottomRight" activeCell="C3" sqref="C3"/>
    </sheetView>
  </sheetViews>
  <sheetFormatPr defaultRowHeight="12.75" x14ac:dyDescent="0.2"/>
  <cols>
    <col min="1" max="1" width="75.7109375" customWidth="1"/>
    <col min="2" max="4" width="8.28515625" customWidth="1"/>
    <col min="5" max="14" width="13.28515625" customWidth="1"/>
    <col min="15" max="16" width="13.42578125" customWidth="1"/>
    <col min="17" max="17" width="13.28515625" customWidth="1"/>
  </cols>
  <sheetData>
    <row r="1" spans="1:17" x14ac:dyDescent="0.2">
      <c r="E1" s="3" t="s">
        <v>3824</v>
      </c>
      <c r="F1">
        <v>1</v>
      </c>
      <c r="G1">
        <v>1</v>
      </c>
      <c r="H1">
        <v>2</v>
      </c>
      <c r="I1">
        <v>1</v>
      </c>
      <c r="J1">
        <v>2</v>
      </c>
      <c r="K1">
        <v>1</v>
      </c>
      <c r="L1">
        <v>1</v>
      </c>
      <c r="M1">
        <v>1</v>
      </c>
      <c r="O1" s="6" t="s">
        <v>3835</v>
      </c>
      <c r="P1">
        <v>7.5</v>
      </c>
    </row>
    <row r="2" spans="1:17" ht="25.5" x14ac:dyDescent="0.2">
      <c r="A2" s="3" t="s">
        <v>0</v>
      </c>
      <c r="B2" s="3" t="s">
        <v>3</v>
      </c>
      <c r="C2" s="3" t="s">
        <v>9</v>
      </c>
      <c r="D2" s="3" t="s">
        <v>10</v>
      </c>
      <c r="E2" s="3" t="s">
        <v>3832</v>
      </c>
      <c r="F2" s="3" t="s">
        <v>3812</v>
      </c>
      <c r="G2" s="3" t="s">
        <v>3813</v>
      </c>
      <c r="H2" s="3" t="s">
        <v>3815</v>
      </c>
      <c r="I2" s="3" t="s">
        <v>3814</v>
      </c>
      <c r="J2" s="3" t="s">
        <v>3816</v>
      </c>
      <c r="K2" s="3" t="s">
        <v>3817</v>
      </c>
      <c r="L2" s="3" t="s">
        <v>3818</v>
      </c>
      <c r="M2" s="3" t="s">
        <v>3819</v>
      </c>
      <c r="N2" s="3" t="s">
        <v>3811</v>
      </c>
      <c r="O2" s="12" t="s">
        <v>3833</v>
      </c>
      <c r="P2" s="12" t="s">
        <v>3834</v>
      </c>
      <c r="Q2" s="12" t="s">
        <v>3840</v>
      </c>
    </row>
    <row r="3" spans="1:17" x14ac:dyDescent="0.2">
      <c r="A3" t="s">
        <v>1147</v>
      </c>
      <c r="B3" s="5">
        <v>2002</v>
      </c>
      <c r="C3" s="5" t="s">
        <v>1149</v>
      </c>
      <c r="D3" s="5" t="s">
        <v>2896</v>
      </c>
      <c r="E3">
        <v>9</v>
      </c>
      <c r="F3" t="s">
        <v>3822</v>
      </c>
      <c r="G3" t="s">
        <v>3821</v>
      </c>
      <c r="H3" t="s">
        <v>3821</v>
      </c>
      <c r="I3" t="s">
        <v>3822</v>
      </c>
      <c r="J3" t="s">
        <v>3821</v>
      </c>
      <c r="K3" t="s">
        <v>3821</v>
      </c>
      <c r="L3" t="s">
        <v>3821</v>
      </c>
      <c r="M3" t="s">
        <v>3821</v>
      </c>
      <c r="N3">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3" t="str">
        <f>IF(OR(Table2[[#This Row],[QE2: method]]="none",Table2[[#This Row],[QE3: l+m]]="none",Table2[[#This Row],[QE5: long]]="none",Table2[[#This Row],[QE8: results]]="none"),"reject","ok")</f>
        <v>ok</v>
      </c>
      <c r="P3" s="5" t="str">
        <f>IF(Table2[[#This Row],[QE score]]&lt;=$P$1,"reject","ok")</f>
        <v>ok</v>
      </c>
      <c r="Q3" s="5" t="str">
        <f>IF(AND(Table2[[#This Row],[QE R1:
QE2/3/5/8]] &lt;&gt; "reject", Table2[[#This Row],[QE R2:
cut-off]] &lt;&gt; "reject"),"yes","no")</f>
        <v>yes</v>
      </c>
    </row>
    <row r="4" spans="1:17" x14ac:dyDescent="0.2">
      <c r="A4" t="s">
        <v>18</v>
      </c>
      <c r="B4" s="5">
        <v>2007</v>
      </c>
      <c r="C4" s="5" t="s">
        <v>22</v>
      </c>
      <c r="D4" s="5" t="s">
        <v>2961</v>
      </c>
      <c r="E4">
        <v>8.5</v>
      </c>
      <c r="F4" t="s">
        <v>3822</v>
      </c>
      <c r="G4" t="s">
        <v>3821</v>
      </c>
      <c r="H4" t="s">
        <v>3821</v>
      </c>
      <c r="I4" t="s">
        <v>3821</v>
      </c>
      <c r="J4" t="s">
        <v>3821</v>
      </c>
      <c r="K4" t="s">
        <v>3821</v>
      </c>
      <c r="L4" t="s">
        <v>3823</v>
      </c>
      <c r="M4" t="s">
        <v>3821</v>
      </c>
      <c r="N4">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8.5</v>
      </c>
      <c r="O4" t="str">
        <f>IF(OR(Table2[[#This Row],[QE2: method]]="none",Table2[[#This Row],[QE3: l+m]]="none",Table2[[#This Row],[QE5: long]]="none",Table2[[#This Row],[QE8: results]]="none"),"reject","ok")</f>
        <v>ok</v>
      </c>
      <c r="P4" s="5" t="str">
        <f>IF(Table2[[#This Row],[QE score]]&lt;=$P$1,"reject","ok")</f>
        <v>ok</v>
      </c>
      <c r="Q4" s="5" t="str">
        <f>IF(AND(Table2[[#This Row],[QE R1:
QE2/3/5/8]] &lt;&gt; "reject", Table2[[#This Row],[QE R2:
cut-off]] &lt;&gt; "reject"),"yes","no")</f>
        <v>yes</v>
      </c>
    </row>
    <row r="5" spans="1:17" x14ac:dyDescent="0.2">
      <c r="A5" t="s">
        <v>117</v>
      </c>
      <c r="B5" s="5">
        <v>2008</v>
      </c>
      <c r="C5" s="5" t="s">
        <v>120</v>
      </c>
      <c r="D5" s="5" t="s">
        <v>2952</v>
      </c>
      <c r="E5">
        <v>9</v>
      </c>
      <c r="F5" t="s">
        <v>3821</v>
      </c>
      <c r="G5" t="s">
        <v>3821</v>
      </c>
      <c r="H5" t="s">
        <v>3821</v>
      </c>
      <c r="I5" t="s">
        <v>3821</v>
      </c>
      <c r="J5" t="s">
        <v>3821</v>
      </c>
      <c r="K5" t="s">
        <v>3821</v>
      </c>
      <c r="L5" t="s">
        <v>3823</v>
      </c>
      <c r="M5" t="s">
        <v>3821</v>
      </c>
      <c r="N5">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5" t="str">
        <f>IF(OR(Table2[[#This Row],[QE2: method]]="none",Table2[[#This Row],[QE3: l+m]]="none",Table2[[#This Row],[QE5: long]]="none",Table2[[#This Row],[QE8: results]]="none"),"reject","ok")</f>
        <v>ok</v>
      </c>
      <c r="P5" s="5" t="str">
        <f>IF(Table2[[#This Row],[QE score]]&lt;=$P$1,"reject","ok")</f>
        <v>ok</v>
      </c>
      <c r="Q5" s="5" t="str">
        <f>IF(AND(Table2[[#This Row],[QE R1:
QE2/3/5/8]] &lt;&gt; "reject", Table2[[#This Row],[QE R2:
cut-off]] &lt;&gt; "reject"),"yes","no")</f>
        <v>yes</v>
      </c>
    </row>
    <row r="6" spans="1:17" x14ac:dyDescent="0.2">
      <c r="A6" t="s">
        <v>1081</v>
      </c>
      <c r="B6" s="5">
        <v>2009</v>
      </c>
      <c r="C6" s="5" t="s">
        <v>1085</v>
      </c>
      <c r="D6" s="5" t="s">
        <v>2929</v>
      </c>
      <c r="E6">
        <v>9</v>
      </c>
      <c r="F6" t="s">
        <v>3821</v>
      </c>
      <c r="G6" t="s">
        <v>3821</v>
      </c>
      <c r="H6" t="s">
        <v>3821</v>
      </c>
      <c r="I6" t="s">
        <v>3821</v>
      </c>
      <c r="J6" t="s">
        <v>3821</v>
      </c>
      <c r="K6" t="s">
        <v>3821</v>
      </c>
      <c r="L6" t="s">
        <v>3823</v>
      </c>
      <c r="M6" t="s">
        <v>3821</v>
      </c>
      <c r="N6">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6" t="str">
        <f>IF(OR(Table2[[#This Row],[QE2: method]]="none",Table2[[#This Row],[QE3: l+m]]="none",Table2[[#This Row],[QE5: long]]="none",Table2[[#This Row],[QE8: results]]="none"),"reject","ok")</f>
        <v>ok</v>
      </c>
      <c r="P6" s="5" t="str">
        <f>IF(Table2[[#This Row],[QE score]]&lt;=$P$1,"reject","ok")</f>
        <v>ok</v>
      </c>
      <c r="Q6" s="5" t="str">
        <f>IF(AND(Table2[[#This Row],[QE R1:
QE2/3/5/8]] &lt;&gt; "reject", Table2[[#This Row],[QE R2:
cut-off]] &lt;&gt; "reject"),"yes","no")</f>
        <v>yes</v>
      </c>
    </row>
    <row r="7" spans="1:17" x14ac:dyDescent="0.2">
      <c r="A7" t="s">
        <v>718</v>
      </c>
      <c r="B7" s="5">
        <v>2009</v>
      </c>
      <c r="C7" s="5" t="s">
        <v>722</v>
      </c>
      <c r="D7" s="5" t="s">
        <v>2934</v>
      </c>
      <c r="E7">
        <v>9</v>
      </c>
      <c r="F7" t="s">
        <v>3822</v>
      </c>
      <c r="G7" t="s">
        <v>3821</v>
      </c>
      <c r="H7" t="s">
        <v>3821</v>
      </c>
      <c r="I7" t="s">
        <v>3822</v>
      </c>
      <c r="J7" t="s">
        <v>3821</v>
      </c>
      <c r="K7" t="s">
        <v>3821</v>
      </c>
      <c r="L7" t="s">
        <v>3821</v>
      </c>
      <c r="M7" t="s">
        <v>3821</v>
      </c>
      <c r="N7">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7" t="str">
        <f>IF(OR(Table2[[#This Row],[QE2: method]]="none",Table2[[#This Row],[QE3: l+m]]="none",Table2[[#This Row],[QE5: long]]="none",Table2[[#This Row],[QE8: results]]="none"),"reject","ok")</f>
        <v>ok</v>
      </c>
      <c r="P7" s="5" t="str">
        <f>IF(Table2[[#This Row],[QE score]]&lt;=$P$1,"reject","ok")</f>
        <v>ok</v>
      </c>
      <c r="Q7" s="5" t="str">
        <f>IF(AND(Table2[[#This Row],[QE R1:
QE2/3/5/8]] &lt;&gt; "reject", Table2[[#This Row],[QE R2:
cut-off]] &lt;&gt; "reject"),"yes","no")</f>
        <v>yes</v>
      </c>
    </row>
    <row r="8" spans="1:17" x14ac:dyDescent="0.2">
      <c r="A8" t="s">
        <v>576</v>
      </c>
      <c r="B8" s="5">
        <v>2009</v>
      </c>
      <c r="C8" s="5" t="s">
        <v>578</v>
      </c>
      <c r="D8" s="5" t="s">
        <v>2549</v>
      </c>
      <c r="E8">
        <v>8.5</v>
      </c>
      <c r="F8" t="s">
        <v>3821</v>
      </c>
      <c r="G8" t="s">
        <v>3821</v>
      </c>
      <c r="H8" t="s">
        <v>3821</v>
      </c>
      <c r="I8" t="s">
        <v>3821</v>
      </c>
      <c r="J8" t="s">
        <v>3821</v>
      </c>
      <c r="K8" t="s">
        <v>3821</v>
      </c>
      <c r="L8" t="s">
        <v>3823</v>
      </c>
      <c r="M8" t="s">
        <v>3822</v>
      </c>
      <c r="N8">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8.5</v>
      </c>
      <c r="O8" t="str">
        <f>IF(OR(Table2[[#This Row],[QE2: method]]="none",Table2[[#This Row],[QE3: l+m]]="none",Table2[[#This Row],[QE5: long]]="none",Table2[[#This Row],[QE8: results]]="none"),"reject","ok")</f>
        <v>ok</v>
      </c>
      <c r="P8" s="5" t="str">
        <f>IF(Table2[[#This Row],[QE score]]&lt;=$P$1,"reject","ok")</f>
        <v>ok</v>
      </c>
      <c r="Q8" s="5" t="str">
        <f>IF(AND(Table2[[#This Row],[QE R1:
QE2/3/5/8]] &lt;&gt; "reject", Table2[[#This Row],[QE R2:
cut-off]] &lt;&gt; "reject"),"yes","no")</f>
        <v>yes</v>
      </c>
    </row>
    <row r="9" spans="1:17" x14ac:dyDescent="0.2">
      <c r="A9" t="s">
        <v>465</v>
      </c>
      <c r="B9" s="5">
        <v>2009</v>
      </c>
      <c r="C9" s="5" t="s">
        <v>468</v>
      </c>
      <c r="D9" s="5" t="s">
        <v>3031</v>
      </c>
      <c r="E9">
        <v>8</v>
      </c>
      <c r="F9" t="s">
        <v>3821</v>
      </c>
      <c r="G9" t="s">
        <v>3822</v>
      </c>
      <c r="H9" t="s">
        <v>3821</v>
      </c>
      <c r="I9" t="s">
        <v>3822</v>
      </c>
      <c r="J9" t="s">
        <v>3821</v>
      </c>
      <c r="K9" t="s">
        <v>3821</v>
      </c>
      <c r="L9" t="s">
        <v>3823</v>
      </c>
      <c r="M9" t="s">
        <v>3821</v>
      </c>
      <c r="N9">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9" t="str">
        <f>IF(OR(Table2[[#This Row],[QE2: method]]="none",Table2[[#This Row],[QE3: l+m]]="none",Table2[[#This Row],[QE5: long]]="none",Table2[[#This Row],[QE8: results]]="none"),"reject","ok")</f>
        <v>ok</v>
      </c>
      <c r="P9" s="5" t="str">
        <f>IF(Table2[[#This Row],[QE score]]&lt;=$P$1,"reject","ok")</f>
        <v>ok</v>
      </c>
      <c r="Q9" s="5" t="str">
        <f>IF(AND(Table2[[#This Row],[QE R1:
QE2/3/5/8]] &lt;&gt; "reject", Table2[[#This Row],[QE R2:
cut-off]] &lt;&gt; "reject"),"yes","no")</f>
        <v>yes</v>
      </c>
    </row>
    <row r="10" spans="1:17" x14ac:dyDescent="0.2">
      <c r="A10" t="s">
        <v>2804</v>
      </c>
      <c r="B10" s="5">
        <v>2009</v>
      </c>
      <c r="C10" s="5" t="s">
        <v>823</v>
      </c>
      <c r="D10" s="5" t="s">
        <v>3034</v>
      </c>
      <c r="E10">
        <v>9</v>
      </c>
      <c r="F10" t="s">
        <v>3821</v>
      </c>
      <c r="G10" t="s">
        <v>3821</v>
      </c>
      <c r="H10" t="s">
        <v>3821</v>
      </c>
      <c r="I10" t="s">
        <v>3821</v>
      </c>
      <c r="J10" t="s">
        <v>3821</v>
      </c>
      <c r="K10" t="s">
        <v>3821</v>
      </c>
      <c r="L10" t="s">
        <v>3823</v>
      </c>
      <c r="M10" t="s">
        <v>3821</v>
      </c>
      <c r="N10">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10" t="str">
        <f>IF(OR(Table2[[#This Row],[QE2: method]]="none",Table2[[#This Row],[QE3: l+m]]="none",Table2[[#This Row],[QE5: long]]="none",Table2[[#This Row],[QE8: results]]="none"),"reject","ok")</f>
        <v>ok</v>
      </c>
      <c r="P10" s="5" t="str">
        <f>IF(Table2[[#This Row],[QE score]]&lt;=$P$1,"reject","ok")</f>
        <v>ok</v>
      </c>
      <c r="Q10" s="5" t="str">
        <f>IF(AND(Table2[[#This Row],[QE R1:
QE2/3/5/8]] &lt;&gt; "reject", Table2[[#This Row],[QE R2:
cut-off]] &lt;&gt; "reject"),"yes","no")</f>
        <v>yes</v>
      </c>
    </row>
    <row r="11" spans="1:17" x14ac:dyDescent="0.2">
      <c r="A11" t="s">
        <v>269</v>
      </c>
      <c r="B11" s="5">
        <v>2009</v>
      </c>
      <c r="C11" s="5"/>
      <c r="D11" s="5" t="s">
        <v>3043</v>
      </c>
      <c r="E11">
        <v>8.5</v>
      </c>
      <c r="F11" t="s">
        <v>3821</v>
      </c>
      <c r="G11" t="s">
        <v>3821</v>
      </c>
      <c r="H11" t="s">
        <v>3821</v>
      </c>
      <c r="I11" t="s">
        <v>3821</v>
      </c>
      <c r="J11" t="s">
        <v>3821</v>
      </c>
      <c r="K11" t="s">
        <v>3821</v>
      </c>
      <c r="L11" t="s">
        <v>3823</v>
      </c>
      <c r="M11" t="s">
        <v>3822</v>
      </c>
      <c r="N11">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8.5</v>
      </c>
      <c r="O11" t="str">
        <f>IF(OR(Table2[[#This Row],[QE2: method]]="none",Table2[[#This Row],[QE3: l+m]]="none",Table2[[#This Row],[QE5: long]]="none",Table2[[#This Row],[QE8: results]]="none"),"reject","ok")</f>
        <v>ok</v>
      </c>
      <c r="P11" s="5" t="str">
        <f>IF(Table2[[#This Row],[QE score]]&lt;=$P$1,"reject","ok")</f>
        <v>ok</v>
      </c>
      <c r="Q11" s="5" t="str">
        <f>IF(AND(Table2[[#This Row],[QE R1:
QE2/3/5/8]] &lt;&gt; "reject", Table2[[#This Row],[QE R2:
cut-off]] &lt;&gt; "reject"),"yes","no")</f>
        <v>yes</v>
      </c>
    </row>
    <row r="12" spans="1:17" x14ac:dyDescent="0.2">
      <c r="A12" t="s">
        <v>2041</v>
      </c>
      <c r="B12" s="5">
        <v>2009</v>
      </c>
      <c r="C12" s="5" t="s">
        <v>2046</v>
      </c>
      <c r="D12" s="5" t="s">
        <v>2047</v>
      </c>
      <c r="E12">
        <v>8</v>
      </c>
      <c r="F12" t="s">
        <v>3821</v>
      </c>
      <c r="G12" t="s">
        <v>3821</v>
      </c>
      <c r="H12" t="s">
        <v>3821</v>
      </c>
      <c r="I12" t="s">
        <v>3821</v>
      </c>
      <c r="J12" t="s">
        <v>3821</v>
      </c>
      <c r="K12" t="s">
        <v>3823</v>
      </c>
      <c r="L12" t="s">
        <v>3823</v>
      </c>
      <c r="M12" t="s">
        <v>3821</v>
      </c>
      <c r="N12">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12" t="str">
        <f>IF(OR(Table2[[#This Row],[QE2: method]]="none",Table2[[#This Row],[QE3: l+m]]="none",Table2[[#This Row],[QE5: long]]="none",Table2[[#This Row],[QE8: results]]="none"),"reject","ok")</f>
        <v>ok</v>
      </c>
      <c r="P12" s="5" t="str">
        <f>IF(Table2[[#This Row],[QE score]]&lt;=$P$1,"reject","ok")</f>
        <v>ok</v>
      </c>
      <c r="Q12" s="5" t="str">
        <f>IF(AND(Table2[[#This Row],[QE R1:
QE2/3/5/8]] &lt;&gt; "reject", Table2[[#This Row],[QE R2:
cut-off]] &lt;&gt; "reject"),"yes","no")</f>
        <v>yes</v>
      </c>
    </row>
    <row r="13" spans="1:17" x14ac:dyDescent="0.2">
      <c r="A13" t="s">
        <v>265</v>
      </c>
      <c r="B13" s="5">
        <v>2010</v>
      </c>
      <c r="C13" s="5" t="s">
        <v>268</v>
      </c>
      <c r="D13" s="5" t="s">
        <v>2545</v>
      </c>
      <c r="E13">
        <v>8</v>
      </c>
      <c r="F13" t="s">
        <v>3821</v>
      </c>
      <c r="G13" t="s">
        <v>3822</v>
      </c>
      <c r="H13" t="s">
        <v>3821</v>
      </c>
      <c r="I13" t="s">
        <v>3821</v>
      </c>
      <c r="J13" t="s">
        <v>3821</v>
      </c>
      <c r="K13" t="s">
        <v>3821</v>
      </c>
      <c r="L13" t="s">
        <v>3823</v>
      </c>
      <c r="M13" t="s">
        <v>3822</v>
      </c>
      <c r="N13">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13" t="str">
        <f>IF(OR(Table2[[#This Row],[QE2: method]]="none",Table2[[#This Row],[QE3: l+m]]="none",Table2[[#This Row],[QE5: long]]="none",Table2[[#This Row],[QE8: results]]="none"),"reject","ok")</f>
        <v>ok</v>
      </c>
      <c r="P13" s="5" t="str">
        <f>IF(Table2[[#This Row],[QE score]]&lt;=$P$1,"reject","ok")</f>
        <v>ok</v>
      </c>
      <c r="Q13" s="5" t="str">
        <f>IF(AND(Table2[[#This Row],[QE R1:
QE2/3/5/8]] &lt;&gt; "reject", Table2[[#This Row],[QE R2:
cut-off]] &lt;&gt; "reject"),"yes","no")</f>
        <v>yes</v>
      </c>
    </row>
    <row r="14" spans="1:17" x14ac:dyDescent="0.2">
      <c r="A14" t="s">
        <v>317</v>
      </c>
      <c r="B14" s="5">
        <v>2010</v>
      </c>
      <c r="C14" s="5" t="s">
        <v>320</v>
      </c>
      <c r="D14" s="5" t="s">
        <v>1572</v>
      </c>
      <c r="E14">
        <v>9</v>
      </c>
      <c r="F14" t="s">
        <v>3821</v>
      </c>
      <c r="G14" t="s">
        <v>3821</v>
      </c>
      <c r="H14" t="s">
        <v>3821</v>
      </c>
      <c r="I14" t="s">
        <v>3821</v>
      </c>
      <c r="J14" t="s">
        <v>3821</v>
      </c>
      <c r="K14" t="s">
        <v>3821</v>
      </c>
      <c r="L14" t="s">
        <v>3823</v>
      </c>
      <c r="M14" t="s">
        <v>3821</v>
      </c>
      <c r="N14">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14" t="str">
        <f>IF(OR(Table2[[#This Row],[QE2: method]]="none",Table2[[#This Row],[QE3: l+m]]="none",Table2[[#This Row],[QE5: long]]="none",Table2[[#This Row],[QE8: results]]="none"),"reject","ok")</f>
        <v>ok</v>
      </c>
      <c r="P14" s="5" t="str">
        <f>IF(Table2[[#This Row],[QE score]]&lt;=$P$1,"reject","ok")</f>
        <v>ok</v>
      </c>
      <c r="Q14" s="5" t="str">
        <f>IF(AND(Table2[[#This Row],[QE R1:
QE2/3/5/8]] &lt;&gt; "reject", Table2[[#This Row],[QE R2:
cut-off]] &lt;&gt; "reject"),"yes","no")</f>
        <v>yes</v>
      </c>
    </row>
    <row r="15" spans="1:17" x14ac:dyDescent="0.2">
      <c r="A15" t="s">
        <v>2999</v>
      </c>
      <c r="B15" s="5">
        <v>2010</v>
      </c>
      <c r="C15" s="5" t="s">
        <v>681</v>
      </c>
      <c r="D15" s="5" t="s">
        <v>3002</v>
      </c>
      <c r="E15">
        <v>10</v>
      </c>
      <c r="F15" t="s">
        <v>3821</v>
      </c>
      <c r="G15" t="s">
        <v>3821</v>
      </c>
      <c r="H15" t="s">
        <v>3821</v>
      </c>
      <c r="I15" t="s">
        <v>3821</v>
      </c>
      <c r="J15" t="s">
        <v>3821</v>
      </c>
      <c r="K15" t="s">
        <v>3821</v>
      </c>
      <c r="L15" t="s">
        <v>3821</v>
      </c>
      <c r="M15" t="s">
        <v>3821</v>
      </c>
      <c r="N15">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10</v>
      </c>
      <c r="O15" t="str">
        <f>IF(OR(Table2[[#This Row],[QE2: method]]="none",Table2[[#This Row],[QE3: l+m]]="none",Table2[[#This Row],[QE5: long]]="none",Table2[[#This Row],[QE8: results]]="none"),"reject","ok")</f>
        <v>ok</v>
      </c>
      <c r="P15" s="5" t="str">
        <f>IF(Table2[[#This Row],[QE score]]&lt;=$P$1,"reject","ok")</f>
        <v>ok</v>
      </c>
      <c r="Q15" s="5" t="str">
        <f>IF(AND(Table2[[#This Row],[QE R1:
QE2/3/5/8]] &lt;&gt; "reject", Table2[[#This Row],[QE R2:
cut-off]] &lt;&gt; "reject"),"yes","no")</f>
        <v>yes</v>
      </c>
    </row>
    <row r="16" spans="1:17" x14ac:dyDescent="0.2">
      <c r="A16" t="s">
        <v>129</v>
      </c>
      <c r="B16" s="5">
        <v>2010</v>
      </c>
      <c r="C16" s="5"/>
      <c r="D16" s="5" t="s">
        <v>133</v>
      </c>
      <c r="E16">
        <v>8</v>
      </c>
      <c r="F16" t="s">
        <v>3822</v>
      </c>
      <c r="G16" t="s">
        <v>3821</v>
      </c>
      <c r="H16" t="s">
        <v>3821</v>
      </c>
      <c r="I16" t="s">
        <v>3821</v>
      </c>
      <c r="J16" t="s">
        <v>3821</v>
      </c>
      <c r="K16" t="s">
        <v>3821</v>
      </c>
      <c r="L16" t="s">
        <v>3823</v>
      </c>
      <c r="M16" t="s">
        <v>3822</v>
      </c>
      <c r="N16">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16" t="str">
        <f>IF(OR(Table2[[#This Row],[QE2: method]]="none",Table2[[#This Row],[QE3: l+m]]="none",Table2[[#This Row],[QE5: long]]="none",Table2[[#This Row],[QE8: results]]="none"),"reject","ok")</f>
        <v>ok</v>
      </c>
      <c r="P16" s="5" t="str">
        <f>IF(Table2[[#This Row],[QE score]]&lt;=$P$1,"reject","ok")</f>
        <v>ok</v>
      </c>
      <c r="Q16" s="5" t="str">
        <f>IF(AND(Table2[[#This Row],[QE R1:
QE2/3/5/8]] &lt;&gt; "reject", Table2[[#This Row],[QE R2:
cut-off]] &lt;&gt; "reject"),"yes","no")</f>
        <v>yes</v>
      </c>
    </row>
    <row r="17" spans="1:17" x14ac:dyDescent="0.2">
      <c r="A17" t="s">
        <v>3007</v>
      </c>
      <c r="B17" s="5">
        <v>2010</v>
      </c>
      <c r="C17" s="5" t="s">
        <v>2793</v>
      </c>
      <c r="D17" s="5" t="s">
        <v>3010</v>
      </c>
      <c r="E17">
        <v>8</v>
      </c>
      <c r="F17" t="s">
        <v>3822</v>
      </c>
      <c r="G17" t="s">
        <v>3821</v>
      </c>
      <c r="H17" t="s">
        <v>3821</v>
      </c>
      <c r="I17" t="s">
        <v>3821</v>
      </c>
      <c r="J17" t="s">
        <v>3821</v>
      </c>
      <c r="K17" t="s">
        <v>3821</v>
      </c>
      <c r="L17" t="s">
        <v>3823</v>
      </c>
      <c r="M17" t="s">
        <v>3822</v>
      </c>
      <c r="N17">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17" t="str">
        <f>IF(OR(Table2[[#This Row],[QE2: method]]="none",Table2[[#This Row],[QE3: l+m]]="none",Table2[[#This Row],[QE5: long]]="none",Table2[[#This Row],[QE8: results]]="none"),"reject","ok")</f>
        <v>ok</v>
      </c>
      <c r="P17" s="5" t="str">
        <f>IF(Table2[[#This Row],[QE score]]&lt;=$P$1,"reject","ok")</f>
        <v>ok</v>
      </c>
      <c r="Q17" s="5" t="str">
        <f>IF(AND(Table2[[#This Row],[QE R1:
QE2/3/5/8]] &lt;&gt; "reject", Table2[[#This Row],[QE R2:
cut-off]] &lt;&gt; "reject"),"yes","no")</f>
        <v>yes</v>
      </c>
    </row>
    <row r="18" spans="1:17" x14ac:dyDescent="0.2">
      <c r="A18" t="s">
        <v>2800</v>
      </c>
      <c r="B18" s="5">
        <v>2010</v>
      </c>
      <c r="C18" s="5" t="s">
        <v>1143</v>
      </c>
      <c r="D18" s="5" t="s">
        <v>3015</v>
      </c>
      <c r="E18">
        <v>10</v>
      </c>
      <c r="F18" t="s">
        <v>3821</v>
      </c>
      <c r="G18" t="s">
        <v>3821</v>
      </c>
      <c r="H18" t="s">
        <v>3821</v>
      </c>
      <c r="I18" t="s">
        <v>3821</v>
      </c>
      <c r="J18" t="s">
        <v>3821</v>
      </c>
      <c r="K18" t="s">
        <v>3821</v>
      </c>
      <c r="L18" t="s">
        <v>3821</v>
      </c>
      <c r="M18" t="s">
        <v>3821</v>
      </c>
      <c r="N18">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10</v>
      </c>
      <c r="O18" t="str">
        <f>IF(OR(Table2[[#This Row],[QE2: method]]="none",Table2[[#This Row],[QE3: l+m]]="none",Table2[[#This Row],[QE5: long]]="none",Table2[[#This Row],[QE8: results]]="none"),"reject","ok")</f>
        <v>ok</v>
      </c>
      <c r="P18" s="5" t="str">
        <f>IF(Table2[[#This Row],[QE score]]&lt;=$P$1,"reject","ok")</f>
        <v>ok</v>
      </c>
      <c r="Q18" s="5" t="str">
        <f>IF(AND(Table2[[#This Row],[QE R1:
QE2/3/5/8]] &lt;&gt; "reject", Table2[[#This Row],[QE R2:
cut-off]] &lt;&gt; "reject"),"yes","no")</f>
        <v>yes</v>
      </c>
    </row>
    <row r="19" spans="1:17" x14ac:dyDescent="0.2">
      <c r="A19" t="s">
        <v>696</v>
      </c>
      <c r="B19" s="5">
        <v>2010</v>
      </c>
      <c r="C19" s="5" t="s">
        <v>700</v>
      </c>
      <c r="D19" s="5" t="s">
        <v>2995</v>
      </c>
      <c r="E19">
        <v>8.5</v>
      </c>
      <c r="F19" t="s">
        <v>3822</v>
      </c>
      <c r="G19" t="s">
        <v>3821</v>
      </c>
      <c r="H19" t="s">
        <v>3821</v>
      </c>
      <c r="I19" t="s">
        <v>3821</v>
      </c>
      <c r="J19" t="s">
        <v>3821</v>
      </c>
      <c r="K19" t="s">
        <v>3821</v>
      </c>
      <c r="L19" t="s">
        <v>3823</v>
      </c>
      <c r="M19" t="s">
        <v>3821</v>
      </c>
      <c r="N19">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8.5</v>
      </c>
      <c r="O19" t="str">
        <f>IF(OR(Table2[[#This Row],[QE2: method]]="none",Table2[[#This Row],[QE3: l+m]]="none",Table2[[#This Row],[QE5: long]]="none",Table2[[#This Row],[QE8: results]]="none"),"reject","ok")</f>
        <v>ok</v>
      </c>
      <c r="P19" s="5" t="str">
        <f>IF(Table2[[#This Row],[QE score]]&lt;=$P$1,"reject","ok")</f>
        <v>ok</v>
      </c>
      <c r="Q19" s="5" t="str">
        <f>IF(AND(Table2[[#This Row],[QE R1:
QE2/3/5/8]] &lt;&gt; "reject", Table2[[#This Row],[QE R2:
cut-off]] &lt;&gt; "reject"),"yes","no")</f>
        <v>yes</v>
      </c>
    </row>
    <row r="20" spans="1:17" x14ac:dyDescent="0.2">
      <c r="A20" t="s">
        <v>155</v>
      </c>
      <c r="B20" s="5">
        <v>2010</v>
      </c>
      <c r="C20" s="5" t="s">
        <v>158</v>
      </c>
      <c r="D20" s="5" t="s">
        <v>2051</v>
      </c>
      <c r="E20">
        <v>8.5</v>
      </c>
      <c r="F20" t="s">
        <v>3821</v>
      </c>
      <c r="G20" t="s">
        <v>3821</v>
      </c>
      <c r="H20" t="s">
        <v>3821</v>
      </c>
      <c r="I20" t="s">
        <v>3822</v>
      </c>
      <c r="J20" t="s">
        <v>3821</v>
      </c>
      <c r="K20" t="s">
        <v>3821</v>
      </c>
      <c r="L20" t="s">
        <v>3823</v>
      </c>
      <c r="M20" t="s">
        <v>3821</v>
      </c>
      <c r="N20">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8.5</v>
      </c>
      <c r="O20" t="str">
        <f>IF(OR(Table2[[#This Row],[QE2: method]]="none",Table2[[#This Row],[QE3: l+m]]="none",Table2[[#This Row],[QE5: long]]="none",Table2[[#This Row],[QE8: results]]="none"),"reject","ok")</f>
        <v>ok</v>
      </c>
      <c r="P20" s="5" t="str">
        <f>IF(Table2[[#This Row],[QE score]]&lt;=$P$1,"reject","ok")</f>
        <v>ok</v>
      </c>
      <c r="Q20" s="5" t="str">
        <f>IF(AND(Table2[[#This Row],[QE R1:
QE2/3/5/8]] &lt;&gt; "reject", Table2[[#This Row],[QE R2:
cut-off]] &lt;&gt; "reject"),"yes","no")</f>
        <v>yes</v>
      </c>
    </row>
    <row r="21" spans="1:17" x14ac:dyDescent="0.2">
      <c r="A21" t="s">
        <v>904</v>
      </c>
      <c r="B21" s="5">
        <v>2011</v>
      </c>
      <c r="C21" s="5" t="s">
        <v>905</v>
      </c>
      <c r="D21" s="5" t="s">
        <v>1489</v>
      </c>
      <c r="E21">
        <v>8</v>
      </c>
      <c r="F21" t="s">
        <v>3822</v>
      </c>
      <c r="G21" t="s">
        <v>3821</v>
      </c>
      <c r="H21" t="s">
        <v>3821</v>
      </c>
      <c r="I21" t="s">
        <v>3822</v>
      </c>
      <c r="J21" t="s">
        <v>3821</v>
      </c>
      <c r="K21" t="s">
        <v>3821</v>
      </c>
      <c r="L21" t="s">
        <v>3823</v>
      </c>
      <c r="M21" t="s">
        <v>3821</v>
      </c>
      <c r="N21">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21" t="str">
        <f>IF(OR(Table2[[#This Row],[QE2: method]]="none",Table2[[#This Row],[QE3: l+m]]="none",Table2[[#This Row],[QE5: long]]="none",Table2[[#This Row],[QE8: results]]="none"),"reject","ok")</f>
        <v>ok</v>
      </c>
      <c r="P21" s="5" t="str">
        <f>IF(Table2[[#This Row],[QE score]]&lt;=$P$1,"reject","ok")</f>
        <v>ok</v>
      </c>
      <c r="Q21" s="5" t="str">
        <f>IF(AND(Table2[[#This Row],[QE R1:
QE2/3/5/8]] &lt;&gt; "reject", Table2[[#This Row],[QE R2:
cut-off]] &lt;&gt; "reject"),"yes","no")</f>
        <v>yes</v>
      </c>
    </row>
    <row r="22" spans="1:17" x14ac:dyDescent="0.2">
      <c r="A22" t="s">
        <v>2019</v>
      </c>
      <c r="B22" s="5">
        <v>2011</v>
      </c>
      <c r="C22" s="5" t="s">
        <v>2023</v>
      </c>
      <c r="D22" s="5" t="s">
        <v>2024</v>
      </c>
      <c r="E22">
        <v>8.5</v>
      </c>
      <c r="F22" t="s">
        <v>3821</v>
      </c>
      <c r="G22" t="s">
        <v>3821</v>
      </c>
      <c r="H22" t="s">
        <v>3821</v>
      </c>
      <c r="I22" t="s">
        <v>3822</v>
      </c>
      <c r="J22" t="s">
        <v>3821</v>
      </c>
      <c r="K22" t="s">
        <v>3821</v>
      </c>
      <c r="L22" t="s">
        <v>3823</v>
      </c>
      <c r="M22" t="s">
        <v>3821</v>
      </c>
      <c r="N22">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8.5</v>
      </c>
      <c r="O22" t="str">
        <f>IF(OR(Table2[[#This Row],[QE2: method]]="none",Table2[[#This Row],[QE3: l+m]]="none",Table2[[#This Row],[QE5: long]]="none",Table2[[#This Row],[QE8: results]]="none"),"reject","ok")</f>
        <v>ok</v>
      </c>
      <c r="P22" s="5" t="str">
        <f>IF(Table2[[#This Row],[QE score]]&lt;=$P$1,"reject","ok")</f>
        <v>ok</v>
      </c>
      <c r="Q22" s="5" t="str">
        <f>IF(AND(Table2[[#This Row],[QE R1:
QE2/3/5/8]] &lt;&gt; "reject", Table2[[#This Row],[QE R2:
cut-off]] &lt;&gt; "reject"),"yes","no")</f>
        <v>yes</v>
      </c>
    </row>
    <row r="23" spans="1:17" x14ac:dyDescent="0.2">
      <c r="A23" t="s">
        <v>94</v>
      </c>
      <c r="B23" s="5">
        <v>2011</v>
      </c>
      <c r="C23" s="5" t="s">
        <v>1855</v>
      </c>
      <c r="D23" s="5" t="s">
        <v>1856</v>
      </c>
      <c r="E23">
        <v>10</v>
      </c>
      <c r="F23" t="s">
        <v>3821</v>
      </c>
      <c r="G23" t="s">
        <v>3821</v>
      </c>
      <c r="H23" t="s">
        <v>3821</v>
      </c>
      <c r="I23" t="s">
        <v>3821</v>
      </c>
      <c r="J23" t="s">
        <v>3821</v>
      </c>
      <c r="K23" t="s">
        <v>3821</v>
      </c>
      <c r="L23" t="s">
        <v>3821</v>
      </c>
      <c r="M23" t="s">
        <v>3821</v>
      </c>
      <c r="N23">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10</v>
      </c>
      <c r="O23" t="str">
        <f>IF(OR(Table2[[#This Row],[QE2: method]]="none",Table2[[#This Row],[QE3: l+m]]="none",Table2[[#This Row],[QE5: long]]="none",Table2[[#This Row],[QE8: results]]="none"),"reject","ok")</f>
        <v>ok</v>
      </c>
      <c r="P23" s="5" t="str">
        <f>IF(Table2[[#This Row],[QE score]]&lt;=$P$1,"reject","ok")</f>
        <v>ok</v>
      </c>
      <c r="Q23" s="5" t="str">
        <f>IF(AND(Table2[[#This Row],[QE R1:
QE2/3/5/8]] &lt;&gt; "reject", Table2[[#This Row],[QE R2:
cut-off]] &lt;&gt; "reject"),"yes","no")</f>
        <v>yes</v>
      </c>
    </row>
    <row r="24" spans="1:17" x14ac:dyDescent="0.2">
      <c r="A24" t="s">
        <v>687</v>
      </c>
      <c r="B24" s="5">
        <v>2011</v>
      </c>
      <c r="C24" s="5" t="s">
        <v>692</v>
      </c>
      <c r="D24" s="5" t="s">
        <v>1768</v>
      </c>
      <c r="E24">
        <v>9</v>
      </c>
      <c r="F24" t="s">
        <v>3821</v>
      </c>
      <c r="G24" t="s">
        <v>3821</v>
      </c>
      <c r="H24" t="s">
        <v>3821</v>
      </c>
      <c r="I24" t="s">
        <v>3821</v>
      </c>
      <c r="J24" t="s">
        <v>3821</v>
      </c>
      <c r="K24" t="s">
        <v>3821</v>
      </c>
      <c r="L24" t="s">
        <v>3823</v>
      </c>
      <c r="M24" t="s">
        <v>3821</v>
      </c>
      <c r="N24">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24" t="str">
        <f>IF(OR(Table2[[#This Row],[QE2: method]]="none",Table2[[#This Row],[QE3: l+m]]="none",Table2[[#This Row],[QE5: long]]="none",Table2[[#This Row],[QE8: results]]="none"),"reject","ok")</f>
        <v>ok</v>
      </c>
      <c r="P24" s="5" t="str">
        <f>IF(Table2[[#This Row],[QE score]]&lt;=$P$1,"reject","ok")</f>
        <v>ok</v>
      </c>
      <c r="Q24" s="5" t="str">
        <f>IF(AND(Table2[[#This Row],[QE R1:
QE2/3/5/8]] &lt;&gt; "reject", Table2[[#This Row],[QE R2:
cut-off]] &lt;&gt; "reject"),"yes","no")</f>
        <v>yes</v>
      </c>
    </row>
    <row r="25" spans="1:17" x14ac:dyDescent="0.2">
      <c r="A25" t="s">
        <v>1002</v>
      </c>
      <c r="B25" s="5">
        <v>2011</v>
      </c>
      <c r="C25" s="5" t="s">
        <v>1003</v>
      </c>
      <c r="D25" s="5" t="s">
        <v>2983</v>
      </c>
      <c r="E25">
        <v>10</v>
      </c>
      <c r="F25" t="s">
        <v>3821</v>
      </c>
      <c r="G25" t="s">
        <v>3821</v>
      </c>
      <c r="H25" t="s">
        <v>3821</v>
      </c>
      <c r="I25" t="s">
        <v>3821</v>
      </c>
      <c r="J25" t="s">
        <v>3821</v>
      </c>
      <c r="K25" t="s">
        <v>3821</v>
      </c>
      <c r="L25" t="s">
        <v>3821</v>
      </c>
      <c r="M25" t="s">
        <v>3821</v>
      </c>
      <c r="N25">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10</v>
      </c>
      <c r="O25" t="str">
        <f>IF(OR(Table2[[#This Row],[QE2: method]]="none",Table2[[#This Row],[QE3: l+m]]="none",Table2[[#This Row],[QE5: long]]="none",Table2[[#This Row],[QE8: results]]="none"),"reject","ok")</f>
        <v>ok</v>
      </c>
      <c r="P25" s="5" t="str">
        <f>IF(Table2[[#This Row],[QE score]]&lt;=$P$1,"reject","ok")</f>
        <v>ok</v>
      </c>
      <c r="Q25" s="5" t="str">
        <f>IF(AND(Table2[[#This Row],[QE R1:
QE2/3/5/8]] &lt;&gt; "reject", Table2[[#This Row],[QE R2:
cut-off]] &lt;&gt; "reject"),"yes","no")</f>
        <v>yes</v>
      </c>
    </row>
    <row r="26" spans="1:17" x14ac:dyDescent="0.2">
      <c r="A26" t="s">
        <v>1563</v>
      </c>
      <c r="B26" s="5">
        <v>2011</v>
      </c>
      <c r="C26" s="5" t="s">
        <v>855</v>
      </c>
      <c r="D26" s="5" t="s">
        <v>1565</v>
      </c>
      <c r="E26">
        <v>10</v>
      </c>
      <c r="F26" t="s">
        <v>3821</v>
      </c>
      <c r="G26" t="s">
        <v>3821</v>
      </c>
      <c r="H26" t="s">
        <v>3821</v>
      </c>
      <c r="I26" t="s">
        <v>3821</v>
      </c>
      <c r="J26" t="s">
        <v>3821</v>
      </c>
      <c r="K26" t="s">
        <v>3821</v>
      </c>
      <c r="L26" t="s">
        <v>3821</v>
      </c>
      <c r="M26" t="s">
        <v>3821</v>
      </c>
      <c r="N26">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10</v>
      </c>
      <c r="O26" t="str">
        <f>IF(OR(Table2[[#This Row],[QE2: method]]="none",Table2[[#This Row],[QE3: l+m]]="none",Table2[[#This Row],[QE5: long]]="none",Table2[[#This Row],[QE8: results]]="none"),"reject","ok")</f>
        <v>ok</v>
      </c>
      <c r="P26" s="5" t="str">
        <f>IF(Table2[[#This Row],[QE score]]&lt;=$P$1,"reject","ok")</f>
        <v>ok</v>
      </c>
      <c r="Q26" s="5" t="str">
        <f>IF(AND(Table2[[#This Row],[QE R1:
QE2/3/5/8]] &lt;&gt; "reject", Table2[[#This Row],[QE R2:
cut-off]] &lt;&gt; "reject"),"yes","no")</f>
        <v>yes</v>
      </c>
    </row>
    <row r="27" spans="1:17" x14ac:dyDescent="0.2">
      <c r="A27" t="s">
        <v>857</v>
      </c>
      <c r="B27" s="5">
        <v>2011</v>
      </c>
      <c r="C27" s="5" t="s">
        <v>859</v>
      </c>
      <c r="D27" s="5" t="s">
        <v>1560</v>
      </c>
      <c r="E27">
        <v>10</v>
      </c>
      <c r="F27" t="s">
        <v>3821</v>
      </c>
      <c r="G27" t="s">
        <v>3821</v>
      </c>
      <c r="H27" t="s">
        <v>3821</v>
      </c>
      <c r="I27" t="s">
        <v>3821</v>
      </c>
      <c r="J27" t="s">
        <v>3821</v>
      </c>
      <c r="K27" t="s">
        <v>3821</v>
      </c>
      <c r="L27" t="s">
        <v>3821</v>
      </c>
      <c r="M27" t="s">
        <v>3821</v>
      </c>
      <c r="N27">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10</v>
      </c>
      <c r="O27" t="str">
        <f>IF(OR(Table2[[#This Row],[QE2: method]]="none",Table2[[#This Row],[QE3: l+m]]="none",Table2[[#This Row],[QE5: long]]="none",Table2[[#This Row],[QE8: results]]="none"),"reject","ok")</f>
        <v>ok</v>
      </c>
      <c r="P27" s="5" t="str">
        <f>IF(Table2[[#This Row],[QE score]]&lt;=$P$1,"reject","ok")</f>
        <v>ok</v>
      </c>
      <c r="Q27" s="5" t="str">
        <f>IF(AND(Table2[[#This Row],[QE R1:
QE2/3/5/8]] &lt;&gt; "reject", Table2[[#This Row],[QE R2:
cut-off]] &lt;&gt; "reject"),"yes","no")</f>
        <v>yes</v>
      </c>
    </row>
    <row r="28" spans="1:17" x14ac:dyDescent="0.2">
      <c r="A28" t="s">
        <v>1046</v>
      </c>
      <c r="B28" s="5">
        <v>2011</v>
      </c>
      <c r="C28" s="5" t="s">
        <v>478</v>
      </c>
      <c r="D28" s="5" t="s">
        <v>1049</v>
      </c>
      <c r="E28">
        <v>9</v>
      </c>
      <c r="F28" t="s">
        <v>3821</v>
      </c>
      <c r="G28" t="s">
        <v>3821</v>
      </c>
      <c r="H28" t="s">
        <v>3821</v>
      </c>
      <c r="I28" t="s">
        <v>3822</v>
      </c>
      <c r="J28" t="s">
        <v>3821</v>
      </c>
      <c r="K28" t="s">
        <v>3821</v>
      </c>
      <c r="L28" t="s">
        <v>3821</v>
      </c>
      <c r="M28" t="s">
        <v>3822</v>
      </c>
      <c r="N28">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28" t="str">
        <f>IF(OR(Table2[[#This Row],[QE2: method]]="none",Table2[[#This Row],[QE3: l+m]]="none",Table2[[#This Row],[QE5: long]]="none",Table2[[#This Row],[QE8: results]]="none"),"reject","ok")</f>
        <v>ok</v>
      </c>
      <c r="P28" s="5" t="str">
        <f>IF(Table2[[#This Row],[QE score]]&lt;=$P$1,"reject","ok")</f>
        <v>ok</v>
      </c>
      <c r="Q28" s="5" t="str">
        <f>IF(AND(Table2[[#This Row],[QE R1:
QE2/3/5/8]] &lt;&gt; "reject", Table2[[#This Row],[QE R2:
cut-off]] &lt;&gt; "reject"),"yes","no")</f>
        <v>yes</v>
      </c>
    </row>
    <row r="29" spans="1:17" x14ac:dyDescent="0.2">
      <c r="A29" t="s">
        <v>97</v>
      </c>
      <c r="B29" s="5">
        <v>2011</v>
      </c>
      <c r="C29" s="5" t="s">
        <v>100</v>
      </c>
      <c r="D29" s="5" t="s">
        <v>1872</v>
      </c>
      <c r="E29">
        <v>8</v>
      </c>
      <c r="F29" t="s">
        <v>3822</v>
      </c>
      <c r="G29" t="s">
        <v>3821</v>
      </c>
      <c r="H29" t="s">
        <v>3821</v>
      </c>
      <c r="I29" t="s">
        <v>3821</v>
      </c>
      <c r="J29" t="s">
        <v>3821</v>
      </c>
      <c r="K29" t="s">
        <v>3821</v>
      </c>
      <c r="L29" t="s">
        <v>3823</v>
      </c>
      <c r="M29" t="s">
        <v>3822</v>
      </c>
      <c r="N29">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29" t="str">
        <f>IF(OR(Table2[[#This Row],[QE2: method]]="none",Table2[[#This Row],[QE3: l+m]]="none",Table2[[#This Row],[QE5: long]]="none",Table2[[#This Row],[QE8: results]]="none"),"reject","ok")</f>
        <v>ok</v>
      </c>
      <c r="P29" s="5" t="str">
        <f>IF(Table2[[#This Row],[QE score]]&lt;=$P$1,"reject","ok")</f>
        <v>ok</v>
      </c>
      <c r="Q29" s="5" t="str">
        <f>IF(AND(Table2[[#This Row],[QE R1:
QE2/3/5/8]] &lt;&gt; "reject", Table2[[#This Row],[QE R2:
cut-off]] &lt;&gt; "reject"),"yes","no")</f>
        <v>yes</v>
      </c>
    </row>
    <row r="30" spans="1:17" x14ac:dyDescent="0.2">
      <c r="A30" t="s">
        <v>3110</v>
      </c>
      <c r="B30" s="5">
        <v>2012</v>
      </c>
      <c r="C30" s="5" t="s">
        <v>3114</v>
      </c>
      <c r="D30" s="5" t="s">
        <v>3115</v>
      </c>
      <c r="E30">
        <v>8.5</v>
      </c>
      <c r="F30" t="s">
        <v>3821</v>
      </c>
      <c r="G30" t="s">
        <v>3821</v>
      </c>
      <c r="H30" t="s">
        <v>3821</v>
      </c>
      <c r="I30" t="s">
        <v>3821</v>
      </c>
      <c r="J30" t="s">
        <v>3821</v>
      </c>
      <c r="K30" t="s">
        <v>3821</v>
      </c>
      <c r="L30" t="s">
        <v>3823</v>
      </c>
      <c r="M30" t="s">
        <v>3822</v>
      </c>
      <c r="N30">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8.5</v>
      </c>
      <c r="O30" t="str">
        <f>IF(OR(Table2[[#This Row],[QE2: method]]="none",Table2[[#This Row],[QE3: l+m]]="none",Table2[[#This Row],[QE5: long]]="none",Table2[[#This Row],[QE8: results]]="none"),"reject","ok")</f>
        <v>ok</v>
      </c>
      <c r="P30" s="5" t="str">
        <f>IF(Table2[[#This Row],[QE score]]&lt;=$P$1,"reject","ok")</f>
        <v>ok</v>
      </c>
      <c r="Q30" s="5" t="str">
        <f>IF(AND(Table2[[#This Row],[QE R1:
QE2/3/5/8]] &lt;&gt; "reject", Table2[[#This Row],[QE R2:
cut-off]] &lt;&gt; "reject"),"yes","no")</f>
        <v>yes</v>
      </c>
    </row>
    <row r="31" spans="1:17" x14ac:dyDescent="0.2">
      <c r="A31" t="s">
        <v>849</v>
      </c>
      <c r="B31" s="5">
        <v>2012</v>
      </c>
      <c r="C31" s="5" t="s">
        <v>3119</v>
      </c>
      <c r="D31" s="5" t="s">
        <v>3120</v>
      </c>
      <c r="E31">
        <v>10</v>
      </c>
      <c r="F31" t="s">
        <v>3821</v>
      </c>
      <c r="G31" t="s">
        <v>3821</v>
      </c>
      <c r="H31" t="s">
        <v>3821</v>
      </c>
      <c r="I31" t="s">
        <v>3821</v>
      </c>
      <c r="J31" t="s">
        <v>3821</v>
      </c>
      <c r="K31" t="s">
        <v>3821</v>
      </c>
      <c r="L31" t="s">
        <v>3821</v>
      </c>
      <c r="M31" t="s">
        <v>3821</v>
      </c>
      <c r="N31">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10</v>
      </c>
      <c r="O31" t="str">
        <f>IF(OR(Table2[[#This Row],[QE2: method]]="none",Table2[[#This Row],[QE3: l+m]]="none",Table2[[#This Row],[QE5: long]]="none",Table2[[#This Row],[QE8: results]]="none"),"reject","ok")</f>
        <v>ok</v>
      </c>
      <c r="P31" s="5" t="str">
        <f>IF(Table2[[#This Row],[QE score]]&lt;=$P$1,"reject","ok")</f>
        <v>ok</v>
      </c>
      <c r="Q31" s="5" t="str">
        <f>IF(AND(Table2[[#This Row],[QE R1:
QE2/3/5/8]] &lt;&gt; "reject", Table2[[#This Row],[QE R2:
cut-off]] &lt;&gt; "reject"),"yes","no")</f>
        <v>yes</v>
      </c>
    </row>
    <row r="32" spans="1:17" x14ac:dyDescent="0.2">
      <c r="A32" t="s">
        <v>47</v>
      </c>
      <c r="B32" s="5">
        <v>2012</v>
      </c>
      <c r="C32" s="5" t="s">
        <v>51</v>
      </c>
      <c r="D32" s="5" t="s">
        <v>2979</v>
      </c>
      <c r="E32">
        <v>9</v>
      </c>
      <c r="F32" t="s">
        <v>3821</v>
      </c>
      <c r="G32" t="s">
        <v>3821</v>
      </c>
      <c r="H32" t="s">
        <v>3821</v>
      </c>
      <c r="I32" t="s">
        <v>3822</v>
      </c>
      <c r="J32" t="s">
        <v>3821</v>
      </c>
      <c r="K32" t="s">
        <v>3821</v>
      </c>
      <c r="L32" t="s">
        <v>3821</v>
      </c>
      <c r="M32" t="s">
        <v>3822</v>
      </c>
      <c r="N32">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32" t="str">
        <f>IF(OR(Table2[[#This Row],[QE2: method]]="none",Table2[[#This Row],[QE3: l+m]]="none",Table2[[#This Row],[QE5: long]]="none",Table2[[#This Row],[QE8: results]]="none"),"reject","ok")</f>
        <v>ok</v>
      </c>
      <c r="P32" s="5" t="str">
        <f>IF(Table2[[#This Row],[QE score]]&lt;=$P$1,"reject","ok")</f>
        <v>ok</v>
      </c>
      <c r="Q32" s="5" t="str">
        <f>IF(AND(Table2[[#This Row],[QE R1:
QE2/3/5/8]] &lt;&gt; "reject", Table2[[#This Row],[QE R2:
cut-off]] &lt;&gt; "reject"),"yes","no")</f>
        <v>yes</v>
      </c>
    </row>
    <row r="33" spans="1:17" x14ac:dyDescent="0.2">
      <c r="A33" t="s">
        <v>682</v>
      </c>
      <c r="B33" s="5">
        <v>2012</v>
      </c>
      <c r="C33" s="5" t="s">
        <v>685</v>
      </c>
      <c r="D33" s="5" t="s">
        <v>1850</v>
      </c>
      <c r="E33">
        <v>9</v>
      </c>
      <c r="F33" t="s">
        <v>3821</v>
      </c>
      <c r="G33" t="s">
        <v>3821</v>
      </c>
      <c r="H33" t="s">
        <v>3821</v>
      </c>
      <c r="I33" t="s">
        <v>3821</v>
      </c>
      <c r="J33" t="s">
        <v>3821</v>
      </c>
      <c r="K33" t="s">
        <v>3821</v>
      </c>
      <c r="L33" t="s">
        <v>3823</v>
      </c>
      <c r="M33" t="s">
        <v>3821</v>
      </c>
      <c r="N33">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33" t="str">
        <f>IF(OR(Table2[[#This Row],[QE2: method]]="none",Table2[[#This Row],[QE3: l+m]]="none",Table2[[#This Row],[QE5: long]]="none",Table2[[#This Row],[QE8: results]]="none"),"reject","ok")</f>
        <v>ok</v>
      </c>
      <c r="P33" s="5" t="str">
        <f>IF(Table2[[#This Row],[QE score]]&lt;=$P$1,"reject","ok")</f>
        <v>ok</v>
      </c>
      <c r="Q33" s="5" t="str">
        <f>IF(AND(Table2[[#This Row],[QE R1:
QE2/3/5/8]] &lt;&gt; "reject", Table2[[#This Row],[QE R2:
cut-off]] &lt;&gt; "reject"),"yes","no")</f>
        <v>yes</v>
      </c>
    </row>
    <row r="34" spans="1:17" x14ac:dyDescent="0.2">
      <c r="A34" t="s">
        <v>337</v>
      </c>
      <c r="B34" s="5">
        <v>2012</v>
      </c>
      <c r="C34" s="5" t="s">
        <v>340</v>
      </c>
      <c r="D34" s="5" t="s">
        <v>3123</v>
      </c>
      <c r="E34">
        <v>9</v>
      </c>
      <c r="F34" t="s">
        <v>3822</v>
      </c>
      <c r="G34" t="s">
        <v>3821</v>
      </c>
      <c r="H34" t="s">
        <v>3821</v>
      </c>
      <c r="I34" t="s">
        <v>3822</v>
      </c>
      <c r="J34" t="s">
        <v>3821</v>
      </c>
      <c r="K34" t="s">
        <v>3821</v>
      </c>
      <c r="L34" t="s">
        <v>3821</v>
      </c>
      <c r="M34" t="s">
        <v>3821</v>
      </c>
      <c r="N34">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34" t="str">
        <f>IF(OR(Table2[[#This Row],[QE2: method]]="none",Table2[[#This Row],[QE3: l+m]]="none",Table2[[#This Row],[QE5: long]]="none",Table2[[#This Row],[QE8: results]]="none"),"reject","ok")</f>
        <v>ok</v>
      </c>
      <c r="P34" s="5" t="str">
        <f>IF(Table2[[#This Row],[QE score]]&lt;=$P$1,"reject","ok")</f>
        <v>ok</v>
      </c>
      <c r="Q34" s="5" t="str">
        <f>IF(AND(Table2[[#This Row],[QE R1:
QE2/3/5/8]] &lt;&gt; "reject", Table2[[#This Row],[QE R2:
cut-off]] &lt;&gt; "reject"),"yes","no")</f>
        <v>yes</v>
      </c>
    </row>
    <row r="35" spans="1:17" x14ac:dyDescent="0.2">
      <c r="A35" t="s">
        <v>3100</v>
      </c>
      <c r="B35" s="5">
        <v>2013</v>
      </c>
      <c r="C35" s="5" t="s">
        <v>3104</v>
      </c>
      <c r="D35" s="5" t="s">
        <v>3105</v>
      </c>
      <c r="E35">
        <v>9.5</v>
      </c>
      <c r="F35" t="s">
        <v>3822</v>
      </c>
      <c r="G35" t="s">
        <v>3821</v>
      </c>
      <c r="H35" t="s">
        <v>3821</v>
      </c>
      <c r="I35" t="s">
        <v>3821</v>
      </c>
      <c r="J35" t="s">
        <v>3821</v>
      </c>
      <c r="K35" t="s">
        <v>3821</v>
      </c>
      <c r="L35" t="s">
        <v>3821</v>
      </c>
      <c r="M35" t="s">
        <v>3821</v>
      </c>
      <c r="N35">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9.5</v>
      </c>
      <c r="O35" t="str">
        <f>IF(OR(Table2[[#This Row],[QE2: method]]="none",Table2[[#This Row],[QE3: l+m]]="none",Table2[[#This Row],[QE5: long]]="none",Table2[[#This Row],[QE8: results]]="none"),"reject","ok")</f>
        <v>ok</v>
      </c>
      <c r="P35" s="5" t="str">
        <f>IF(Table2[[#This Row],[QE score]]&lt;=$P$1,"reject","ok")</f>
        <v>ok</v>
      </c>
      <c r="Q35" s="5" t="str">
        <f>IF(AND(Table2[[#This Row],[QE R1:
QE2/3/5/8]] &lt;&gt; "reject", Table2[[#This Row],[QE R2:
cut-off]] &lt;&gt; "reject"),"yes","no")</f>
        <v>yes</v>
      </c>
    </row>
    <row r="36" spans="1:17" x14ac:dyDescent="0.2">
      <c r="A36" t="s">
        <v>2656</v>
      </c>
      <c r="B36" s="5">
        <v>2013</v>
      </c>
      <c r="C36" s="5" t="s">
        <v>2660</v>
      </c>
      <c r="D36" s="5" t="s">
        <v>2661</v>
      </c>
      <c r="E36">
        <v>9</v>
      </c>
      <c r="F36" t="s">
        <v>3823</v>
      </c>
      <c r="G36" t="s">
        <v>3821</v>
      </c>
      <c r="H36" t="s">
        <v>3821</v>
      </c>
      <c r="I36" t="s">
        <v>3821</v>
      </c>
      <c r="J36" t="s">
        <v>3821</v>
      </c>
      <c r="K36" t="s">
        <v>3821</v>
      </c>
      <c r="L36" t="s">
        <v>3821</v>
      </c>
      <c r="M36" t="s">
        <v>3821</v>
      </c>
      <c r="N36">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36" t="str">
        <f>IF(OR(Table2[[#This Row],[QE2: method]]="none",Table2[[#This Row],[QE3: l+m]]="none",Table2[[#This Row],[QE5: long]]="none",Table2[[#This Row],[QE8: results]]="none"),"reject","ok")</f>
        <v>ok</v>
      </c>
      <c r="P36" s="5" t="str">
        <f>IF(Table2[[#This Row],[QE score]]&lt;=$P$1,"reject","ok")</f>
        <v>ok</v>
      </c>
      <c r="Q36" s="5" t="str">
        <f>IF(AND(Table2[[#This Row],[QE R1:
QE2/3/5/8]] &lt;&gt; "reject", Table2[[#This Row],[QE R2:
cut-off]] &lt;&gt; "reject"),"yes","no")</f>
        <v>yes</v>
      </c>
    </row>
    <row r="37" spans="1:17" x14ac:dyDescent="0.2">
      <c r="A37" t="s">
        <v>1402</v>
      </c>
      <c r="B37" s="5">
        <v>2013</v>
      </c>
      <c r="C37" s="5" t="s">
        <v>1404</v>
      </c>
      <c r="D37" s="5" t="s">
        <v>1554</v>
      </c>
      <c r="E37">
        <v>9</v>
      </c>
      <c r="F37" t="s">
        <v>3822</v>
      </c>
      <c r="G37" t="s">
        <v>3821</v>
      </c>
      <c r="H37" t="s">
        <v>3821</v>
      </c>
      <c r="I37" t="s">
        <v>3822</v>
      </c>
      <c r="J37" t="s">
        <v>3821</v>
      </c>
      <c r="K37" t="s">
        <v>3821</v>
      </c>
      <c r="L37" t="s">
        <v>3821</v>
      </c>
      <c r="M37" t="s">
        <v>3821</v>
      </c>
      <c r="N37">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37" t="str">
        <f>IF(OR(Table2[[#This Row],[QE2: method]]="none",Table2[[#This Row],[QE3: l+m]]="none",Table2[[#This Row],[QE5: long]]="none",Table2[[#This Row],[QE8: results]]="none"),"reject","ok")</f>
        <v>ok</v>
      </c>
      <c r="P37" s="5" t="str">
        <f>IF(Table2[[#This Row],[QE score]]&lt;=$P$1,"reject","ok")</f>
        <v>ok</v>
      </c>
      <c r="Q37" s="5" t="str">
        <f>IF(AND(Table2[[#This Row],[QE R1:
QE2/3/5/8]] &lt;&gt; "reject", Table2[[#This Row],[QE R2:
cut-off]] &lt;&gt; "reject"),"yes","no")</f>
        <v>yes</v>
      </c>
    </row>
    <row r="38" spans="1:17" x14ac:dyDescent="0.2">
      <c r="A38" t="s">
        <v>486</v>
      </c>
      <c r="B38" s="5">
        <v>2013</v>
      </c>
      <c r="C38" s="5" t="s">
        <v>489</v>
      </c>
      <c r="D38" s="5" t="s">
        <v>3108</v>
      </c>
      <c r="E38">
        <v>9.5</v>
      </c>
      <c r="F38" t="s">
        <v>3821</v>
      </c>
      <c r="G38" t="s">
        <v>3821</v>
      </c>
      <c r="H38" t="s">
        <v>3821</v>
      </c>
      <c r="I38" t="s">
        <v>3821</v>
      </c>
      <c r="J38" t="s">
        <v>3821</v>
      </c>
      <c r="K38" t="s">
        <v>3821</v>
      </c>
      <c r="L38" t="s">
        <v>3821</v>
      </c>
      <c r="M38" t="s">
        <v>3822</v>
      </c>
      <c r="N38">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9.5</v>
      </c>
      <c r="O38" t="str">
        <f>IF(OR(Table2[[#This Row],[QE2: method]]="none",Table2[[#This Row],[QE3: l+m]]="none",Table2[[#This Row],[QE5: long]]="none",Table2[[#This Row],[QE8: results]]="none"),"reject","ok")</f>
        <v>ok</v>
      </c>
      <c r="P38" s="5" t="str">
        <f>IF(Table2[[#This Row],[QE score]]&lt;=$P$1,"reject","ok")</f>
        <v>ok</v>
      </c>
      <c r="Q38" s="5" t="str">
        <f>IF(AND(Table2[[#This Row],[QE R1:
QE2/3/5/8]] &lt;&gt; "reject", Table2[[#This Row],[QE R2:
cut-off]] &lt;&gt; "reject"),"yes","no")</f>
        <v>yes</v>
      </c>
    </row>
    <row r="39" spans="1:17" x14ac:dyDescent="0.2">
      <c r="A39" t="s">
        <v>2337</v>
      </c>
      <c r="B39" s="5">
        <v>2013</v>
      </c>
      <c r="C39" s="5" t="s">
        <v>421</v>
      </c>
      <c r="D39" s="5" t="s">
        <v>2339</v>
      </c>
      <c r="E39">
        <v>9.5</v>
      </c>
      <c r="F39" t="s">
        <v>3822</v>
      </c>
      <c r="G39" t="s">
        <v>3821</v>
      </c>
      <c r="H39" t="s">
        <v>3821</v>
      </c>
      <c r="I39" t="s">
        <v>3821</v>
      </c>
      <c r="J39" t="s">
        <v>3821</v>
      </c>
      <c r="K39" t="s">
        <v>3821</v>
      </c>
      <c r="L39" t="s">
        <v>3821</v>
      </c>
      <c r="M39" t="s">
        <v>3821</v>
      </c>
      <c r="N39">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9.5</v>
      </c>
      <c r="O39" t="str">
        <f>IF(OR(Table2[[#This Row],[QE2: method]]="none",Table2[[#This Row],[QE3: l+m]]="none",Table2[[#This Row],[QE5: long]]="none",Table2[[#This Row],[QE8: results]]="none"),"reject","ok")</f>
        <v>ok</v>
      </c>
      <c r="P39" s="5" t="str">
        <f>IF(Table2[[#This Row],[QE score]]&lt;=$P$1,"reject","ok")</f>
        <v>ok</v>
      </c>
      <c r="Q39" s="5" t="str">
        <f>IF(AND(Table2[[#This Row],[QE R1:
QE2/3/5/8]] &lt;&gt; "reject", Table2[[#This Row],[QE R2:
cut-off]] &lt;&gt; "reject"),"yes","no")</f>
        <v>yes</v>
      </c>
    </row>
    <row r="40" spans="1:17" x14ac:dyDescent="0.2">
      <c r="A40" t="s">
        <v>2752</v>
      </c>
      <c r="B40" s="5">
        <v>2013</v>
      </c>
      <c r="C40" s="5" t="s">
        <v>2755</v>
      </c>
      <c r="D40" s="5" t="s">
        <v>3072</v>
      </c>
      <c r="E40">
        <v>9</v>
      </c>
      <c r="F40" t="s">
        <v>3821</v>
      </c>
      <c r="G40" t="s">
        <v>3821</v>
      </c>
      <c r="H40" t="s">
        <v>3821</v>
      </c>
      <c r="I40" t="s">
        <v>3822</v>
      </c>
      <c r="J40" t="s">
        <v>3821</v>
      </c>
      <c r="K40" t="s">
        <v>3821</v>
      </c>
      <c r="L40" t="s">
        <v>3821</v>
      </c>
      <c r="M40" t="s">
        <v>3822</v>
      </c>
      <c r="N40">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40" t="str">
        <f>IF(OR(Table2[[#This Row],[QE2: method]]="none",Table2[[#This Row],[QE3: l+m]]="none",Table2[[#This Row],[QE5: long]]="none",Table2[[#This Row],[QE8: results]]="none"),"reject","ok")</f>
        <v>ok</v>
      </c>
      <c r="P40" s="5" t="str">
        <f>IF(Table2[[#This Row],[QE score]]&lt;=$P$1,"reject","ok")</f>
        <v>ok</v>
      </c>
      <c r="Q40" s="5" t="str">
        <f>IF(AND(Table2[[#This Row],[QE R1:
QE2/3/5/8]] &lt;&gt; "reject", Table2[[#This Row],[QE R2:
cut-off]] &lt;&gt; "reject"),"yes","no")</f>
        <v>yes</v>
      </c>
    </row>
    <row r="41" spans="1:17" x14ac:dyDescent="0.2">
      <c r="A41" t="s">
        <v>1334</v>
      </c>
      <c r="B41" s="5">
        <v>2013</v>
      </c>
      <c r="C41" s="5" t="s">
        <v>1337</v>
      </c>
      <c r="D41" s="5" t="s">
        <v>3197</v>
      </c>
      <c r="E41">
        <v>9</v>
      </c>
      <c r="F41" t="s">
        <v>3821</v>
      </c>
      <c r="G41" t="s">
        <v>3821</v>
      </c>
      <c r="H41" t="s">
        <v>3821</v>
      </c>
      <c r="I41" t="s">
        <v>3821</v>
      </c>
      <c r="J41" t="s">
        <v>3821</v>
      </c>
      <c r="K41" t="s">
        <v>3821</v>
      </c>
      <c r="L41" t="s">
        <v>3823</v>
      </c>
      <c r="M41" t="s">
        <v>3821</v>
      </c>
      <c r="N41">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41" t="str">
        <f>IF(OR(Table2[[#This Row],[QE2: method]]="none",Table2[[#This Row],[QE3: l+m]]="none",Table2[[#This Row],[QE5: long]]="none",Table2[[#This Row],[QE8: results]]="none"),"reject","ok")</f>
        <v>ok</v>
      </c>
      <c r="P41" s="5" t="str">
        <f>IF(Table2[[#This Row],[QE score]]&lt;=$P$1,"reject","ok")</f>
        <v>ok</v>
      </c>
      <c r="Q41" s="5" t="str">
        <f>IF(AND(Table2[[#This Row],[QE R1:
QE2/3/5/8]] &lt;&gt; "reject", Table2[[#This Row],[QE R2:
cut-off]] &lt;&gt; "reject"),"yes","no")</f>
        <v>yes</v>
      </c>
    </row>
    <row r="42" spans="1:17" x14ac:dyDescent="0.2">
      <c r="A42" t="s">
        <v>381</v>
      </c>
      <c r="B42" s="5">
        <v>2013</v>
      </c>
      <c r="C42" s="5" t="s">
        <v>384</v>
      </c>
      <c r="D42" s="5" t="s">
        <v>3098</v>
      </c>
      <c r="E42">
        <v>9</v>
      </c>
      <c r="F42" t="s">
        <v>3821</v>
      </c>
      <c r="G42" t="s">
        <v>3821</v>
      </c>
      <c r="H42" t="s">
        <v>3821</v>
      </c>
      <c r="I42" t="s">
        <v>3821</v>
      </c>
      <c r="J42" t="s">
        <v>3821</v>
      </c>
      <c r="K42" t="s">
        <v>3821</v>
      </c>
      <c r="L42" t="s">
        <v>3823</v>
      </c>
      <c r="M42" t="s">
        <v>3821</v>
      </c>
      <c r="N42">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42" t="str">
        <f>IF(OR(Table2[[#This Row],[QE2: method]]="none",Table2[[#This Row],[QE3: l+m]]="none",Table2[[#This Row],[QE5: long]]="none",Table2[[#This Row],[QE8: results]]="none"),"reject","ok")</f>
        <v>ok</v>
      </c>
      <c r="P42" s="5" t="str">
        <f>IF(Table2[[#This Row],[QE score]]&lt;=$P$1,"reject","ok")</f>
        <v>ok</v>
      </c>
      <c r="Q42" s="5" t="str">
        <f>IF(AND(Table2[[#This Row],[QE R1:
QE2/3/5/8]] &lt;&gt; "reject", Table2[[#This Row],[QE R2:
cut-off]] &lt;&gt; "reject"),"yes","no")</f>
        <v>yes</v>
      </c>
    </row>
    <row r="43" spans="1:17" x14ac:dyDescent="0.2">
      <c r="A43" t="s">
        <v>2765</v>
      </c>
      <c r="B43" s="5">
        <v>2013</v>
      </c>
      <c r="C43" s="5" t="s">
        <v>2766</v>
      </c>
      <c r="D43" s="5" t="s">
        <v>3061</v>
      </c>
      <c r="E43">
        <v>8</v>
      </c>
      <c r="F43" t="s">
        <v>3822</v>
      </c>
      <c r="G43" t="s">
        <v>3822</v>
      </c>
      <c r="H43" t="s">
        <v>3821</v>
      </c>
      <c r="I43" t="s">
        <v>3822</v>
      </c>
      <c r="J43" t="s">
        <v>3821</v>
      </c>
      <c r="K43" t="s">
        <v>3821</v>
      </c>
      <c r="L43" t="s">
        <v>3821</v>
      </c>
      <c r="M43" t="s">
        <v>3822</v>
      </c>
      <c r="N43">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43" t="str">
        <f>IF(OR(Table2[[#This Row],[QE2: method]]="none",Table2[[#This Row],[QE3: l+m]]="none",Table2[[#This Row],[QE5: long]]="none",Table2[[#This Row],[QE8: results]]="none"),"reject","ok")</f>
        <v>ok</v>
      </c>
      <c r="P43" s="5" t="str">
        <f>IF(Table2[[#This Row],[QE score]]&lt;=$P$1,"reject","ok")</f>
        <v>ok</v>
      </c>
      <c r="Q43" s="5" t="str">
        <f>IF(AND(Table2[[#This Row],[QE R1:
QE2/3/5/8]] &lt;&gt; "reject", Table2[[#This Row],[QE R2:
cut-off]] &lt;&gt; "reject"),"yes","no")</f>
        <v>yes</v>
      </c>
    </row>
    <row r="44" spans="1:17" x14ac:dyDescent="0.2">
      <c r="A44" t="s">
        <v>2780</v>
      </c>
      <c r="B44" s="5">
        <v>2013</v>
      </c>
      <c r="C44" s="5" t="s">
        <v>2783</v>
      </c>
      <c r="D44" s="5" t="s">
        <v>3065</v>
      </c>
      <c r="E44">
        <v>9</v>
      </c>
      <c r="F44" t="s">
        <v>3821</v>
      </c>
      <c r="G44" t="s">
        <v>3821</v>
      </c>
      <c r="H44" t="s">
        <v>3821</v>
      </c>
      <c r="I44" t="s">
        <v>3821</v>
      </c>
      <c r="J44" t="s">
        <v>3821</v>
      </c>
      <c r="K44" t="s">
        <v>3821</v>
      </c>
      <c r="L44" t="s">
        <v>3823</v>
      </c>
      <c r="M44" t="s">
        <v>3821</v>
      </c>
      <c r="N44">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44" t="str">
        <f>IF(OR(Table2[[#This Row],[QE2: method]]="none",Table2[[#This Row],[QE3: l+m]]="none",Table2[[#This Row],[QE5: long]]="none",Table2[[#This Row],[QE8: results]]="none"),"reject","ok")</f>
        <v>ok</v>
      </c>
      <c r="P44" s="5" t="str">
        <f>IF(Table2[[#This Row],[QE score]]&lt;=$P$1,"reject","ok")</f>
        <v>ok</v>
      </c>
      <c r="Q44" s="5" t="str">
        <f>IF(AND(Table2[[#This Row],[QE R1:
QE2/3/5/8]] &lt;&gt; "reject", Table2[[#This Row],[QE R2:
cut-off]] &lt;&gt; "reject"),"yes","no")</f>
        <v>yes</v>
      </c>
    </row>
    <row r="45" spans="1:17" x14ac:dyDescent="0.2">
      <c r="A45" t="s">
        <v>988</v>
      </c>
      <c r="B45" s="5">
        <v>2013</v>
      </c>
      <c r="C45" s="5" t="s">
        <v>990</v>
      </c>
      <c r="D45" s="5" t="s">
        <v>1972</v>
      </c>
      <c r="E45">
        <v>10</v>
      </c>
      <c r="F45" t="s">
        <v>3821</v>
      </c>
      <c r="G45" t="s">
        <v>3821</v>
      </c>
      <c r="H45" t="s">
        <v>3821</v>
      </c>
      <c r="I45" t="s">
        <v>3821</v>
      </c>
      <c r="J45" t="s">
        <v>3821</v>
      </c>
      <c r="K45" t="s">
        <v>3821</v>
      </c>
      <c r="L45" t="s">
        <v>3821</v>
      </c>
      <c r="M45" t="s">
        <v>3821</v>
      </c>
      <c r="N45">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10</v>
      </c>
      <c r="O45" t="str">
        <f>IF(OR(Table2[[#This Row],[QE2: method]]="none",Table2[[#This Row],[QE3: l+m]]="none",Table2[[#This Row],[QE5: long]]="none",Table2[[#This Row],[QE8: results]]="none"),"reject","ok")</f>
        <v>ok</v>
      </c>
      <c r="P45" s="5" t="str">
        <f>IF(Table2[[#This Row],[QE score]]&lt;=$P$1,"reject","ok")</f>
        <v>ok</v>
      </c>
      <c r="Q45" s="5" t="str">
        <f>IF(AND(Table2[[#This Row],[QE R1:
QE2/3/5/8]] &lt;&gt; "reject", Table2[[#This Row],[QE R2:
cut-off]] &lt;&gt; "reject"),"yes","no")</f>
        <v>yes</v>
      </c>
    </row>
    <row r="46" spans="1:17" x14ac:dyDescent="0.2">
      <c r="A46" t="s">
        <v>896</v>
      </c>
      <c r="B46" s="5">
        <v>2013</v>
      </c>
      <c r="C46" s="5" t="s">
        <v>901</v>
      </c>
      <c r="D46" s="5" t="s">
        <v>902</v>
      </c>
      <c r="E46">
        <v>9</v>
      </c>
      <c r="F46" t="s">
        <v>3821</v>
      </c>
      <c r="G46" t="s">
        <v>3821</v>
      </c>
      <c r="H46" t="s">
        <v>3821</v>
      </c>
      <c r="I46" t="s">
        <v>3821</v>
      </c>
      <c r="J46" t="s">
        <v>3821</v>
      </c>
      <c r="K46" t="s">
        <v>3821</v>
      </c>
      <c r="L46" t="s">
        <v>3823</v>
      </c>
      <c r="M46" t="s">
        <v>3821</v>
      </c>
      <c r="N46">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46" t="str">
        <f>IF(OR(Table2[[#This Row],[QE2: method]]="none",Table2[[#This Row],[QE3: l+m]]="none",Table2[[#This Row],[QE5: long]]="none",Table2[[#This Row],[QE8: results]]="none"),"reject","ok")</f>
        <v>ok</v>
      </c>
      <c r="P46" s="5" t="str">
        <f>IF(Table2[[#This Row],[QE score]]&lt;=$P$1,"reject","ok")</f>
        <v>ok</v>
      </c>
      <c r="Q46" s="5" t="str">
        <f>IF(AND(Table2[[#This Row],[QE R1:
QE2/3/5/8]] &lt;&gt; "reject", Table2[[#This Row],[QE R2:
cut-off]] &lt;&gt; "reject"),"yes","no")</f>
        <v>yes</v>
      </c>
    </row>
    <row r="47" spans="1:17" x14ac:dyDescent="0.2">
      <c r="A47" t="s">
        <v>216</v>
      </c>
      <c r="B47" s="5">
        <v>2013</v>
      </c>
      <c r="C47" s="5" t="s">
        <v>219</v>
      </c>
      <c r="D47" s="5" t="s">
        <v>3055</v>
      </c>
      <c r="E47">
        <v>10</v>
      </c>
      <c r="F47" t="s">
        <v>3821</v>
      </c>
      <c r="G47" t="s">
        <v>3821</v>
      </c>
      <c r="H47" t="s">
        <v>3821</v>
      </c>
      <c r="I47" t="s">
        <v>3821</v>
      </c>
      <c r="J47" t="s">
        <v>3821</v>
      </c>
      <c r="K47" t="s">
        <v>3821</v>
      </c>
      <c r="L47" t="s">
        <v>3821</v>
      </c>
      <c r="M47" t="s">
        <v>3821</v>
      </c>
      <c r="N47">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10</v>
      </c>
      <c r="O47" t="str">
        <f>IF(OR(Table2[[#This Row],[QE2: method]]="none",Table2[[#This Row],[QE3: l+m]]="none",Table2[[#This Row],[QE5: long]]="none",Table2[[#This Row],[QE8: results]]="none"),"reject","ok")</f>
        <v>ok</v>
      </c>
      <c r="P47" s="5" t="str">
        <f>IF(Table2[[#This Row],[QE score]]&lt;=$P$1,"reject","ok")</f>
        <v>ok</v>
      </c>
      <c r="Q47" s="5" t="str">
        <f>IF(AND(Table2[[#This Row],[QE R1:
QE2/3/5/8]] &lt;&gt; "reject", Table2[[#This Row],[QE R2:
cut-off]] &lt;&gt; "reject"),"yes","no")</f>
        <v>yes</v>
      </c>
    </row>
    <row r="48" spans="1:17" x14ac:dyDescent="0.2">
      <c r="A48" t="s">
        <v>3075</v>
      </c>
      <c r="B48" s="5">
        <v>2013</v>
      </c>
      <c r="C48" s="5" t="s">
        <v>951</v>
      </c>
      <c r="D48" s="5" t="s">
        <v>3077</v>
      </c>
      <c r="E48">
        <v>10</v>
      </c>
      <c r="F48" t="s">
        <v>3821</v>
      </c>
      <c r="G48" t="s">
        <v>3821</v>
      </c>
      <c r="H48" t="s">
        <v>3821</v>
      </c>
      <c r="I48" t="s">
        <v>3821</v>
      </c>
      <c r="J48" t="s">
        <v>3821</v>
      </c>
      <c r="K48" t="s">
        <v>3821</v>
      </c>
      <c r="L48" t="s">
        <v>3821</v>
      </c>
      <c r="M48" t="s">
        <v>3821</v>
      </c>
      <c r="N48">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10</v>
      </c>
      <c r="O48" t="str">
        <f>IF(OR(Table2[[#This Row],[QE2: method]]="none",Table2[[#This Row],[QE3: l+m]]="none",Table2[[#This Row],[QE5: long]]="none",Table2[[#This Row],[QE8: results]]="none"),"reject","ok")</f>
        <v>ok</v>
      </c>
      <c r="P48" s="5" t="str">
        <f>IF(Table2[[#This Row],[QE score]]&lt;=$P$1,"reject","ok")</f>
        <v>ok</v>
      </c>
      <c r="Q48" s="5" t="str">
        <f>IF(AND(Table2[[#This Row],[QE R1:
QE2/3/5/8]] &lt;&gt; "reject", Table2[[#This Row],[QE R2:
cut-off]] &lt;&gt; "reject"),"yes","no")</f>
        <v>yes</v>
      </c>
    </row>
    <row r="49" spans="1:17" x14ac:dyDescent="0.2">
      <c r="A49" t="s">
        <v>3091</v>
      </c>
      <c r="B49" s="5">
        <v>2013</v>
      </c>
      <c r="C49" s="5" t="s">
        <v>3094</v>
      </c>
      <c r="D49" s="5" t="s">
        <v>3095</v>
      </c>
      <c r="E49">
        <v>9</v>
      </c>
      <c r="F49" t="s">
        <v>3822</v>
      </c>
      <c r="G49" t="s">
        <v>3821</v>
      </c>
      <c r="H49" t="s">
        <v>3821</v>
      </c>
      <c r="I49" t="s">
        <v>3822</v>
      </c>
      <c r="J49" t="s">
        <v>3821</v>
      </c>
      <c r="K49" t="s">
        <v>3821</v>
      </c>
      <c r="L49" t="s">
        <v>3821</v>
      </c>
      <c r="M49" t="s">
        <v>3821</v>
      </c>
      <c r="N49">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49" t="str">
        <f>IF(OR(Table2[[#This Row],[QE2: method]]="none",Table2[[#This Row],[QE3: l+m]]="none",Table2[[#This Row],[QE5: long]]="none",Table2[[#This Row],[QE8: results]]="none"),"reject","ok")</f>
        <v>ok</v>
      </c>
      <c r="P49" s="5" t="str">
        <f>IF(Table2[[#This Row],[QE score]]&lt;=$P$1,"reject","ok")</f>
        <v>ok</v>
      </c>
      <c r="Q49" s="5" t="str">
        <f>IF(AND(Table2[[#This Row],[QE R1:
QE2/3/5/8]] &lt;&gt; "reject", Table2[[#This Row],[QE R2:
cut-off]] &lt;&gt; "reject"),"yes","no")</f>
        <v>yes</v>
      </c>
    </row>
    <row r="50" spans="1:17" x14ac:dyDescent="0.2">
      <c r="A50" t="s">
        <v>2574</v>
      </c>
      <c r="B50" s="5">
        <v>2013</v>
      </c>
      <c r="C50" s="5" t="s">
        <v>2577</v>
      </c>
      <c r="D50" s="5" t="s">
        <v>2578</v>
      </c>
      <c r="E50">
        <v>9</v>
      </c>
      <c r="F50" t="s">
        <v>3822</v>
      </c>
      <c r="G50" t="s">
        <v>3821</v>
      </c>
      <c r="H50" t="s">
        <v>3821</v>
      </c>
      <c r="I50" t="s">
        <v>3822</v>
      </c>
      <c r="J50" t="s">
        <v>3821</v>
      </c>
      <c r="K50" t="s">
        <v>3821</v>
      </c>
      <c r="L50" t="s">
        <v>3821</v>
      </c>
      <c r="M50" t="s">
        <v>3821</v>
      </c>
      <c r="N50">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50" t="str">
        <f>IF(OR(Table2[[#This Row],[QE2: method]]="none",Table2[[#This Row],[QE3: l+m]]="none",Table2[[#This Row],[QE5: long]]="none",Table2[[#This Row],[QE8: results]]="none"),"reject","ok")</f>
        <v>ok</v>
      </c>
      <c r="P50" s="5" t="str">
        <f>IF(Table2[[#This Row],[QE score]]&lt;=$P$1,"reject","ok")</f>
        <v>ok</v>
      </c>
      <c r="Q50" s="5" t="str">
        <f>IF(AND(Table2[[#This Row],[QE R1:
QE2/3/5/8]] &lt;&gt; "reject", Table2[[#This Row],[QE R2:
cut-off]] &lt;&gt; "reject"),"yes","no")</f>
        <v>yes</v>
      </c>
    </row>
    <row r="51" spans="1:17" x14ac:dyDescent="0.2">
      <c r="A51" t="s">
        <v>778</v>
      </c>
      <c r="B51" s="5">
        <v>2013</v>
      </c>
      <c r="C51" s="5" t="s">
        <v>780</v>
      </c>
      <c r="D51" s="5" t="s">
        <v>3202</v>
      </c>
      <c r="E51">
        <v>10</v>
      </c>
      <c r="F51" t="s">
        <v>3821</v>
      </c>
      <c r="G51" t="s">
        <v>3821</v>
      </c>
      <c r="H51" t="s">
        <v>3821</v>
      </c>
      <c r="I51" t="s">
        <v>3821</v>
      </c>
      <c r="J51" t="s">
        <v>3821</v>
      </c>
      <c r="K51" t="s">
        <v>3821</v>
      </c>
      <c r="L51" t="s">
        <v>3821</v>
      </c>
      <c r="M51" t="s">
        <v>3821</v>
      </c>
      <c r="N51">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10</v>
      </c>
      <c r="O51" t="str">
        <f>IF(OR(Table2[[#This Row],[QE2: method]]="none",Table2[[#This Row],[QE3: l+m]]="none",Table2[[#This Row],[QE5: long]]="none",Table2[[#This Row],[QE8: results]]="none"),"reject","ok")</f>
        <v>ok</v>
      </c>
      <c r="P51" s="5" t="str">
        <f>IF(Table2[[#This Row],[QE score]]&lt;=$P$1,"reject","ok")</f>
        <v>ok</v>
      </c>
      <c r="Q51" s="5" t="str">
        <f>IF(AND(Table2[[#This Row],[QE R1:
QE2/3/5/8]] &lt;&gt; "reject", Table2[[#This Row],[QE R2:
cut-off]] &lt;&gt; "reject"),"yes","no")</f>
        <v>yes</v>
      </c>
    </row>
    <row r="52" spans="1:17" x14ac:dyDescent="0.2">
      <c r="A52" t="s">
        <v>962</v>
      </c>
      <c r="B52" s="5">
        <v>2013</v>
      </c>
      <c r="C52" s="5" t="s">
        <v>965</v>
      </c>
      <c r="D52" s="5" t="s">
        <v>3193</v>
      </c>
      <c r="E52">
        <v>9.5</v>
      </c>
      <c r="F52" t="s">
        <v>3821</v>
      </c>
      <c r="G52" t="s">
        <v>3821</v>
      </c>
      <c r="H52" t="s">
        <v>3821</v>
      </c>
      <c r="I52" t="s">
        <v>3821</v>
      </c>
      <c r="J52" t="s">
        <v>3821</v>
      </c>
      <c r="K52" t="s">
        <v>3821</v>
      </c>
      <c r="L52" t="s">
        <v>3821</v>
      </c>
      <c r="M52" t="s">
        <v>3822</v>
      </c>
      <c r="N52">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9.5</v>
      </c>
      <c r="O52" t="str">
        <f>IF(OR(Table2[[#This Row],[QE2: method]]="none",Table2[[#This Row],[QE3: l+m]]="none",Table2[[#This Row],[QE5: long]]="none",Table2[[#This Row],[QE8: results]]="none"),"reject","ok")</f>
        <v>ok</v>
      </c>
      <c r="P52" s="5" t="str">
        <f>IF(Table2[[#This Row],[QE score]]&lt;=$P$1,"reject","ok")</f>
        <v>ok</v>
      </c>
      <c r="Q52" s="5" t="str">
        <f>IF(AND(Table2[[#This Row],[QE R1:
QE2/3/5/8]] &lt;&gt; "reject", Table2[[#This Row],[QE R2:
cut-off]] &lt;&gt; "reject"),"yes","no")</f>
        <v>yes</v>
      </c>
    </row>
    <row r="53" spans="1:17" x14ac:dyDescent="0.2">
      <c r="A53" t="s">
        <v>2631</v>
      </c>
      <c r="B53" s="5">
        <v>2013</v>
      </c>
      <c r="C53" s="5" t="s">
        <v>2634</v>
      </c>
      <c r="D53" s="5" t="s">
        <v>2635</v>
      </c>
      <c r="E53">
        <v>9.5</v>
      </c>
      <c r="F53" t="s">
        <v>3821</v>
      </c>
      <c r="G53" t="s">
        <v>3821</v>
      </c>
      <c r="H53" t="s">
        <v>3821</v>
      </c>
      <c r="I53" t="s">
        <v>3822</v>
      </c>
      <c r="J53" t="s">
        <v>3821</v>
      </c>
      <c r="K53" t="s">
        <v>3821</v>
      </c>
      <c r="L53" t="s">
        <v>3821</v>
      </c>
      <c r="M53" t="s">
        <v>3821</v>
      </c>
      <c r="N53">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9.5</v>
      </c>
      <c r="O53" t="str">
        <f>IF(OR(Table2[[#This Row],[QE2: method]]="none",Table2[[#This Row],[QE3: l+m]]="none",Table2[[#This Row],[QE5: long]]="none",Table2[[#This Row],[QE8: results]]="none"),"reject","ok")</f>
        <v>ok</v>
      </c>
      <c r="P53" s="5" t="str">
        <f>IF(Table2[[#This Row],[QE score]]&lt;=$P$1,"reject","ok")</f>
        <v>ok</v>
      </c>
      <c r="Q53" s="5" t="str">
        <f>IF(AND(Table2[[#This Row],[QE R1:
QE2/3/5/8]] &lt;&gt; "reject", Table2[[#This Row],[QE R2:
cut-off]] &lt;&gt; "reject"),"yes","no")</f>
        <v>yes</v>
      </c>
    </row>
    <row r="54" spans="1:17" x14ac:dyDescent="0.2">
      <c r="A54" t="s">
        <v>1941</v>
      </c>
      <c r="B54" s="5">
        <v>2013</v>
      </c>
      <c r="C54" s="5" t="s">
        <v>1220</v>
      </c>
      <c r="D54" s="5" t="s">
        <v>1945</v>
      </c>
      <c r="E54">
        <v>8</v>
      </c>
      <c r="F54" t="s">
        <v>3821</v>
      </c>
      <c r="G54" t="s">
        <v>3822</v>
      </c>
      <c r="H54" t="s">
        <v>3821</v>
      </c>
      <c r="I54" t="s">
        <v>3821</v>
      </c>
      <c r="J54" t="s">
        <v>3821</v>
      </c>
      <c r="K54" t="s">
        <v>3821</v>
      </c>
      <c r="L54" t="s">
        <v>3823</v>
      </c>
      <c r="M54" t="s">
        <v>3822</v>
      </c>
      <c r="N54">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54" t="str">
        <f>IF(OR(Table2[[#This Row],[QE2: method]]="none",Table2[[#This Row],[QE3: l+m]]="none",Table2[[#This Row],[QE5: long]]="none",Table2[[#This Row],[QE8: results]]="none"),"reject","ok")</f>
        <v>ok</v>
      </c>
      <c r="P54" s="5" t="str">
        <f>IF(Table2[[#This Row],[QE score]]&lt;=$P$1,"reject","ok")</f>
        <v>ok</v>
      </c>
      <c r="Q54" s="5" t="str">
        <f>IF(AND(Table2[[#This Row],[QE R1:
QE2/3/5/8]] &lt;&gt; "reject", Table2[[#This Row],[QE R2:
cut-off]] &lt;&gt; "reject"),"yes","no")</f>
        <v>yes</v>
      </c>
    </row>
    <row r="55" spans="1:17" x14ac:dyDescent="0.2">
      <c r="A55" t="s">
        <v>2506</v>
      </c>
      <c r="B55" s="5">
        <v>2014</v>
      </c>
      <c r="C55" s="5" t="s">
        <v>2510</v>
      </c>
      <c r="D55" s="5" t="s">
        <v>2511</v>
      </c>
      <c r="E55">
        <v>9.5</v>
      </c>
      <c r="F55" t="s">
        <v>3822</v>
      </c>
      <c r="G55" t="s">
        <v>3821</v>
      </c>
      <c r="H55" t="s">
        <v>3821</v>
      </c>
      <c r="I55" t="s">
        <v>3821</v>
      </c>
      <c r="J55" t="s">
        <v>3821</v>
      </c>
      <c r="K55" t="s">
        <v>3821</v>
      </c>
      <c r="L55" t="s">
        <v>3821</v>
      </c>
      <c r="M55" t="s">
        <v>3821</v>
      </c>
      <c r="N55">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9.5</v>
      </c>
      <c r="O55" t="str">
        <f>IF(OR(Table2[[#This Row],[QE2: method]]="none",Table2[[#This Row],[QE3: l+m]]="none",Table2[[#This Row],[QE5: long]]="none",Table2[[#This Row],[QE8: results]]="none"),"reject","ok")</f>
        <v>ok</v>
      </c>
      <c r="P55" s="5" t="str">
        <f>IF(Table2[[#This Row],[QE score]]&lt;=$P$1,"reject","ok")</f>
        <v>ok</v>
      </c>
      <c r="Q55" s="5" t="str">
        <f>IF(AND(Table2[[#This Row],[QE R1:
QE2/3/5/8]] &lt;&gt; "reject", Table2[[#This Row],[QE R2:
cut-off]] &lt;&gt; "reject"),"yes","no")</f>
        <v>yes</v>
      </c>
    </row>
    <row r="56" spans="1:17" x14ac:dyDescent="0.2">
      <c r="A56" t="s">
        <v>516</v>
      </c>
      <c r="B56" s="5">
        <v>2014</v>
      </c>
      <c r="C56" s="5" t="s">
        <v>519</v>
      </c>
      <c r="D56" s="5" t="s">
        <v>1960</v>
      </c>
      <c r="E56">
        <v>9</v>
      </c>
      <c r="F56" t="s">
        <v>3821</v>
      </c>
      <c r="G56" t="s">
        <v>3821</v>
      </c>
      <c r="H56" t="s">
        <v>3821</v>
      </c>
      <c r="I56" t="s">
        <v>3822</v>
      </c>
      <c r="J56" t="s">
        <v>3821</v>
      </c>
      <c r="K56" t="s">
        <v>3821</v>
      </c>
      <c r="L56" t="s">
        <v>3821</v>
      </c>
      <c r="M56" t="s">
        <v>3822</v>
      </c>
      <c r="N56">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56" t="str">
        <f>IF(OR(Table2[[#This Row],[QE2: method]]="none",Table2[[#This Row],[QE3: l+m]]="none",Table2[[#This Row],[QE5: long]]="none",Table2[[#This Row],[QE8: results]]="none"),"reject","ok")</f>
        <v>ok</v>
      </c>
      <c r="P56" s="5" t="str">
        <f>IF(Table2[[#This Row],[QE score]]&lt;=$P$1,"reject","ok")</f>
        <v>ok</v>
      </c>
      <c r="Q56" s="5" t="str">
        <f>IF(AND(Table2[[#This Row],[QE R1:
QE2/3/5/8]] &lt;&gt; "reject", Table2[[#This Row],[QE R2:
cut-off]] &lt;&gt; "reject"),"yes","no")</f>
        <v>yes</v>
      </c>
    </row>
    <row r="57" spans="1:17" x14ac:dyDescent="0.2">
      <c r="A57" t="s">
        <v>2257</v>
      </c>
      <c r="B57" s="5">
        <v>2014</v>
      </c>
      <c r="C57" s="5" t="s">
        <v>622</v>
      </c>
      <c r="D57" s="5" t="s">
        <v>2259</v>
      </c>
      <c r="E57">
        <v>9.5</v>
      </c>
      <c r="F57" t="s">
        <v>3821</v>
      </c>
      <c r="G57" t="s">
        <v>3821</v>
      </c>
      <c r="H57" t="s">
        <v>3821</v>
      </c>
      <c r="I57" t="s">
        <v>3822</v>
      </c>
      <c r="J57" t="s">
        <v>3821</v>
      </c>
      <c r="K57" t="s">
        <v>3821</v>
      </c>
      <c r="L57" t="s">
        <v>3821</v>
      </c>
      <c r="M57" t="s">
        <v>3821</v>
      </c>
      <c r="N57">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9.5</v>
      </c>
      <c r="O57" t="str">
        <f>IF(OR(Table2[[#This Row],[QE2: method]]="none",Table2[[#This Row],[QE3: l+m]]="none",Table2[[#This Row],[QE5: long]]="none",Table2[[#This Row],[QE8: results]]="none"),"reject","ok")</f>
        <v>ok</v>
      </c>
      <c r="P57" s="5" t="str">
        <f>IF(Table2[[#This Row],[QE score]]&lt;=$P$1,"reject","ok")</f>
        <v>ok</v>
      </c>
      <c r="Q57" s="5" t="str">
        <f>IF(AND(Table2[[#This Row],[QE R1:
QE2/3/5/8]] &lt;&gt; "reject", Table2[[#This Row],[QE R2:
cut-off]] &lt;&gt; "reject"),"yes","no")</f>
        <v>yes</v>
      </c>
    </row>
    <row r="58" spans="1:17" x14ac:dyDescent="0.2">
      <c r="A58" t="s">
        <v>1018</v>
      </c>
      <c r="B58" s="5">
        <v>2014</v>
      </c>
      <c r="C58" s="5" t="s">
        <v>1020</v>
      </c>
      <c r="D58" s="5" t="s">
        <v>3184</v>
      </c>
      <c r="E58">
        <v>9.5</v>
      </c>
      <c r="F58" t="s">
        <v>3821</v>
      </c>
      <c r="G58" t="s">
        <v>3821</v>
      </c>
      <c r="H58" t="s">
        <v>3821</v>
      </c>
      <c r="I58" t="s">
        <v>3821</v>
      </c>
      <c r="J58" t="s">
        <v>3821</v>
      </c>
      <c r="K58" t="s">
        <v>3821</v>
      </c>
      <c r="L58" t="s">
        <v>3821</v>
      </c>
      <c r="M58" t="s">
        <v>3822</v>
      </c>
      <c r="N58">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9.5</v>
      </c>
      <c r="O58" t="str">
        <f>IF(OR(Table2[[#This Row],[QE2: method]]="none",Table2[[#This Row],[QE3: l+m]]="none",Table2[[#This Row],[QE5: long]]="none",Table2[[#This Row],[QE8: results]]="none"),"reject","ok")</f>
        <v>ok</v>
      </c>
      <c r="P58" s="5" t="str">
        <f>IF(Table2[[#This Row],[QE score]]&lt;=$P$1,"reject","ok")</f>
        <v>ok</v>
      </c>
      <c r="Q58" s="5" t="str">
        <f>IF(AND(Table2[[#This Row],[QE R1:
QE2/3/5/8]] &lt;&gt; "reject", Table2[[#This Row],[QE R2:
cut-off]] &lt;&gt; "reject"),"yes","no")</f>
        <v>yes</v>
      </c>
    </row>
    <row r="59" spans="1:17" x14ac:dyDescent="0.2">
      <c r="A59" t="s">
        <v>531</v>
      </c>
      <c r="B59" s="5">
        <v>2014</v>
      </c>
      <c r="C59" s="5" t="s">
        <v>534</v>
      </c>
      <c r="D59" s="5" t="s">
        <v>1706</v>
      </c>
      <c r="E59">
        <v>8.5</v>
      </c>
      <c r="F59" t="s">
        <v>3821</v>
      </c>
      <c r="G59" t="s">
        <v>3822</v>
      </c>
      <c r="H59" t="s">
        <v>3821</v>
      </c>
      <c r="I59" t="s">
        <v>3821</v>
      </c>
      <c r="J59" t="s">
        <v>3821</v>
      </c>
      <c r="K59" t="s">
        <v>3821</v>
      </c>
      <c r="L59" t="s">
        <v>3823</v>
      </c>
      <c r="M59" t="s">
        <v>3821</v>
      </c>
      <c r="N59">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8.5</v>
      </c>
      <c r="O59" t="str">
        <f>IF(OR(Table2[[#This Row],[QE2: method]]="none",Table2[[#This Row],[QE3: l+m]]="none",Table2[[#This Row],[QE5: long]]="none",Table2[[#This Row],[QE8: results]]="none"),"reject","ok")</f>
        <v>ok</v>
      </c>
      <c r="P59" s="5" t="str">
        <f>IF(Table2[[#This Row],[QE score]]&lt;=$P$1,"reject","ok")</f>
        <v>ok</v>
      </c>
      <c r="Q59" s="5" t="str">
        <f>IF(AND(Table2[[#This Row],[QE R1:
QE2/3/5/8]] &lt;&gt; "reject", Table2[[#This Row],[QE R2:
cut-off]] &lt;&gt; "reject"),"yes","no")</f>
        <v>yes</v>
      </c>
    </row>
    <row r="60" spans="1:17" x14ac:dyDescent="0.2">
      <c r="A60" t="s">
        <v>573</v>
      </c>
      <c r="B60" s="5">
        <v>2014</v>
      </c>
      <c r="C60" s="5" t="s">
        <v>575</v>
      </c>
      <c r="D60" s="5" t="s">
        <v>3172</v>
      </c>
      <c r="E60">
        <v>8.5</v>
      </c>
      <c r="F60" t="s">
        <v>3821</v>
      </c>
      <c r="G60" t="s">
        <v>3821</v>
      </c>
      <c r="H60" t="s">
        <v>3821</v>
      </c>
      <c r="I60" t="s">
        <v>3821</v>
      </c>
      <c r="J60" t="s">
        <v>3821</v>
      </c>
      <c r="K60" t="s">
        <v>3821</v>
      </c>
      <c r="L60" t="s">
        <v>3823</v>
      </c>
      <c r="M60" t="s">
        <v>3822</v>
      </c>
      <c r="N60">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8.5</v>
      </c>
      <c r="O60" t="str">
        <f>IF(OR(Table2[[#This Row],[QE2: method]]="none",Table2[[#This Row],[QE3: l+m]]="none",Table2[[#This Row],[QE5: long]]="none",Table2[[#This Row],[QE8: results]]="none"),"reject","ok")</f>
        <v>ok</v>
      </c>
      <c r="P60" s="5" t="str">
        <f>IF(Table2[[#This Row],[QE score]]&lt;=$P$1,"reject","ok")</f>
        <v>ok</v>
      </c>
      <c r="Q60" s="5" t="str">
        <f>IF(AND(Table2[[#This Row],[QE R1:
QE2/3/5/8]] &lt;&gt; "reject", Table2[[#This Row],[QE R2:
cut-off]] &lt;&gt; "reject"),"yes","no")</f>
        <v>yes</v>
      </c>
    </row>
    <row r="61" spans="1:17" x14ac:dyDescent="0.2">
      <c r="A61" t="s">
        <v>199</v>
      </c>
      <c r="B61" s="5">
        <v>2014</v>
      </c>
      <c r="C61" s="5" t="s">
        <v>202</v>
      </c>
      <c r="D61" s="5" t="s">
        <v>3177</v>
      </c>
      <c r="E61">
        <v>8</v>
      </c>
      <c r="F61" t="s">
        <v>3821</v>
      </c>
      <c r="G61" t="s">
        <v>3821</v>
      </c>
      <c r="H61" t="s">
        <v>3821</v>
      </c>
      <c r="I61" t="s">
        <v>3822</v>
      </c>
      <c r="J61" t="s">
        <v>3821</v>
      </c>
      <c r="K61" t="s">
        <v>3821</v>
      </c>
      <c r="L61" t="s">
        <v>3823</v>
      </c>
      <c r="M61" t="s">
        <v>3822</v>
      </c>
      <c r="N61">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61" t="str">
        <f>IF(OR(Table2[[#This Row],[QE2: method]]="none",Table2[[#This Row],[QE3: l+m]]="none",Table2[[#This Row],[QE5: long]]="none",Table2[[#This Row],[QE8: results]]="none"),"reject","ok")</f>
        <v>ok</v>
      </c>
      <c r="P61" s="5" t="str">
        <f>IF(Table2[[#This Row],[QE score]]&lt;=$P$1,"reject","ok")</f>
        <v>ok</v>
      </c>
      <c r="Q61" s="5" t="str">
        <f>IF(AND(Table2[[#This Row],[QE R1:
QE2/3/5/8]] &lt;&gt; "reject", Table2[[#This Row],[QE R2:
cut-off]] &lt;&gt; "reject"),"yes","no")</f>
        <v>yes</v>
      </c>
    </row>
    <row r="62" spans="1:17" x14ac:dyDescent="0.2">
      <c r="A62" t="s">
        <v>1074</v>
      </c>
      <c r="B62" s="5">
        <v>2015</v>
      </c>
      <c r="C62" s="5" t="s">
        <v>1078</v>
      </c>
      <c r="D62" s="5" t="s">
        <v>1079</v>
      </c>
      <c r="E62">
        <v>9</v>
      </c>
      <c r="F62" t="s">
        <v>3821</v>
      </c>
      <c r="G62" t="s">
        <v>3821</v>
      </c>
      <c r="H62" t="s">
        <v>3821</v>
      </c>
      <c r="I62" t="s">
        <v>3821</v>
      </c>
      <c r="J62" t="s">
        <v>3821</v>
      </c>
      <c r="K62" t="s">
        <v>3821</v>
      </c>
      <c r="L62" t="s">
        <v>3823</v>
      </c>
      <c r="M62" t="s">
        <v>3821</v>
      </c>
      <c r="N62">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62" t="str">
        <f>IF(OR(Table2[[#This Row],[QE2: method]]="none",Table2[[#This Row],[QE3: l+m]]="none",Table2[[#This Row],[QE5: long]]="none",Table2[[#This Row],[QE8: results]]="none"),"reject","ok")</f>
        <v>ok</v>
      </c>
      <c r="P62" s="5" t="str">
        <f>IF(Table2[[#This Row],[QE score]]&lt;=$P$1,"reject","ok")</f>
        <v>ok</v>
      </c>
      <c r="Q62" s="5" t="str">
        <f>IF(AND(Table2[[#This Row],[QE R1:
QE2/3/5/8]] &lt;&gt; "reject", Table2[[#This Row],[QE R2:
cut-off]] &lt;&gt; "reject"),"yes","no")</f>
        <v>yes</v>
      </c>
    </row>
    <row r="63" spans="1:17" x14ac:dyDescent="0.2">
      <c r="A63" t="s">
        <v>701</v>
      </c>
      <c r="B63" s="5">
        <v>2015</v>
      </c>
      <c r="C63" s="5" t="s">
        <v>704</v>
      </c>
      <c r="D63" s="5" t="s">
        <v>3240</v>
      </c>
      <c r="E63">
        <v>9</v>
      </c>
      <c r="F63" t="s">
        <v>3821</v>
      </c>
      <c r="G63" t="s">
        <v>3821</v>
      </c>
      <c r="H63" t="s">
        <v>3821</v>
      </c>
      <c r="I63" t="s">
        <v>3821</v>
      </c>
      <c r="J63" t="s">
        <v>3821</v>
      </c>
      <c r="K63" t="s">
        <v>3821</v>
      </c>
      <c r="L63" t="s">
        <v>3823</v>
      </c>
      <c r="M63" t="s">
        <v>3821</v>
      </c>
      <c r="N63">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63" t="str">
        <f>IF(OR(Table2[[#This Row],[QE2: method]]="none",Table2[[#This Row],[QE3: l+m]]="none",Table2[[#This Row],[QE5: long]]="none",Table2[[#This Row],[QE8: results]]="none"),"reject","ok")</f>
        <v>ok</v>
      </c>
      <c r="P63" s="5" t="str">
        <f>IF(Table2[[#This Row],[QE score]]&lt;=$P$1,"reject","ok")</f>
        <v>ok</v>
      </c>
      <c r="Q63" s="5" t="str">
        <f>IF(AND(Table2[[#This Row],[QE R1:
QE2/3/5/8]] &lt;&gt; "reject", Table2[[#This Row],[QE R2:
cut-off]] &lt;&gt; "reject"),"yes","no")</f>
        <v>yes</v>
      </c>
    </row>
    <row r="64" spans="1:17" x14ac:dyDescent="0.2">
      <c r="A64" t="s">
        <v>228</v>
      </c>
      <c r="B64" s="5">
        <v>2015</v>
      </c>
      <c r="C64" s="5" t="s">
        <v>230</v>
      </c>
      <c r="D64" s="5" t="s">
        <v>2307</v>
      </c>
      <c r="E64">
        <v>9</v>
      </c>
      <c r="F64" t="s">
        <v>3821</v>
      </c>
      <c r="G64" t="s">
        <v>3821</v>
      </c>
      <c r="H64" t="s">
        <v>3821</v>
      </c>
      <c r="I64" t="s">
        <v>3822</v>
      </c>
      <c r="J64" t="s">
        <v>3821</v>
      </c>
      <c r="K64" t="s">
        <v>3821</v>
      </c>
      <c r="L64" t="s">
        <v>3821</v>
      </c>
      <c r="M64" t="s">
        <v>3822</v>
      </c>
      <c r="N64">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64" t="str">
        <f>IF(OR(Table2[[#This Row],[QE2: method]]="none",Table2[[#This Row],[QE3: l+m]]="none",Table2[[#This Row],[QE5: long]]="none",Table2[[#This Row],[QE8: results]]="none"),"reject","ok")</f>
        <v>ok</v>
      </c>
      <c r="P64" s="5" t="str">
        <f>IF(Table2[[#This Row],[QE score]]&lt;=$P$1,"reject","ok")</f>
        <v>ok</v>
      </c>
      <c r="Q64" s="5" t="str">
        <f>IF(AND(Table2[[#This Row],[QE R1:
QE2/3/5/8]] &lt;&gt; "reject", Table2[[#This Row],[QE R2:
cut-off]] &lt;&gt; "reject"),"yes","no")</f>
        <v>yes</v>
      </c>
    </row>
    <row r="65" spans="1:17" x14ac:dyDescent="0.2">
      <c r="A65" t="s">
        <v>938</v>
      </c>
      <c r="B65" s="5">
        <v>2015</v>
      </c>
      <c r="C65" s="5" t="s">
        <v>941</v>
      </c>
      <c r="D65" s="5" t="s">
        <v>1789</v>
      </c>
      <c r="E65">
        <v>8</v>
      </c>
      <c r="F65" t="s">
        <v>3822</v>
      </c>
      <c r="G65" t="s">
        <v>3821</v>
      </c>
      <c r="H65" t="s">
        <v>3821</v>
      </c>
      <c r="I65" t="s">
        <v>3822</v>
      </c>
      <c r="J65" t="s">
        <v>3821</v>
      </c>
      <c r="K65" t="s">
        <v>3821</v>
      </c>
      <c r="L65" t="s">
        <v>3823</v>
      </c>
      <c r="M65" t="s">
        <v>3821</v>
      </c>
      <c r="N65">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65" t="str">
        <f>IF(OR(Table2[[#This Row],[QE2: method]]="none",Table2[[#This Row],[QE3: l+m]]="none",Table2[[#This Row],[QE5: long]]="none",Table2[[#This Row],[QE8: results]]="none"),"reject","ok")</f>
        <v>ok</v>
      </c>
      <c r="P65" s="5" t="str">
        <f>IF(Table2[[#This Row],[QE score]]&lt;=$P$1,"reject","ok")</f>
        <v>ok</v>
      </c>
      <c r="Q65" s="5" t="str">
        <f>IF(AND(Table2[[#This Row],[QE R1:
QE2/3/5/8]] &lt;&gt; "reject", Table2[[#This Row],[QE R2:
cut-off]] &lt;&gt; "reject"),"yes","no")</f>
        <v>yes</v>
      </c>
    </row>
    <row r="66" spans="1:17" x14ac:dyDescent="0.2">
      <c r="A66" t="s">
        <v>1269</v>
      </c>
      <c r="B66" s="5">
        <v>2015</v>
      </c>
      <c r="C66" s="5" t="s">
        <v>1273</v>
      </c>
      <c r="D66" s="5" t="s">
        <v>1274</v>
      </c>
      <c r="E66">
        <v>8.5</v>
      </c>
      <c r="F66" t="s">
        <v>3821</v>
      </c>
      <c r="G66" t="s">
        <v>3821</v>
      </c>
      <c r="H66" t="s">
        <v>3821</v>
      </c>
      <c r="I66" t="s">
        <v>3822</v>
      </c>
      <c r="J66" t="s">
        <v>3821</v>
      </c>
      <c r="K66" t="s">
        <v>3821</v>
      </c>
      <c r="L66" t="s">
        <v>3823</v>
      </c>
      <c r="M66" t="s">
        <v>3821</v>
      </c>
      <c r="N66">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8.5</v>
      </c>
      <c r="O66" t="str">
        <f>IF(OR(Table2[[#This Row],[QE2: method]]="none",Table2[[#This Row],[QE3: l+m]]="none",Table2[[#This Row],[QE5: long]]="none",Table2[[#This Row],[QE8: results]]="none"),"reject","ok")</f>
        <v>ok</v>
      </c>
      <c r="P66" s="5" t="str">
        <f>IF(Table2[[#This Row],[QE score]]&lt;=$P$1,"reject","ok")</f>
        <v>ok</v>
      </c>
      <c r="Q66" s="5" t="str">
        <f>IF(AND(Table2[[#This Row],[QE R1:
QE2/3/5/8]] &lt;&gt; "reject", Table2[[#This Row],[QE R2:
cut-off]] &lt;&gt; "reject"),"yes","no")</f>
        <v>yes</v>
      </c>
    </row>
    <row r="67" spans="1:17" x14ac:dyDescent="0.2">
      <c r="A67" t="s">
        <v>3132</v>
      </c>
      <c r="B67" s="5">
        <v>2015</v>
      </c>
      <c r="C67" s="5" t="s">
        <v>3137</v>
      </c>
      <c r="D67" s="5" t="s">
        <v>3138</v>
      </c>
      <c r="E67">
        <v>8.5</v>
      </c>
      <c r="F67" t="s">
        <v>3822</v>
      </c>
      <c r="G67" t="s">
        <v>3822</v>
      </c>
      <c r="H67" t="s">
        <v>3821</v>
      </c>
      <c r="I67" t="s">
        <v>3821</v>
      </c>
      <c r="J67" t="s">
        <v>3821</v>
      </c>
      <c r="K67" t="s">
        <v>3821</v>
      </c>
      <c r="L67" t="s">
        <v>3821</v>
      </c>
      <c r="M67" t="s">
        <v>3822</v>
      </c>
      <c r="N67">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8.5</v>
      </c>
      <c r="O67" t="str">
        <f>IF(OR(Table2[[#This Row],[QE2: method]]="none",Table2[[#This Row],[QE3: l+m]]="none",Table2[[#This Row],[QE5: long]]="none",Table2[[#This Row],[QE8: results]]="none"),"reject","ok")</f>
        <v>ok</v>
      </c>
      <c r="P67" s="5" t="str">
        <f>IF(Table2[[#This Row],[QE score]]&lt;=$P$1,"reject","ok")</f>
        <v>ok</v>
      </c>
      <c r="Q67" s="5" t="str">
        <f>IF(AND(Table2[[#This Row],[QE R1:
QE2/3/5/8]] &lt;&gt; "reject", Table2[[#This Row],[QE R2:
cut-off]] &lt;&gt; "reject"),"yes","no")</f>
        <v>yes</v>
      </c>
    </row>
    <row r="68" spans="1:17" x14ac:dyDescent="0.2">
      <c r="A68" t="s">
        <v>479</v>
      </c>
      <c r="B68" s="5">
        <v>2015</v>
      </c>
      <c r="C68" s="5" t="s">
        <v>482</v>
      </c>
      <c r="D68" s="5" t="s">
        <v>3220</v>
      </c>
      <c r="E68">
        <v>10</v>
      </c>
      <c r="F68" t="s">
        <v>3821</v>
      </c>
      <c r="G68" t="s">
        <v>3821</v>
      </c>
      <c r="H68" t="s">
        <v>3821</v>
      </c>
      <c r="I68" t="s">
        <v>3821</v>
      </c>
      <c r="J68" t="s">
        <v>3821</v>
      </c>
      <c r="K68" t="s">
        <v>3821</v>
      </c>
      <c r="L68" t="s">
        <v>3821</v>
      </c>
      <c r="M68" t="s">
        <v>3821</v>
      </c>
      <c r="N68">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10</v>
      </c>
      <c r="O68" t="str">
        <f>IF(OR(Table2[[#This Row],[QE2: method]]="none",Table2[[#This Row],[QE3: l+m]]="none",Table2[[#This Row],[QE5: long]]="none",Table2[[#This Row],[QE8: results]]="none"),"reject","ok")</f>
        <v>ok</v>
      </c>
      <c r="P68" s="5" t="str">
        <f>IF(Table2[[#This Row],[QE score]]&lt;=$P$1,"reject","ok")</f>
        <v>ok</v>
      </c>
      <c r="Q68" s="5" t="str">
        <f>IF(AND(Table2[[#This Row],[QE R1:
QE2/3/5/8]] &lt;&gt; "reject", Table2[[#This Row],[QE R2:
cut-off]] &lt;&gt; "reject"),"yes","no")</f>
        <v>yes</v>
      </c>
    </row>
    <row r="69" spans="1:17" x14ac:dyDescent="0.2">
      <c r="A69" t="s">
        <v>968</v>
      </c>
      <c r="B69" s="5">
        <v>2015</v>
      </c>
      <c r="C69" s="5" t="s">
        <v>970</v>
      </c>
      <c r="D69" s="5" t="s">
        <v>1906</v>
      </c>
      <c r="E69">
        <v>8</v>
      </c>
      <c r="F69" t="s">
        <v>3823</v>
      </c>
      <c r="G69" t="s">
        <v>3821</v>
      </c>
      <c r="H69" t="s">
        <v>3821</v>
      </c>
      <c r="I69" t="s">
        <v>3821</v>
      </c>
      <c r="J69" t="s">
        <v>3821</v>
      </c>
      <c r="K69" t="s">
        <v>3821</v>
      </c>
      <c r="L69" t="s">
        <v>3823</v>
      </c>
      <c r="M69" t="s">
        <v>3821</v>
      </c>
      <c r="N69">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69" t="str">
        <f>IF(OR(Table2[[#This Row],[QE2: method]]="none",Table2[[#This Row],[QE3: l+m]]="none",Table2[[#This Row],[QE5: long]]="none",Table2[[#This Row],[QE8: results]]="none"),"reject","ok")</f>
        <v>ok</v>
      </c>
      <c r="P69" s="5" t="str">
        <f>IF(Table2[[#This Row],[QE score]]&lt;=$P$1,"reject","ok")</f>
        <v>ok</v>
      </c>
      <c r="Q69" s="5" t="str">
        <f>IF(AND(Table2[[#This Row],[QE R1:
QE2/3/5/8]] &lt;&gt; "reject", Table2[[#This Row],[QE R2:
cut-off]] &lt;&gt; "reject"),"yes","no")</f>
        <v>yes</v>
      </c>
    </row>
    <row r="70" spans="1:17" x14ac:dyDescent="0.2">
      <c r="A70" t="s">
        <v>1289</v>
      </c>
      <c r="B70" s="5">
        <v>2015</v>
      </c>
      <c r="C70" s="5" t="s">
        <v>1294</v>
      </c>
      <c r="D70" s="5" t="s">
        <v>1295</v>
      </c>
      <c r="E70">
        <v>8</v>
      </c>
      <c r="F70" t="s">
        <v>3822</v>
      </c>
      <c r="G70" t="s">
        <v>3821</v>
      </c>
      <c r="H70" t="s">
        <v>3821</v>
      </c>
      <c r="I70" t="s">
        <v>3821</v>
      </c>
      <c r="J70" t="s">
        <v>3821</v>
      </c>
      <c r="K70" t="s">
        <v>3821</v>
      </c>
      <c r="L70" t="s">
        <v>3823</v>
      </c>
      <c r="M70" t="s">
        <v>3822</v>
      </c>
      <c r="N70">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70" t="str">
        <f>IF(OR(Table2[[#This Row],[QE2: method]]="none",Table2[[#This Row],[QE3: l+m]]="none",Table2[[#This Row],[QE5: long]]="none",Table2[[#This Row],[QE8: results]]="none"),"reject","ok")</f>
        <v>ok</v>
      </c>
      <c r="P70" s="5" t="str">
        <f>IF(Table2[[#This Row],[QE score]]&lt;=$P$1,"reject","ok")</f>
        <v>ok</v>
      </c>
      <c r="Q70" s="5" t="str">
        <f>IF(AND(Table2[[#This Row],[QE R1:
QE2/3/5/8]] &lt;&gt; "reject", Table2[[#This Row],[QE R2:
cut-off]] &lt;&gt; "reject"),"yes","no")</f>
        <v>yes</v>
      </c>
    </row>
    <row r="71" spans="1:17" x14ac:dyDescent="0.2">
      <c r="A71" t="s">
        <v>3140</v>
      </c>
      <c r="B71" s="5">
        <v>2015</v>
      </c>
      <c r="C71" s="5" t="s">
        <v>1317</v>
      </c>
      <c r="D71" s="5" t="s">
        <v>3142</v>
      </c>
      <c r="E71">
        <v>10</v>
      </c>
      <c r="F71" t="s">
        <v>3821</v>
      </c>
      <c r="G71" t="s">
        <v>3821</v>
      </c>
      <c r="H71" t="s">
        <v>3821</v>
      </c>
      <c r="I71" t="s">
        <v>3821</v>
      </c>
      <c r="J71" t="s">
        <v>3821</v>
      </c>
      <c r="K71" t="s">
        <v>3821</v>
      </c>
      <c r="L71" t="s">
        <v>3821</v>
      </c>
      <c r="M71" t="s">
        <v>3821</v>
      </c>
      <c r="N71">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10</v>
      </c>
      <c r="O71" t="str">
        <f>IF(OR(Table2[[#This Row],[QE2: method]]="none",Table2[[#This Row],[QE3: l+m]]="none",Table2[[#This Row],[QE5: long]]="none",Table2[[#This Row],[QE8: results]]="none"),"reject","ok")</f>
        <v>ok</v>
      </c>
      <c r="P71" s="5" t="str">
        <f>IF(Table2[[#This Row],[QE score]]&lt;=$P$1,"reject","ok")</f>
        <v>ok</v>
      </c>
      <c r="Q71" s="5" t="str">
        <f>IF(AND(Table2[[#This Row],[QE R1:
QE2/3/5/8]] &lt;&gt; "reject", Table2[[#This Row],[QE R2:
cut-off]] &lt;&gt; "reject"),"yes","no")</f>
        <v>yes</v>
      </c>
    </row>
    <row r="72" spans="1:17" x14ac:dyDescent="0.2">
      <c r="A72" t="s">
        <v>3235</v>
      </c>
      <c r="B72" s="5">
        <v>2015</v>
      </c>
      <c r="C72" s="5" t="s">
        <v>1304</v>
      </c>
      <c r="D72" s="5" t="s">
        <v>3237</v>
      </c>
      <c r="E72">
        <v>8.5</v>
      </c>
      <c r="F72" t="s">
        <v>3821</v>
      </c>
      <c r="G72" t="s">
        <v>3821</v>
      </c>
      <c r="H72" t="s">
        <v>3821</v>
      </c>
      <c r="I72" t="s">
        <v>3822</v>
      </c>
      <c r="J72" t="s">
        <v>3821</v>
      </c>
      <c r="K72" t="s">
        <v>3821</v>
      </c>
      <c r="L72" t="s">
        <v>3823</v>
      </c>
      <c r="M72" t="s">
        <v>3821</v>
      </c>
      <c r="N72">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8.5</v>
      </c>
      <c r="O72" t="str">
        <f>IF(OR(Table2[[#This Row],[QE2: method]]="none",Table2[[#This Row],[QE3: l+m]]="none",Table2[[#This Row],[QE5: long]]="none",Table2[[#This Row],[QE8: results]]="none"),"reject","ok")</f>
        <v>ok</v>
      </c>
      <c r="P72" s="5" t="str">
        <f>IF(Table2[[#This Row],[QE score]]&lt;=$P$1,"reject","ok")</f>
        <v>ok</v>
      </c>
      <c r="Q72" s="5" t="str">
        <f>IF(AND(Table2[[#This Row],[QE R1:
QE2/3/5/8]] &lt;&gt; "reject", Table2[[#This Row],[QE R2:
cut-off]] &lt;&gt; "reject"),"yes","no")</f>
        <v>yes</v>
      </c>
    </row>
    <row r="73" spans="1:17" x14ac:dyDescent="0.2">
      <c r="A73" t="s">
        <v>303</v>
      </c>
      <c r="B73" s="5">
        <v>2015</v>
      </c>
      <c r="C73" s="5" t="s">
        <v>305</v>
      </c>
      <c r="D73" s="5" t="s">
        <v>2401</v>
      </c>
      <c r="E73">
        <v>8.5</v>
      </c>
      <c r="F73" t="s">
        <v>3821</v>
      </c>
      <c r="G73" t="s">
        <v>3821</v>
      </c>
      <c r="H73" t="s">
        <v>3822</v>
      </c>
      <c r="I73" t="s">
        <v>3822</v>
      </c>
      <c r="J73" t="s">
        <v>3821</v>
      </c>
      <c r="K73" t="s">
        <v>3821</v>
      </c>
      <c r="L73" t="s">
        <v>3821</v>
      </c>
      <c r="M73" t="s">
        <v>3821</v>
      </c>
      <c r="N73">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8.5</v>
      </c>
      <c r="O73" t="str">
        <f>IF(OR(Table2[[#This Row],[QE2: method]]="none",Table2[[#This Row],[QE3: l+m]]="none",Table2[[#This Row],[QE5: long]]="none",Table2[[#This Row],[QE8: results]]="none"),"reject","ok")</f>
        <v>ok</v>
      </c>
      <c r="P73" s="5" t="str">
        <f>IF(Table2[[#This Row],[QE score]]&lt;=$P$1,"reject","ok")</f>
        <v>ok</v>
      </c>
      <c r="Q73" s="5" t="str">
        <f>IF(AND(Table2[[#This Row],[QE R1:
QE2/3/5/8]] &lt;&gt; "reject", Table2[[#This Row],[QE R2:
cut-off]] &lt;&gt; "reject"),"yes","no")</f>
        <v>yes</v>
      </c>
    </row>
    <row r="74" spans="1:17" x14ac:dyDescent="0.2">
      <c r="A74" t="s">
        <v>243</v>
      </c>
      <c r="B74" s="5">
        <v>2015</v>
      </c>
      <c r="C74" s="5" t="s">
        <v>245</v>
      </c>
      <c r="D74" s="5" t="s">
        <v>2471</v>
      </c>
      <c r="E74">
        <v>8.5</v>
      </c>
      <c r="F74" t="s">
        <v>3821</v>
      </c>
      <c r="G74" t="s">
        <v>3821</v>
      </c>
      <c r="H74" t="s">
        <v>3822</v>
      </c>
      <c r="I74" t="s">
        <v>3821</v>
      </c>
      <c r="J74" t="s">
        <v>3821</v>
      </c>
      <c r="K74" t="s">
        <v>3821</v>
      </c>
      <c r="L74" t="s">
        <v>3821</v>
      </c>
      <c r="M74" t="s">
        <v>3822</v>
      </c>
      <c r="N74">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8.5</v>
      </c>
      <c r="O74" t="str">
        <f>IF(OR(Table2[[#This Row],[QE2: method]]="none",Table2[[#This Row],[QE3: l+m]]="none",Table2[[#This Row],[QE5: long]]="none",Table2[[#This Row],[QE8: results]]="none"),"reject","ok")</f>
        <v>ok</v>
      </c>
      <c r="P74" s="5" t="str">
        <f>IF(Table2[[#This Row],[QE score]]&lt;=$P$1,"reject","ok")</f>
        <v>ok</v>
      </c>
      <c r="Q74" s="5" t="str">
        <f>IF(AND(Table2[[#This Row],[QE R1:
QE2/3/5/8]] &lt;&gt; "reject", Table2[[#This Row],[QE R2:
cut-off]] &lt;&gt; "reject"),"yes","no")</f>
        <v>yes</v>
      </c>
    </row>
    <row r="75" spans="1:17" x14ac:dyDescent="0.2">
      <c r="A75" t="s">
        <v>3290</v>
      </c>
      <c r="B75" s="5">
        <v>2016</v>
      </c>
      <c r="C75" s="5" t="s">
        <v>3294</v>
      </c>
      <c r="D75" s="5" t="s">
        <v>3295</v>
      </c>
      <c r="E75">
        <v>8</v>
      </c>
      <c r="F75" t="s">
        <v>3822</v>
      </c>
      <c r="G75" t="s">
        <v>3822</v>
      </c>
      <c r="H75" t="s">
        <v>3821</v>
      </c>
      <c r="I75" t="s">
        <v>3821</v>
      </c>
      <c r="J75" t="s">
        <v>3821</v>
      </c>
      <c r="K75" t="s">
        <v>3821</v>
      </c>
      <c r="L75" t="s">
        <v>3823</v>
      </c>
      <c r="M75" t="s">
        <v>3821</v>
      </c>
      <c r="N75">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75" t="str">
        <f>IF(OR(Table2[[#This Row],[QE2: method]]="none",Table2[[#This Row],[QE3: l+m]]="none",Table2[[#This Row],[QE5: long]]="none",Table2[[#This Row],[QE8: results]]="none"),"reject","ok")</f>
        <v>ok</v>
      </c>
      <c r="P75" s="5" t="str">
        <f>IF(Table2[[#This Row],[QE score]]&lt;=$P$1,"reject","ok")</f>
        <v>ok</v>
      </c>
      <c r="Q75" s="5" t="str">
        <f>IF(AND(Table2[[#This Row],[QE R1:
QE2/3/5/8]] &lt;&gt; "reject", Table2[[#This Row],[QE R2:
cut-off]] &lt;&gt; "reject"),"yes","no")</f>
        <v>yes</v>
      </c>
    </row>
    <row r="76" spans="1:17" x14ac:dyDescent="0.2">
      <c r="A76" t="s">
        <v>3206</v>
      </c>
      <c r="B76" s="5">
        <v>2016</v>
      </c>
      <c r="C76" s="5" t="s">
        <v>3209</v>
      </c>
      <c r="D76" s="5" t="s">
        <v>3210</v>
      </c>
      <c r="E76">
        <v>9</v>
      </c>
      <c r="F76" t="s">
        <v>3822</v>
      </c>
      <c r="G76" t="s">
        <v>3821</v>
      </c>
      <c r="H76" t="s">
        <v>3821</v>
      </c>
      <c r="I76" t="s">
        <v>3822</v>
      </c>
      <c r="J76" t="s">
        <v>3821</v>
      </c>
      <c r="K76" t="s">
        <v>3821</v>
      </c>
      <c r="L76" t="s">
        <v>3821</v>
      </c>
      <c r="M76" t="s">
        <v>3821</v>
      </c>
      <c r="N76">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76" t="str">
        <f>IF(OR(Table2[[#This Row],[QE2: method]]="none",Table2[[#This Row],[QE3: l+m]]="none",Table2[[#This Row],[QE5: long]]="none",Table2[[#This Row],[QE8: results]]="none"),"reject","ok")</f>
        <v>ok</v>
      </c>
      <c r="P76" s="5" t="str">
        <f>IF(Table2[[#This Row],[QE score]]&lt;=$P$1,"reject","ok")</f>
        <v>ok</v>
      </c>
      <c r="Q76" s="5" t="str">
        <f>IF(AND(Table2[[#This Row],[QE R1:
QE2/3/5/8]] &lt;&gt; "reject", Table2[[#This Row],[QE R2:
cut-off]] &lt;&gt; "reject"),"yes","no")</f>
        <v>yes</v>
      </c>
    </row>
    <row r="77" spans="1:17" x14ac:dyDescent="0.2">
      <c r="A77" t="s">
        <v>429</v>
      </c>
      <c r="B77" s="5">
        <v>2016</v>
      </c>
      <c r="C77" s="5" t="s">
        <v>432</v>
      </c>
      <c r="D77" s="5" t="s">
        <v>2125</v>
      </c>
      <c r="E77">
        <v>9</v>
      </c>
      <c r="F77" t="s">
        <v>3821</v>
      </c>
      <c r="G77" t="s">
        <v>3821</v>
      </c>
      <c r="H77" t="s">
        <v>3821</v>
      </c>
      <c r="I77" t="s">
        <v>3821</v>
      </c>
      <c r="J77" t="s">
        <v>3821</v>
      </c>
      <c r="K77" t="s">
        <v>3821</v>
      </c>
      <c r="L77" t="s">
        <v>3823</v>
      </c>
      <c r="M77" t="s">
        <v>3821</v>
      </c>
      <c r="N77">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77" t="str">
        <f>IF(OR(Table2[[#This Row],[QE2: method]]="none",Table2[[#This Row],[QE3: l+m]]="none",Table2[[#This Row],[QE5: long]]="none",Table2[[#This Row],[QE8: results]]="none"),"reject","ok")</f>
        <v>ok</v>
      </c>
      <c r="P77" s="5" t="str">
        <f>IF(Table2[[#This Row],[QE score]]&lt;=$P$1,"reject","ok")</f>
        <v>ok</v>
      </c>
      <c r="Q77" s="5" t="str">
        <f>IF(AND(Table2[[#This Row],[QE R1:
QE2/3/5/8]] &lt;&gt; "reject", Table2[[#This Row],[QE R2:
cut-off]] &lt;&gt; "reject"),"yes","no")</f>
        <v>yes</v>
      </c>
    </row>
    <row r="78" spans="1:17" x14ac:dyDescent="0.2">
      <c r="A78" t="s">
        <v>2743</v>
      </c>
      <c r="B78" s="5">
        <v>2016</v>
      </c>
      <c r="C78" s="5" t="s">
        <v>1299</v>
      </c>
      <c r="D78" s="5" t="s">
        <v>3334</v>
      </c>
      <c r="E78">
        <v>8</v>
      </c>
      <c r="F78" t="s">
        <v>3822</v>
      </c>
      <c r="G78" t="s">
        <v>3821</v>
      </c>
      <c r="H78" t="s">
        <v>3821</v>
      </c>
      <c r="I78" t="s">
        <v>3821</v>
      </c>
      <c r="J78" t="s">
        <v>3821</v>
      </c>
      <c r="K78" t="s">
        <v>3821</v>
      </c>
      <c r="L78" t="s">
        <v>3823</v>
      </c>
      <c r="M78" t="s">
        <v>3822</v>
      </c>
      <c r="N78">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78" t="str">
        <f>IF(OR(Table2[[#This Row],[QE2: method]]="none",Table2[[#This Row],[QE3: l+m]]="none",Table2[[#This Row],[QE5: long]]="none",Table2[[#This Row],[QE8: results]]="none"),"reject","ok")</f>
        <v>ok</v>
      </c>
      <c r="P78" s="5" t="str">
        <f>IF(Table2[[#This Row],[QE score]]&lt;=$P$1,"reject","ok")</f>
        <v>ok</v>
      </c>
      <c r="Q78" s="5" t="str">
        <f>IF(AND(Table2[[#This Row],[QE R1:
QE2/3/5/8]] &lt;&gt; "reject", Table2[[#This Row],[QE R2:
cut-off]] &lt;&gt; "reject"),"yes","no")</f>
        <v>yes</v>
      </c>
    </row>
    <row r="79" spans="1:17" x14ac:dyDescent="0.2">
      <c r="A79" t="s">
        <v>2748</v>
      </c>
      <c r="B79" s="5">
        <v>2016</v>
      </c>
      <c r="C79" s="5" t="s">
        <v>2751</v>
      </c>
      <c r="D79" s="5" t="s">
        <v>3299</v>
      </c>
      <c r="E79">
        <v>8.5</v>
      </c>
      <c r="F79" t="s">
        <v>3822</v>
      </c>
      <c r="G79" t="s">
        <v>3821</v>
      </c>
      <c r="H79" t="s">
        <v>3821</v>
      </c>
      <c r="I79" t="s">
        <v>3821</v>
      </c>
      <c r="J79" t="s">
        <v>3821</v>
      </c>
      <c r="K79" t="s">
        <v>3821</v>
      </c>
      <c r="L79" t="s">
        <v>3823</v>
      </c>
      <c r="M79" t="s">
        <v>3821</v>
      </c>
      <c r="N79">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8.5</v>
      </c>
      <c r="O79" t="str">
        <f>IF(OR(Table2[[#This Row],[QE2: method]]="none",Table2[[#This Row],[QE3: l+m]]="none",Table2[[#This Row],[QE5: long]]="none",Table2[[#This Row],[QE8: results]]="none"),"reject","ok")</f>
        <v>ok</v>
      </c>
      <c r="P79" s="5" t="str">
        <f>IF(Table2[[#This Row],[QE score]]&lt;=$P$1,"reject","ok")</f>
        <v>ok</v>
      </c>
      <c r="Q79" s="5" t="str">
        <f>IF(AND(Table2[[#This Row],[QE R1:
QE2/3/5/8]] &lt;&gt; "reject", Table2[[#This Row],[QE R2:
cut-off]] &lt;&gt; "reject"),"yes","no")</f>
        <v>yes</v>
      </c>
    </row>
    <row r="80" spans="1:17" x14ac:dyDescent="0.2">
      <c r="A80" t="s">
        <v>2107</v>
      </c>
      <c r="B80" s="5">
        <v>2016</v>
      </c>
      <c r="C80" s="5" t="s">
        <v>2111</v>
      </c>
      <c r="D80" s="5" t="s">
        <v>2112</v>
      </c>
      <c r="E80">
        <v>8</v>
      </c>
      <c r="F80" t="s">
        <v>3821</v>
      </c>
      <c r="G80" t="s">
        <v>3822</v>
      </c>
      <c r="H80" t="s">
        <v>3821</v>
      </c>
      <c r="I80" t="s">
        <v>3821</v>
      </c>
      <c r="J80" t="s">
        <v>3821</v>
      </c>
      <c r="K80" t="s">
        <v>3821</v>
      </c>
      <c r="L80" t="s">
        <v>3823</v>
      </c>
      <c r="M80" t="s">
        <v>3822</v>
      </c>
      <c r="N80">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80" t="str">
        <f>IF(OR(Table2[[#This Row],[QE2: method]]="none",Table2[[#This Row],[QE3: l+m]]="none",Table2[[#This Row],[QE5: long]]="none",Table2[[#This Row],[QE8: results]]="none"),"reject","ok")</f>
        <v>ok</v>
      </c>
      <c r="P80" s="5" t="str">
        <f>IF(Table2[[#This Row],[QE score]]&lt;=$P$1,"reject","ok")</f>
        <v>ok</v>
      </c>
      <c r="Q80" s="5" t="str">
        <f>IF(AND(Table2[[#This Row],[QE R1:
QE2/3/5/8]] &lt;&gt; "reject", Table2[[#This Row],[QE R2:
cut-off]] &lt;&gt; "reject"),"yes","no")</f>
        <v>yes</v>
      </c>
    </row>
    <row r="81" spans="1:17" x14ac:dyDescent="0.2">
      <c r="A81" t="s">
        <v>422</v>
      </c>
      <c r="B81" s="5">
        <v>2016</v>
      </c>
      <c r="C81" s="5" t="s">
        <v>425</v>
      </c>
      <c r="D81" s="5" t="s">
        <v>2115</v>
      </c>
      <c r="E81">
        <v>9</v>
      </c>
      <c r="F81" t="s">
        <v>3821</v>
      </c>
      <c r="G81" t="s">
        <v>3821</v>
      </c>
      <c r="H81" t="s">
        <v>3821</v>
      </c>
      <c r="I81" t="s">
        <v>3821</v>
      </c>
      <c r="J81" t="s">
        <v>3821</v>
      </c>
      <c r="K81" t="s">
        <v>3821</v>
      </c>
      <c r="L81" t="s">
        <v>3823</v>
      </c>
      <c r="M81" t="s">
        <v>3821</v>
      </c>
      <c r="N81">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81" t="str">
        <f>IF(OR(Table2[[#This Row],[QE2: method]]="none",Table2[[#This Row],[QE3: l+m]]="none",Table2[[#This Row],[QE5: long]]="none",Table2[[#This Row],[QE8: results]]="none"),"reject","ok")</f>
        <v>ok</v>
      </c>
      <c r="P81" s="5" t="str">
        <f>IF(Table2[[#This Row],[QE score]]&lt;=$P$1,"reject","ok")</f>
        <v>ok</v>
      </c>
      <c r="Q81" s="5" t="str">
        <f>IF(AND(Table2[[#This Row],[QE R1:
QE2/3/5/8]] &lt;&gt; "reject", Table2[[#This Row],[QE R2:
cut-off]] &lt;&gt; "reject"),"yes","no")</f>
        <v>yes</v>
      </c>
    </row>
    <row r="82" spans="1:17" x14ac:dyDescent="0.2">
      <c r="A82" t="s">
        <v>1261</v>
      </c>
      <c r="B82" s="5">
        <v>2016</v>
      </c>
      <c r="C82" s="5" t="s">
        <v>1265</v>
      </c>
      <c r="D82" s="5" t="s">
        <v>1266</v>
      </c>
      <c r="E82">
        <v>9</v>
      </c>
      <c r="F82" t="s">
        <v>3821</v>
      </c>
      <c r="G82" t="s">
        <v>3821</v>
      </c>
      <c r="H82" t="s">
        <v>3821</v>
      </c>
      <c r="I82" t="s">
        <v>3821</v>
      </c>
      <c r="J82" t="s">
        <v>3821</v>
      </c>
      <c r="K82" t="s">
        <v>3821</v>
      </c>
      <c r="L82" t="s">
        <v>3823</v>
      </c>
      <c r="M82" t="s">
        <v>3821</v>
      </c>
      <c r="N82">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82" t="str">
        <f>IF(OR(Table2[[#This Row],[QE2: method]]="none",Table2[[#This Row],[QE3: l+m]]="none",Table2[[#This Row],[QE5: long]]="none",Table2[[#This Row],[QE8: results]]="none"),"reject","ok")</f>
        <v>ok</v>
      </c>
      <c r="P82" s="5" t="str">
        <f>IF(Table2[[#This Row],[QE score]]&lt;=$P$1,"reject","ok")</f>
        <v>ok</v>
      </c>
      <c r="Q82" s="5" t="str">
        <f>IF(AND(Table2[[#This Row],[QE R1:
QE2/3/5/8]] &lt;&gt; "reject", Table2[[#This Row],[QE R2:
cut-off]] &lt;&gt; "reject"),"yes","no")</f>
        <v>yes</v>
      </c>
    </row>
    <row r="83" spans="1:17" x14ac:dyDescent="0.2">
      <c r="A83" t="s">
        <v>2430</v>
      </c>
      <c r="B83" s="5">
        <v>2016</v>
      </c>
      <c r="C83" s="5" t="s">
        <v>1064</v>
      </c>
      <c r="D83" s="5" t="s">
        <v>2433</v>
      </c>
      <c r="E83">
        <v>8.5</v>
      </c>
      <c r="F83" t="s">
        <v>3821</v>
      </c>
      <c r="G83" t="s">
        <v>3821</v>
      </c>
      <c r="H83" t="s">
        <v>3821</v>
      </c>
      <c r="I83" t="s">
        <v>3822</v>
      </c>
      <c r="J83" t="s">
        <v>3821</v>
      </c>
      <c r="K83" t="s">
        <v>3821</v>
      </c>
      <c r="L83" t="s">
        <v>3823</v>
      </c>
      <c r="M83" t="s">
        <v>3821</v>
      </c>
      <c r="N83">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8.5</v>
      </c>
      <c r="O83" t="str">
        <f>IF(OR(Table2[[#This Row],[QE2: method]]="none",Table2[[#This Row],[QE3: l+m]]="none",Table2[[#This Row],[QE5: long]]="none",Table2[[#This Row],[QE8: results]]="none"),"reject","ok")</f>
        <v>ok</v>
      </c>
      <c r="P83" s="5" t="str">
        <f>IF(Table2[[#This Row],[QE score]]&lt;=$P$1,"reject","ok")</f>
        <v>ok</v>
      </c>
      <c r="Q83" s="5" t="str">
        <f>IF(AND(Table2[[#This Row],[QE R1:
QE2/3/5/8]] &lt;&gt; "reject", Table2[[#This Row],[QE R2:
cut-off]] &lt;&gt; "reject"),"yes","no")</f>
        <v>yes</v>
      </c>
    </row>
    <row r="84" spans="1:17" x14ac:dyDescent="0.2">
      <c r="A84" t="s">
        <v>349</v>
      </c>
      <c r="B84" s="5">
        <v>2016</v>
      </c>
      <c r="C84" s="5" t="s">
        <v>352</v>
      </c>
      <c r="D84" s="5" t="s">
        <v>3288</v>
      </c>
      <c r="E84">
        <v>8</v>
      </c>
      <c r="F84" t="s">
        <v>3821</v>
      </c>
      <c r="G84" t="s">
        <v>3821</v>
      </c>
      <c r="H84" t="s">
        <v>3822</v>
      </c>
      <c r="I84" t="s">
        <v>3821</v>
      </c>
      <c r="J84" t="s">
        <v>3821</v>
      </c>
      <c r="K84" t="s">
        <v>3821</v>
      </c>
      <c r="L84" t="s">
        <v>3823</v>
      </c>
      <c r="M84" t="s">
        <v>3821</v>
      </c>
      <c r="N84">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84" t="str">
        <f>IF(OR(Table2[[#This Row],[QE2: method]]="none",Table2[[#This Row],[QE3: l+m]]="none",Table2[[#This Row],[QE5: long]]="none",Table2[[#This Row],[QE8: results]]="none"),"reject","ok")</f>
        <v>ok</v>
      </c>
      <c r="P84" s="5" t="str">
        <f>IF(Table2[[#This Row],[QE score]]&lt;=$P$1,"reject","ok")</f>
        <v>ok</v>
      </c>
      <c r="Q84" s="5" t="str">
        <f>IF(AND(Table2[[#This Row],[QE R1:
QE2/3/5/8]] &lt;&gt; "reject", Table2[[#This Row],[QE R2:
cut-off]] &lt;&gt; "reject"),"yes","no")</f>
        <v>yes</v>
      </c>
    </row>
    <row r="85" spans="1:17" x14ac:dyDescent="0.2">
      <c r="A85" t="s">
        <v>3341</v>
      </c>
      <c r="B85" s="5">
        <v>2016</v>
      </c>
      <c r="C85" s="5" t="s">
        <v>1287</v>
      </c>
      <c r="D85" s="5" t="s">
        <v>3343</v>
      </c>
      <c r="E85">
        <v>9</v>
      </c>
      <c r="F85" t="s">
        <v>3821</v>
      </c>
      <c r="G85" t="s">
        <v>3821</v>
      </c>
      <c r="H85" t="s">
        <v>3821</v>
      </c>
      <c r="I85" t="s">
        <v>3822</v>
      </c>
      <c r="J85" t="s">
        <v>3821</v>
      </c>
      <c r="K85" t="s">
        <v>3821</v>
      </c>
      <c r="L85" t="s">
        <v>3821</v>
      </c>
      <c r="M85" t="s">
        <v>3822</v>
      </c>
      <c r="N85">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85" t="str">
        <f>IF(OR(Table2[[#This Row],[QE2: method]]="none",Table2[[#This Row],[QE3: l+m]]="none",Table2[[#This Row],[QE5: long]]="none",Table2[[#This Row],[QE8: results]]="none"),"reject","ok")</f>
        <v>ok</v>
      </c>
      <c r="P85" s="5" t="str">
        <f>IF(Table2[[#This Row],[QE score]]&lt;=$P$1,"reject","ok")</f>
        <v>ok</v>
      </c>
      <c r="Q85" s="5" t="str">
        <f>IF(AND(Table2[[#This Row],[QE R1:
QE2/3/5/8]] &lt;&gt; "reject", Table2[[#This Row],[QE R2:
cut-off]] &lt;&gt; "reject"),"yes","no")</f>
        <v>yes</v>
      </c>
    </row>
    <row r="86" spans="1:17" x14ac:dyDescent="0.2">
      <c r="A86" t="s">
        <v>2796</v>
      </c>
      <c r="B86" s="5">
        <v>2016</v>
      </c>
      <c r="C86" s="5" t="s">
        <v>2799</v>
      </c>
      <c r="D86" s="5" t="s">
        <v>3329</v>
      </c>
      <c r="E86">
        <v>9.5</v>
      </c>
      <c r="F86" t="s">
        <v>3821</v>
      </c>
      <c r="G86" t="s">
        <v>3821</v>
      </c>
      <c r="H86" t="s">
        <v>3821</v>
      </c>
      <c r="I86" t="s">
        <v>3822</v>
      </c>
      <c r="J86" t="s">
        <v>3821</v>
      </c>
      <c r="K86" t="s">
        <v>3821</v>
      </c>
      <c r="L86" t="s">
        <v>3821</v>
      </c>
      <c r="M86" t="s">
        <v>3821</v>
      </c>
      <c r="N86">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9.5</v>
      </c>
      <c r="O86" t="str">
        <f>IF(OR(Table2[[#This Row],[QE2: method]]="none",Table2[[#This Row],[QE3: l+m]]="none",Table2[[#This Row],[QE5: long]]="none",Table2[[#This Row],[QE8: results]]="none"),"reject","ok")</f>
        <v>ok</v>
      </c>
      <c r="P86" s="5" t="str">
        <f>IF(Table2[[#This Row],[QE score]]&lt;=$P$1,"reject","ok")</f>
        <v>ok</v>
      </c>
      <c r="Q86" s="5" t="str">
        <f>IF(AND(Table2[[#This Row],[QE R1:
QE2/3/5/8]] &lt;&gt; "reject", Table2[[#This Row],[QE R2:
cut-off]] &lt;&gt; "reject"),"yes","no")</f>
        <v>yes</v>
      </c>
    </row>
    <row r="87" spans="1:17" x14ac:dyDescent="0.2">
      <c r="A87" t="s">
        <v>299</v>
      </c>
      <c r="B87" s="5">
        <v>2016</v>
      </c>
      <c r="C87" s="5" t="s">
        <v>302</v>
      </c>
      <c r="D87" s="5" t="s">
        <v>2391</v>
      </c>
      <c r="E87">
        <v>9</v>
      </c>
      <c r="F87" t="s">
        <v>3821</v>
      </c>
      <c r="G87" t="s">
        <v>3822</v>
      </c>
      <c r="H87" t="s">
        <v>3821</v>
      </c>
      <c r="I87" t="s">
        <v>3822</v>
      </c>
      <c r="J87" t="s">
        <v>3821</v>
      </c>
      <c r="K87" t="s">
        <v>3821</v>
      </c>
      <c r="L87" t="s">
        <v>3821</v>
      </c>
      <c r="M87" t="s">
        <v>3821</v>
      </c>
      <c r="N87">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87" t="str">
        <f>IF(OR(Table2[[#This Row],[QE2: method]]="none",Table2[[#This Row],[QE3: l+m]]="none",Table2[[#This Row],[QE5: long]]="none",Table2[[#This Row],[QE8: results]]="none"),"reject","ok")</f>
        <v>ok</v>
      </c>
      <c r="P87" s="5" t="str">
        <f>IF(Table2[[#This Row],[QE score]]&lt;=$P$1,"reject","ok")</f>
        <v>ok</v>
      </c>
      <c r="Q87" s="5" t="str">
        <f>IF(AND(Table2[[#This Row],[QE R1:
QE2/3/5/8]] &lt;&gt; "reject", Table2[[#This Row],[QE R2:
cut-off]] &lt;&gt; "reject"),"yes","no")</f>
        <v>yes</v>
      </c>
    </row>
    <row r="88" spans="1:17" x14ac:dyDescent="0.2">
      <c r="A88" t="s">
        <v>2482</v>
      </c>
      <c r="B88" s="5">
        <v>2016</v>
      </c>
      <c r="C88" s="5" t="s">
        <v>248</v>
      </c>
      <c r="D88" s="5" t="s">
        <v>2484</v>
      </c>
      <c r="E88">
        <v>8</v>
      </c>
      <c r="F88" t="s">
        <v>3821</v>
      </c>
      <c r="G88" t="s">
        <v>3822</v>
      </c>
      <c r="H88" t="s">
        <v>3821</v>
      </c>
      <c r="I88" t="s">
        <v>3821</v>
      </c>
      <c r="J88" t="s">
        <v>3821</v>
      </c>
      <c r="K88" t="s">
        <v>3821</v>
      </c>
      <c r="L88" t="s">
        <v>3823</v>
      </c>
      <c r="M88" t="s">
        <v>3822</v>
      </c>
      <c r="N88">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88" t="str">
        <f>IF(OR(Table2[[#This Row],[QE2: method]]="none",Table2[[#This Row],[QE3: l+m]]="none",Table2[[#This Row],[QE5: long]]="none",Table2[[#This Row],[QE8: results]]="none"),"reject","ok")</f>
        <v>ok</v>
      </c>
      <c r="P88" s="5" t="str">
        <f>IF(Table2[[#This Row],[QE score]]&lt;=$P$1,"reject","ok")</f>
        <v>ok</v>
      </c>
      <c r="Q88" s="5" t="str">
        <f>IF(AND(Table2[[#This Row],[QE R1:
QE2/3/5/8]] &lt;&gt; "reject", Table2[[#This Row],[QE R2:
cut-off]] &lt;&gt; "reject"),"yes","no")</f>
        <v>yes</v>
      </c>
    </row>
    <row r="89" spans="1:17" x14ac:dyDescent="0.2">
      <c r="A89" t="s">
        <v>1825</v>
      </c>
      <c r="B89" s="5">
        <v>2016</v>
      </c>
      <c r="C89" s="5" t="s">
        <v>1828</v>
      </c>
      <c r="D89" s="5" t="s">
        <v>1829</v>
      </c>
      <c r="E89">
        <v>8.5</v>
      </c>
      <c r="F89" t="s">
        <v>3821</v>
      </c>
      <c r="G89" t="s">
        <v>3821</v>
      </c>
      <c r="H89" t="s">
        <v>3822</v>
      </c>
      <c r="I89" t="s">
        <v>3822</v>
      </c>
      <c r="J89" t="s">
        <v>3821</v>
      </c>
      <c r="K89" t="s">
        <v>3821</v>
      </c>
      <c r="L89" t="s">
        <v>3821</v>
      </c>
      <c r="M89" t="s">
        <v>3821</v>
      </c>
      <c r="N89">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8.5</v>
      </c>
      <c r="O89" t="str">
        <f>IF(OR(Table2[[#This Row],[QE2: method]]="none",Table2[[#This Row],[QE3: l+m]]="none",Table2[[#This Row],[QE5: long]]="none",Table2[[#This Row],[QE8: results]]="none"),"reject","ok")</f>
        <v>ok</v>
      </c>
      <c r="P89" s="5" t="str">
        <f>IF(Table2[[#This Row],[QE score]]&lt;=$P$1,"reject","ok")</f>
        <v>ok</v>
      </c>
      <c r="Q89" s="5" t="str">
        <f>IF(AND(Table2[[#This Row],[QE R1:
QE2/3/5/8]] &lt;&gt; "reject", Table2[[#This Row],[QE R2:
cut-off]] &lt;&gt; "reject"),"yes","no")</f>
        <v>yes</v>
      </c>
    </row>
    <row r="90" spans="1:17" x14ac:dyDescent="0.2">
      <c r="A90" t="s">
        <v>749</v>
      </c>
      <c r="B90" s="5">
        <v>2016</v>
      </c>
      <c r="C90" s="5" t="s">
        <v>751</v>
      </c>
      <c r="D90" s="5" t="s">
        <v>3325</v>
      </c>
      <c r="E90">
        <v>9</v>
      </c>
      <c r="F90" t="s">
        <v>3821</v>
      </c>
      <c r="G90" t="s">
        <v>3821</v>
      </c>
      <c r="H90" t="s">
        <v>3821</v>
      </c>
      <c r="I90" t="s">
        <v>3821</v>
      </c>
      <c r="J90" t="s">
        <v>3821</v>
      </c>
      <c r="K90" t="s">
        <v>3821</v>
      </c>
      <c r="L90" t="s">
        <v>3823</v>
      </c>
      <c r="M90" t="s">
        <v>3821</v>
      </c>
      <c r="N90">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90" t="str">
        <f>IF(OR(Table2[[#This Row],[QE2: method]]="none",Table2[[#This Row],[QE3: l+m]]="none",Table2[[#This Row],[QE5: long]]="none",Table2[[#This Row],[QE8: results]]="none"),"reject","ok")</f>
        <v>ok</v>
      </c>
      <c r="P90" s="5" t="str">
        <f>IF(Table2[[#This Row],[QE score]]&lt;=$P$1,"reject","ok")</f>
        <v>ok</v>
      </c>
      <c r="Q90" s="5" t="str">
        <f>IF(AND(Table2[[#This Row],[QE R1:
QE2/3/5/8]] &lt;&gt; "reject", Table2[[#This Row],[QE R2:
cut-off]] &lt;&gt; "reject"),"yes","no")</f>
        <v>yes</v>
      </c>
    </row>
    <row r="91" spans="1:17" x14ac:dyDescent="0.2">
      <c r="A91" t="s">
        <v>2118</v>
      </c>
      <c r="B91" s="5">
        <v>2016</v>
      </c>
      <c r="C91" s="5" t="s">
        <v>428</v>
      </c>
      <c r="D91" s="5" t="s">
        <v>2121</v>
      </c>
      <c r="E91">
        <v>8</v>
      </c>
      <c r="F91" t="s">
        <v>3821</v>
      </c>
      <c r="G91" t="s">
        <v>3821</v>
      </c>
      <c r="H91" t="s">
        <v>3822</v>
      </c>
      <c r="I91" t="s">
        <v>3821</v>
      </c>
      <c r="J91" t="s">
        <v>3821</v>
      </c>
      <c r="K91" t="s">
        <v>3821</v>
      </c>
      <c r="L91" t="s">
        <v>3823</v>
      </c>
      <c r="M91" t="s">
        <v>3821</v>
      </c>
      <c r="N91">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91" t="str">
        <f>IF(OR(Table2[[#This Row],[QE2: method]]="none",Table2[[#This Row],[QE3: l+m]]="none",Table2[[#This Row],[QE5: long]]="none",Table2[[#This Row],[QE8: results]]="none"),"reject","ok")</f>
        <v>ok</v>
      </c>
      <c r="P91" s="5" t="str">
        <f>IF(Table2[[#This Row],[QE score]]&lt;=$P$1,"reject","ok")</f>
        <v>ok</v>
      </c>
      <c r="Q91" s="5" t="str">
        <f>IF(AND(Table2[[#This Row],[QE R1:
QE2/3/5/8]] &lt;&gt; "reject", Table2[[#This Row],[QE R2:
cut-off]] &lt;&gt; "reject"),"yes","no")</f>
        <v>yes</v>
      </c>
    </row>
    <row r="92" spans="1:17" x14ac:dyDescent="0.2">
      <c r="A92" t="s">
        <v>1232</v>
      </c>
      <c r="B92" s="5">
        <v>2017</v>
      </c>
      <c r="C92" s="5" t="s">
        <v>1235</v>
      </c>
      <c r="D92" s="5" t="s">
        <v>3271</v>
      </c>
      <c r="E92">
        <v>8.5</v>
      </c>
      <c r="F92" t="s">
        <v>3821</v>
      </c>
      <c r="G92" t="s">
        <v>3821</v>
      </c>
      <c r="H92" t="s">
        <v>3822</v>
      </c>
      <c r="I92" t="s">
        <v>3822</v>
      </c>
      <c r="J92" t="s">
        <v>3821</v>
      </c>
      <c r="K92" t="s">
        <v>3821</v>
      </c>
      <c r="L92" t="s">
        <v>3821</v>
      </c>
      <c r="M92" t="s">
        <v>3821</v>
      </c>
      <c r="N92">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8.5</v>
      </c>
      <c r="O92" t="str">
        <f>IF(OR(Table2[[#This Row],[QE2: method]]="none",Table2[[#This Row],[QE3: l+m]]="none",Table2[[#This Row],[QE5: long]]="none",Table2[[#This Row],[QE8: results]]="none"),"reject","ok")</f>
        <v>ok</v>
      </c>
      <c r="P92" s="5" t="str">
        <f>IF(Table2[[#This Row],[QE score]]&lt;=$P$1,"reject","ok")</f>
        <v>ok</v>
      </c>
      <c r="Q92" s="5" t="str">
        <f>IF(AND(Table2[[#This Row],[QE R1:
QE2/3/5/8]] &lt;&gt; "reject", Table2[[#This Row],[QE R2:
cut-off]] &lt;&gt; "reject"),"yes","no")</f>
        <v>yes</v>
      </c>
    </row>
    <row r="93" spans="1:17" x14ac:dyDescent="0.2">
      <c r="A93" t="s">
        <v>3399</v>
      </c>
      <c r="B93" s="5">
        <v>2017</v>
      </c>
      <c r="C93" s="5" t="s">
        <v>251</v>
      </c>
      <c r="D93" s="5" t="s">
        <v>3401</v>
      </c>
      <c r="E93">
        <v>10</v>
      </c>
      <c r="F93" t="s">
        <v>3821</v>
      </c>
      <c r="G93" t="s">
        <v>3821</v>
      </c>
      <c r="H93" t="s">
        <v>3821</v>
      </c>
      <c r="I93" t="s">
        <v>3821</v>
      </c>
      <c r="J93" t="s">
        <v>3821</v>
      </c>
      <c r="K93" t="s">
        <v>3821</v>
      </c>
      <c r="L93" t="s">
        <v>3821</v>
      </c>
      <c r="M93" t="s">
        <v>3821</v>
      </c>
      <c r="N93">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10</v>
      </c>
      <c r="O93" t="str">
        <f>IF(OR(Table2[[#This Row],[QE2: method]]="none",Table2[[#This Row],[QE3: l+m]]="none",Table2[[#This Row],[QE5: long]]="none",Table2[[#This Row],[QE8: results]]="none"),"reject","ok")</f>
        <v>ok</v>
      </c>
      <c r="P93" s="5" t="str">
        <f>IF(Table2[[#This Row],[QE score]]&lt;=$P$1,"reject","ok")</f>
        <v>ok</v>
      </c>
      <c r="Q93" s="5" t="str">
        <f>IF(AND(Table2[[#This Row],[QE R1:
QE2/3/5/8]] &lt;&gt; "reject", Table2[[#This Row],[QE R2:
cut-off]] &lt;&gt; "reject"),"yes","no")</f>
        <v>yes</v>
      </c>
    </row>
    <row r="94" spans="1:17" x14ac:dyDescent="0.2">
      <c r="A94" t="s">
        <v>2812</v>
      </c>
      <c r="B94" s="5">
        <v>2017</v>
      </c>
      <c r="C94" s="5" t="s">
        <v>2815</v>
      </c>
      <c r="D94" s="5" t="s">
        <v>3284</v>
      </c>
      <c r="E94">
        <v>8</v>
      </c>
      <c r="F94" t="s">
        <v>3822</v>
      </c>
      <c r="G94" t="s">
        <v>3821</v>
      </c>
      <c r="H94" t="s">
        <v>3822</v>
      </c>
      <c r="I94" t="s">
        <v>3822</v>
      </c>
      <c r="J94" t="s">
        <v>3821</v>
      </c>
      <c r="K94" t="s">
        <v>3821</v>
      </c>
      <c r="L94" t="s">
        <v>3821</v>
      </c>
      <c r="M94" t="s">
        <v>3821</v>
      </c>
      <c r="N94">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94" t="str">
        <f>IF(OR(Table2[[#This Row],[QE2: method]]="none",Table2[[#This Row],[QE3: l+m]]="none",Table2[[#This Row],[QE5: long]]="none",Table2[[#This Row],[QE8: results]]="none"),"reject","ok")</f>
        <v>ok</v>
      </c>
      <c r="P94" s="5" t="str">
        <f>IF(Table2[[#This Row],[QE score]]&lt;=$P$1,"reject","ok")</f>
        <v>ok</v>
      </c>
      <c r="Q94" s="5" t="str">
        <f>IF(AND(Table2[[#This Row],[QE R1:
QE2/3/5/8]] &lt;&gt; "reject", Table2[[#This Row],[QE R2:
cut-off]] &lt;&gt; "reject"),"yes","no")</f>
        <v>yes</v>
      </c>
    </row>
    <row r="95" spans="1:17" x14ac:dyDescent="0.2">
      <c r="A95" t="s">
        <v>2645</v>
      </c>
      <c r="B95" s="5">
        <v>2017</v>
      </c>
      <c r="C95" s="5" t="s">
        <v>1340</v>
      </c>
      <c r="D95" s="5" t="s">
        <v>2647</v>
      </c>
      <c r="E95">
        <v>9.5</v>
      </c>
      <c r="F95" t="s">
        <v>3821</v>
      </c>
      <c r="G95" t="s">
        <v>3821</v>
      </c>
      <c r="H95" t="s">
        <v>3821</v>
      </c>
      <c r="I95" t="s">
        <v>3822</v>
      </c>
      <c r="J95" t="s">
        <v>3821</v>
      </c>
      <c r="K95" t="s">
        <v>3821</v>
      </c>
      <c r="L95" t="s">
        <v>3821</v>
      </c>
      <c r="M95" t="s">
        <v>3821</v>
      </c>
      <c r="N95">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9.5</v>
      </c>
      <c r="O95" t="str">
        <f>IF(OR(Table2[[#This Row],[QE2: method]]="none",Table2[[#This Row],[QE3: l+m]]="none",Table2[[#This Row],[QE5: long]]="none",Table2[[#This Row],[QE8: results]]="none"),"reject","ok")</f>
        <v>ok</v>
      </c>
      <c r="P95" s="5" t="str">
        <f>IF(Table2[[#This Row],[QE score]]&lt;=$P$1,"reject","ok")</f>
        <v>ok</v>
      </c>
      <c r="Q95" s="5" t="str">
        <f>IF(AND(Table2[[#This Row],[QE R1:
QE2/3/5/8]] &lt;&gt; "reject", Table2[[#This Row],[QE R2:
cut-off]] &lt;&gt; "reject"),"yes","no")</f>
        <v>yes</v>
      </c>
    </row>
    <row r="96" spans="1:17" x14ac:dyDescent="0.2">
      <c r="A96" t="s">
        <v>1385</v>
      </c>
      <c r="B96" s="5">
        <v>2017</v>
      </c>
      <c r="C96" s="5" t="s">
        <v>1389</v>
      </c>
      <c r="D96" s="5" t="s">
        <v>2570</v>
      </c>
      <c r="E96">
        <v>10</v>
      </c>
      <c r="F96" t="s">
        <v>3821</v>
      </c>
      <c r="G96" t="s">
        <v>3821</v>
      </c>
      <c r="H96" t="s">
        <v>3821</v>
      </c>
      <c r="I96" t="s">
        <v>3821</v>
      </c>
      <c r="J96" t="s">
        <v>3821</v>
      </c>
      <c r="K96" t="s">
        <v>3821</v>
      </c>
      <c r="L96" t="s">
        <v>3821</v>
      </c>
      <c r="M96" t="s">
        <v>3821</v>
      </c>
      <c r="N96">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10</v>
      </c>
      <c r="O96" t="str">
        <f>IF(OR(Table2[[#This Row],[QE2: method]]="none",Table2[[#This Row],[QE3: l+m]]="none",Table2[[#This Row],[QE5: long]]="none",Table2[[#This Row],[QE8: results]]="none"),"reject","ok")</f>
        <v>ok</v>
      </c>
      <c r="P96" s="5" t="str">
        <f>IF(Table2[[#This Row],[QE score]]&lt;=$P$1,"reject","ok")</f>
        <v>ok</v>
      </c>
      <c r="Q96" s="5" t="str">
        <f>IF(AND(Table2[[#This Row],[QE R1:
QE2/3/5/8]] &lt;&gt; "reject", Table2[[#This Row],[QE R2:
cut-off]] &lt;&gt; "reject"),"yes","no")</f>
        <v>yes</v>
      </c>
    </row>
    <row r="97" spans="1:17" x14ac:dyDescent="0.2">
      <c r="A97" t="s">
        <v>535</v>
      </c>
      <c r="B97" s="5">
        <v>2017</v>
      </c>
      <c r="C97" s="5" t="s">
        <v>538</v>
      </c>
      <c r="D97" s="5" t="s">
        <v>1749</v>
      </c>
      <c r="E97">
        <v>9</v>
      </c>
      <c r="F97" t="s">
        <v>3821</v>
      </c>
      <c r="G97" t="s">
        <v>3821</v>
      </c>
      <c r="H97" t="s">
        <v>3822</v>
      </c>
      <c r="I97" t="s">
        <v>3821</v>
      </c>
      <c r="J97" t="s">
        <v>3821</v>
      </c>
      <c r="K97" t="s">
        <v>3821</v>
      </c>
      <c r="L97" t="s">
        <v>3821</v>
      </c>
      <c r="M97" t="s">
        <v>3821</v>
      </c>
      <c r="N97">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97" t="str">
        <f>IF(OR(Table2[[#This Row],[QE2: method]]="none",Table2[[#This Row],[QE3: l+m]]="none",Table2[[#This Row],[QE5: long]]="none",Table2[[#This Row],[QE8: results]]="none"),"reject","ok")</f>
        <v>ok</v>
      </c>
      <c r="P97" s="5" t="str">
        <f>IF(Table2[[#This Row],[QE score]]&lt;=$P$1,"reject","ok")</f>
        <v>ok</v>
      </c>
      <c r="Q97" s="5" t="str">
        <f>IF(AND(Table2[[#This Row],[QE R1:
QE2/3/5/8]] &lt;&gt; "reject", Table2[[#This Row],[QE R2:
cut-off]] &lt;&gt; "reject"),"yes","no")</f>
        <v>yes</v>
      </c>
    </row>
    <row r="98" spans="1:17" x14ac:dyDescent="0.2">
      <c r="A98" t="s">
        <v>3405</v>
      </c>
      <c r="B98" s="5">
        <v>2017</v>
      </c>
      <c r="C98" s="5" t="s">
        <v>1117</v>
      </c>
      <c r="D98" s="5" t="s">
        <v>3407</v>
      </c>
      <c r="E98">
        <v>9</v>
      </c>
      <c r="F98" t="s">
        <v>3821</v>
      </c>
      <c r="G98" t="s">
        <v>3821</v>
      </c>
      <c r="H98" t="s">
        <v>3821</v>
      </c>
      <c r="I98" t="s">
        <v>3821</v>
      </c>
      <c r="J98" t="s">
        <v>3821</v>
      </c>
      <c r="K98" t="s">
        <v>3821</v>
      </c>
      <c r="L98" t="s">
        <v>3823</v>
      </c>
      <c r="M98" t="s">
        <v>3821</v>
      </c>
      <c r="N98">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98" t="str">
        <f>IF(OR(Table2[[#This Row],[QE2: method]]="none",Table2[[#This Row],[QE3: l+m]]="none",Table2[[#This Row],[QE5: long]]="none",Table2[[#This Row],[QE8: results]]="none"),"reject","ok")</f>
        <v>ok</v>
      </c>
      <c r="P98" s="5" t="str">
        <f>IF(Table2[[#This Row],[QE score]]&lt;=$P$1,"reject","ok")</f>
        <v>ok</v>
      </c>
      <c r="Q98" s="5" t="str">
        <f>IF(AND(Table2[[#This Row],[QE R1:
QE2/3/5/8]] &lt;&gt; "reject", Table2[[#This Row],[QE R2:
cut-off]] &lt;&gt; "reject"),"yes","no")</f>
        <v>yes</v>
      </c>
    </row>
    <row r="99" spans="1:17" x14ac:dyDescent="0.2">
      <c r="A99" t="s">
        <v>1159</v>
      </c>
      <c r="B99" s="5">
        <v>2017</v>
      </c>
      <c r="C99" s="5" t="s">
        <v>545</v>
      </c>
      <c r="D99" s="5" t="s">
        <v>1161</v>
      </c>
      <c r="E99">
        <v>8</v>
      </c>
      <c r="F99" t="s">
        <v>3821</v>
      </c>
      <c r="G99" t="s">
        <v>3822</v>
      </c>
      <c r="H99" t="s">
        <v>3822</v>
      </c>
      <c r="I99" t="s">
        <v>3822</v>
      </c>
      <c r="J99" t="s">
        <v>3821</v>
      </c>
      <c r="K99" t="s">
        <v>3821</v>
      </c>
      <c r="L99" t="s">
        <v>3821</v>
      </c>
      <c r="M99" t="s">
        <v>3821</v>
      </c>
      <c r="N99">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99" t="str">
        <f>IF(OR(Table2[[#This Row],[QE2: method]]="none",Table2[[#This Row],[QE3: l+m]]="none",Table2[[#This Row],[QE5: long]]="none",Table2[[#This Row],[QE8: results]]="none"),"reject","ok")</f>
        <v>ok</v>
      </c>
      <c r="P99" s="5" t="str">
        <f>IF(Table2[[#This Row],[QE score]]&lt;=$P$1,"reject","ok")</f>
        <v>ok</v>
      </c>
      <c r="Q99" s="5" t="str">
        <f>IF(AND(Table2[[#This Row],[QE R1:
QE2/3/5/8]] &lt;&gt; "reject", Table2[[#This Row],[QE R2:
cut-off]] &lt;&gt; "reject"),"yes","no")</f>
        <v>yes</v>
      </c>
    </row>
    <row r="100" spans="1:17" x14ac:dyDescent="0.2">
      <c r="A100" t="s">
        <v>1305</v>
      </c>
      <c r="B100" s="5">
        <v>2018</v>
      </c>
      <c r="C100" s="5" t="s">
        <v>1306</v>
      </c>
      <c r="D100" s="5" t="s">
        <v>3391</v>
      </c>
      <c r="E100">
        <v>9.5</v>
      </c>
      <c r="F100" t="s">
        <v>3821</v>
      </c>
      <c r="G100" t="s">
        <v>3821</v>
      </c>
      <c r="H100" t="s">
        <v>3821</v>
      </c>
      <c r="I100" t="s">
        <v>3822</v>
      </c>
      <c r="J100" t="s">
        <v>3821</v>
      </c>
      <c r="K100" t="s">
        <v>3821</v>
      </c>
      <c r="L100" t="s">
        <v>3821</v>
      </c>
      <c r="M100" t="s">
        <v>3821</v>
      </c>
      <c r="N100">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9.5</v>
      </c>
      <c r="O100" t="str">
        <f>IF(OR(Table2[[#This Row],[QE2: method]]="none",Table2[[#This Row],[QE3: l+m]]="none",Table2[[#This Row],[QE5: long]]="none",Table2[[#This Row],[QE8: results]]="none"),"reject","ok")</f>
        <v>ok</v>
      </c>
      <c r="P100" s="5" t="str">
        <f>IF(Table2[[#This Row],[QE score]]&lt;=$P$1,"reject","ok")</f>
        <v>ok</v>
      </c>
      <c r="Q100" s="5" t="str">
        <f>IF(AND(Table2[[#This Row],[QE R1:
QE2/3/5/8]] &lt;&gt; "reject", Table2[[#This Row],[QE R2:
cut-off]] &lt;&gt; "reject"),"yes","no")</f>
        <v>yes</v>
      </c>
    </row>
    <row r="101" spans="1:17" x14ac:dyDescent="0.2">
      <c r="A101" t="s">
        <v>1992</v>
      </c>
      <c r="B101" s="5">
        <v>2018</v>
      </c>
      <c r="C101" s="5" t="s">
        <v>1240</v>
      </c>
      <c r="D101" s="5" t="s">
        <v>1994</v>
      </c>
      <c r="E101">
        <v>9</v>
      </c>
      <c r="F101" t="s">
        <v>3822</v>
      </c>
      <c r="G101" t="s">
        <v>3821</v>
      </c>
      <c r="H101" t="s">
        <v>3821</v>
      </c>
      <c r="I101" t="s">
        <v>3821</v>
      </c>
      <c r="J101" t="s">
        <v>3821</v>
      </c>
      <c r="K101" t="s">
        <v>3821</v>
      </c>
      <c r="L101" t="s">
        <v>3821</v>
      </c>
      <c r="M101" t="s">
        <v>3822</v>
      </c>
      <c r="N101">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101" t="str">
        <f>IF(OR(Table2[[#This Row],[QE2: method]]="none",Table2[[#This Row],[QE3: l+m]]="none",Table2[[#This Row],[QE5: long]]="none",Table2[[#This Row],[QE8: results]]="none"),"reject","ok")</f>
        <v>ok</v>
      </c>
      <c r="P101" s="5" t="str">
        <f>IF(Table2[[#This Row],[QE score]]&lt;=$P$1,"reject","ok")</f>
        <v>ok</v>
      </c>
      <c r="Q101" s="5" t="str">
        <f>IF(AND(Table2[[#This Row],[QE R1:
QE2/3/5/8]] &lt;&gt; "reject", Table2[[#This Row],[QE R2:
cut-off]] &lt;&gt; "reject"),"yes","no")</f>
        <v>yes</v>
      </c>
    </row>
    <row r="102" spans="1:17" x14ac:dyDescent="0.2">
      <c r="A102" t="s">
        <v>36</v>
      </c>
      <c r="B102" s="5">
        <v>2018</v>
      </c>
      <c r="C102" s="5" t="s">
        <v>41</v>
      </c>
      <c r="D102" s="5" t="s">
        <v>1481</v>
      </c>
      <c r="E102">
        <v>9</v>
      </c>
      <c r="F102" t="s">
        <v>3822</v>
      </c>
      <c r="G102" t="s">
        <v>3821</v>
      </c>
      <c r="H102" t="s">
        <v>3821</v>
      </c>
      <c r="I102" t="s">
        <v>3822</v>
      </c>
      <c r="J102" t="s">
        <v>3821</v>
      </c>
      <c r="K102" t="s">
        <v>3821</v>
      </c>
      <c r="L102" t="s">
        <v>3821</v>
      </c>
      <c r="M102" t="s">
        <v>3821</v>
      </c>
      <c r="N102">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102" t="str">
        <f>IF(OR(Table2[[#This Row],[QE2: method]]="none",Table2[[#This Row],[QE3: l+m]]="none",Table2[[#This Row],[QE5: long]]="none",Table2[[#This Row],[QE8: results]]="none"),"reject","ok")</f>
        <v>ok</v>
      </c>
      <c r="P102" s="5" t="str">
        <f>IF(Table2[[#This Row],[QE score]]&lt;=$P$1,"reject","ok")</f>
        <v>ok</v>
      </c>
      <c r="Q102" s="5" t="str">
        <f>IF(AND(Table2[[#This Row],[QE R1:
QE2/3/5/8]] &lt;&gt; "reject", Table2[[#This Row],[QE R2:
cut-off]] &lt;&gt; "reject"),"yes","no")</f>
        <v>yes</v>
      </c>
    </row>
    <row r="103" spans="1:17" x14ac:dyDescent="0.2">
      <c r="A103" t="s">
        <v>646</v>
      </c>
      <c r="B103" s="5">
        <v>2018</v>
      </c>
      <c r="C103" s="5" t="s">
        <v>649</v>
      </c>
      <c r="D103" s="5" t="s">
        <v>2296</v>
      </c>
      <c r="E103">
        <v>9.5</v>
      </c>
      <c r="F103" t="s">
        <v>3821</v>
      </c>
      <c r="G103" t="s">
        <v>3821</v>
      </c>
      <c r="H103" t="s">
        <v>3821</v>
      </c>
      <c r="I103" t="s">
        <v>3821</v>
      </c>
      <c r="J103" t="s">
        <v>3821</v>
      </c>
      <c r="K103" t="s">
        <v>3821</v>
      </c>
      <c r="L103" t="s">
        <v>3821</v>
      </c>
      <c r="M103" t="s">
        <v>3822</v>
      </c>
      <c r="N103">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9.5</v>
      </c>
      <c r="O103" t="str">
        <f>IF(OR(Table2[[#This Row],[QE2: method]]="none",Table2[[#This Row],[QE3: l+m]]="none",Table2[[#This Row],[QE5: long]]="none",Table2[[#This Row],[QE8: results]]="none"),"reject","ok")</f>
        <v>ok</v>
      </c>
      <c r="P103" s="5" t="str">
        <f>IF(Table2[[#This Row],[QE score]]&lt;=$P$1,"reject","ok")</f>
        <v>ok</v>
      </c>
      <c r="Q103" s="5" t="str">
        <f>IF(AND(Table2[[#This Row],[QE R1:
QE2/3/5/8]] &lt;&gt; "reject", Table2[[#This Row],[QE R2:
cut-off]] &lt;&gt; "reject"),"yes","no")</f>
        <v>yes</v>
      </c>
    </row>
    <row r="104" spans="1:17" x14ac:dyDescent="0.2">
      <c r="A104" t="s">
        <v>134</v>
      </c>
      <c r="B104" s="5">
        <v>2018</v>
      </c>
      <c r="C104" s="5" t="s">
        <v>136</v>
      </c>
      <c r="D104" s="5" t="s">
        <v>1597</v>
      </c>
      <c r="E104">
        <v>9.5</v>
      </c>
      <c r="F104" t="s">
        <v>3822</v>
      </c>
      <c r="G104" t="s">
        <v>3821</v>
      </c>
      <c r="H104" t="s">
        <v>3821</v>
      </c>
      <c r="I104" t="s">
        <v>3821</v>
      </c>
      <c r="J104" t="s">
        <v>3821</v>
      </c>
      <c r="K104" t="s">
        <v>3821</v>
      </c>
      <c r="L104" t="s">
        <v>3821</v>
      </c>
      <c r="M104" t="s">
        <v>3821</v>
      </c>
      <c r="N104">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9.5</v>
      </c>
      <c r="O104" t="str">
        <f>IF(OR(Table2[[#This Row],[QE2: method]]="none",Table2[[#This Row],[QE3: l+m]]="none",Table2[[#This Row],[QE5: long]]="none",Table2[[#This Row],[QE8: results]]="none"),"reject","ok")</f>
        <v>ok</v>
      </c>
      <c r="P104" s="5" t="str">
        <f>IF(Table2[[#This Row],[QE score]]&lt;=$P$1,"reject","ok")</f>
        <v>ok</v>
      </c>
      <c r="Q104" s="5" t="str">
        <f>IF(AND(Table2[[#This Row],[QE R1:
QE2/3/5/8]] &lt;&gt; "reject", Table2[[#This Row],[QE R2:
cut-off]] &lt;&gt; "reject"),"yes","no")</f>
        <v>yes</v>
      </c>
    </row>
    <row r="105" spans="1:17" x14ac:dyDescent="0.2">
      <c r="A105" t="s">
        <v>995</v>
      </c>
      <c r="B105" s="5">
        <v>2018</v>
      </c>
      <c r="C105" s="5" t="s">
        <v>997</v>
      </c>
      <c r="D105" s="5" t="s">
        <v>2292</v>
      </c>
      <c r="E105">
        <v>8</v>
      </c>
      <c r="F105" t="s">
        <v>3822</v>
      </c>
      <c r="G105" t="s">
        <v>3821</v>
      </c>
      <c r="H105" t="s">
        <v>3821</v>
      </c>
      <c r="I105" t="s">
        <v>3821</v>
      </c>
      <c r="J105" t="s">
        <v>3821</v>
      </c>
      <c r="K105" t="s">
        <v>3821</v>
      </c>
      <c r="L105" t="s">
        <v>3823</v>
      </c>
      <c r="M105" t="s">
        <v>3822</v>
      </c>
      <c r="N105">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105" t="str">
        <f>IF(OR(Table2[[#This Row],[QE2: method]]="none",Table2[[#This Row],[QE3: l+m]]="none",Table2[[#This Row],[QE5: long]]="none",Table2[[#This Row],[QE8: results]]="none"),"reject","ok")</f>
        <v>ok</v>
      </c>
      <c r="P105" s="5" t="str">
        <f>IF(Table2[[#This Row],[QE score]]&lt;=$P$1,"reject","ok")</f>
        <v>ok</v>
      </c>
      <c r="Q105" s="5" t="str">
        <f>IF(AND(Table2[[#This Row],[QE R1:
QE2/3/5/8]] &lt;&gt; "reject", Table2[[#This Row],[QE R2:
cut-off]] &lt;&gt; "reject"),"yes","no")</f>
        <v>yes</v>
      </c>
    </row>
    <row r="106" spans="1:17" x14ac:dyDescent="0.2">
      <c r="A106" t="s">
        <v>2032</v>
      </c>
      <c r="B106" s="5">
        <v>2018</v>
      </c>
      <c r="C106" s="5" t="s">
        <v>2036</v>
      </c>
      <c r="D106" s="5" t="s">
        <v>2037</v>
      </c>
      <c r="E106">
        <v>9.5</v>
      </c>
      <c r="F106" t="s">
        <v>3822</v>
      </c>
      <c r="G106" t="s">
        <v>3821</v>
      </c>
      <c r="H106" t="s">
        <v>3821</v>
      </c>
      <c r="I106" t="s">
        <v>3821</v>
      </c>
      <c r="J106" t="s">
        <v>3821</v>
      </c>
      <c r="K106" t="s">
        <v>3821</v>
      </c>
      <c r="L106" t="s">
        <v>3821</v>
      </c>
      <c r="M106" t="s">
        <v>3821</v>
      </c>
      <c r="N106">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9.5</v>
      </c>
      <c r="O106" t="str">
        <f>IF(OR(Table2[[#This Row],[QE2: method]]="none",Table2[[#This Row],[QE3: l+m]]="none",Table2[[#This Row],[QE5: long]]="none",Table2[[#This Row],[QE8: results]]="none"),"reject","ok")</f>
        <v>ok</v>
      </c>
      <c r="P106" s="5" t="str">
        <f>IF(Table2[[#This Row],[QE score]]&lt;=$P$1,"reject","ok")</f>
        <v>ok</v>
      </c>
      <c r="Q106" s="5" t="str">
        <f>IF(AND(Table2[[#This Row],[QE R1:
QE2/3/5/8]] &lt;&gt; "reject", Table2[[#This Row],[QE R2:
cut-off]] &lt;&gt; "reject"),"yes","no")</f>
        <v>yes</v>
      </c>
    </row>
    <row r="107" spans="1:17" x14ac:dyDescent="0.2">
      <c r="A107" t="s">
        <v>2702</v>
      </c>
      <c r="B107" s="5">
        <v>2018</v>
      </c>
      <c r="C107" s="5" t="s">
        <v>1376</v>
      </c>
      <c r="D107" s="5" t="s">
        <v>2705</v>
      </c>
      <c r="E107">
        <v>8.5</v>
      </c>
      <c r="F107" t="s">
        <v>3821</v>
      </c>
      <c r="G107" t="s">
        <v>3821</v>
      </c>
      <c r="H107" t="s">
        <v>3822</v>
      </c>
      <c r="I107" t="s">
        <v>3822</v>
      </c>
      <c r="J107" t="s">
        <v>3821</v>
      </c>
      <c r="K107" t="s">
        <v>3821</v>
      </c>
      <c r="L107" t="s">
        <v>3821</v>
      </c>
      <c r="M107" t="s">
        <v>3821</v>
      </c>
      <c r="N107">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8.5</v>
      </c>
      <c r="O107" t="str">
        <f>IF(OR(Table2[[#This Row],[QE2: method]]="none",Table2[[#This Row],[QE3: l+m]]="none",Table2[[#This Row],[QE5: long]]="none",Table2[[#This Row],[QE8: results]]="none"),"reject","ok")</f>
        <v>ok</v>
      </c>
      <c r="P107" s="5" t="str">
        <f>IF(Table2[[#This Row],[QE score]]&lt;=$P$1,"reject","ok")</f>
        <v>ok</v>
      </c>
      <c r="Q107" s="5" t="str">
        <f>IF(AND(Table2[[#This Row],[QE R1:
QE2/3/5/8]] &lt;&gt; "reject", Table2[[#This Row],[QE R2:
cut-off]] &lt;&gt; "reject"),"yes","no")</f>
        <v>yes</v>
      </c>
    </row>
    <row r="108" spans="1:17" x14ac:dyDescent="0.2">
      <c r="A108" t="s">
        <v>1739</v>
      </c>
      <c r="B108" s="5">
        <v>2018</v>
      </c>
      <c r="C108" s="5"/>
      <c r="D108" s="5" t="s">
        <v>1744</v>
      </c>
      <c r="E108">
        <v>8.5</v>
      </c>
      <c r="F108" t="s">
        <v>3821</v>
      </c>
      <c r="G108" t="s">
        <v>3822</v>
      </c>
      <c r="H108" t="s">
        <v>3822</v>
      </c>
      <c r="I108" t="s">
        <v>3821</v>
      </c>
      <c r="J108" t="s">
        <v>3821</v>
      </c>
      <c r="K108" t="s">
        <v>3821</v>
      </c>
      <c r="L108" t="s">
        <v>3821</v>
      </c>
      <c r="M108" t="s">
        <v>3821</v>
      </c>
      <c r="N108">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8.5</v>
      </c>
      <c r="O108" t="str">
        <f>IF(OR(Table2[[#This Row],[QE2: method]]="none",Table2[[#This Row],[QE3: l+m]]="none",Table2[[#This Row],[QE5: long]]="none",Table2[[#This Row],[QE8: results]]="none"),"reject","ok")</f>
        <v>ok</v>
      </c>
      <c r="P108" s="5" t="str">
        <f>IF(Table2[[#This Row],[QE score]]&lt;=$P$1,"reject","ok")</f>
        <v>ok</v>
      </c>
      <c r="Q108" s="5" t="str">
        <f>IF(AND(Table2[[#This Row],[QE R1:
QE2/3/5/8]] &lt;&gt; "reject", Table2[[#This Row],[QE R2:
cut-off]] &lt;&gt; "reject"),"yes","no")</f>
        <v>yes</v>
      </c>
    </row>
    <row r="109" spans="1:17" x14ac:dyDescent="0.2">
      <c r="A109" t="s">
        <v>3369</v>
      </c>
      <c r="B109" s="5">
        <v>2018</v>
      </c>
      <c r="C109" s="5" t="s">
        <v>376</v>
      </c>
      <c r="D109" s="5" t="s">
        <v>3371</v>
      </c>
      <c r="E109">
        <v>9</v>
      </c>
      <c r="F109" t="s">
        <v>3821</v>
      </c>
      <c r="G109" t="s">
        <v>3821</v>
      </c>
      <c r="H109" t="s">
        <v>3822</v>
      </c>
      <c r="I109" t="s">
        <v>3821</v>
      </c>
      <c r="J109" t="s">
        <v>3821</v>
      </c>
      <c r="K109" t="s">
        <v>3821</v>
      </c>
      <c r="L109" t="s">
        <v>3821</v>
      </c>
      <c r="M109" t="s">
        <v>3821</v>
      </c>
      <c r="N109">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109" t="str">
        <f>IF(OR(Table2[[#This Row],[QE2: method]]="none",Table2[[#This Row],[QE3: l+m]]="none",Table2[[#This Row],[QE5: long]]="none",Table2[[#This Row],[QE8: results]]="none"),"reject","ok")</f>
        <v>ok</v>
      </c>
      <c r="P109" s="5" t="str">
        <f>IF(Table2[[#This Row],[QE score]]&lt;=$P$1,"reject","ok")</f>
        <v>ok</v>
      </c>
      <c r="Q109" s="5" t="str">
        <f>IF(AND(Table2[[#This Row],[QE R1:
QE2/3/5/8]] &lt;&gt; "reject", Table2[[#This Row],[QE R2:
cut-off]] &lt;&gt; "reject"),"yes","no")</f>
        <v>yes</v>
      </c>
    </row>
    <row r="110" spans="1:17" x14ac:dyDescent="0.2">
      <c r="A110" t="s">
        <v>2217</v>
      </c>
      <c r="B110" s="5">
        <v>2018</v>
      </c>
      <c r="C110" s="5" t="s">
        <v>2221</v>
      </c>
      <c r="D110" s="5" t="s">
        <v>2222</v>
      </c>
      <c r="E110">
        <v>8</v>
      </c>
      <c r="F110" t="s">
        <v>3821</v>
      </c>
      <c r="G110" t="s">
        <v>3821</v>
      </c>
      <c r="H110" t="s">
        <v>3822</v>
      </c>
      <c r="I110" t="s">
        <v>3821</v>
      </c>
      <c r="J110" t="s">
        <v>3821</v>
      </c>
      <c r="K110" t="s">
        <v>3821</v>
      </c>
      <c r="L110" t="s">
        <v>3823</v>
      </c>
      <c r="M110" t="s">
        <v>3821</v>
      </c>
      <c r="N110">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110" t="str">
        <f>IF(OR(Table2[[#This Row],[QE2: method]]="none",Table2[[#This Row],[QE3: l+m]]="none",Table2[[#This Row],[QE5: long]]="none",Table2[[#This Row],[QE8: results]]="none"),"reject","ok")</f>
        <v>ok</v>
      </c>
      <c r="P110" s="5" t="str">
        <f>IF(Table2[[#This Row],[QE score]]&lt;=$P$1,"reject","ok")</f>
        <v>ok</v>
      </c>
      <c r="Q110" s="5" t="str">
        <f>IF(AND(Table2[[#This Row],[QE R1:
QE2/3/5/8]] &lt;&gt; "reject", Table2[[#This Row],[QE R2:
cut-off]] &lt;&gt; "reject"),"yes","no")</f>
        <v>yes</v>
      </c>
    </row>
    <row r="111" spans="1:17" x14ac:dyDescent="0.2">
      <c r="A111" t="s">
        <v>261</v>
      </c>
      <c r="B111" s="5">
        <v>2018</v>
      </c>
      <c r="C111" s="5" t="s">
        <v>264</v>
      </c>
      <c r="D111" s="5" t="s">
        <v>3351</v>
      </c>
      <c r="E111">
        <v>8</v>
      </c>
      <c r="F111" t="s">
        <v>3821</v>
      </c>
      <c r="G111" t="s">
        <v>3821</v>
      </c>
      <c r="H111" t="s">
        <v>3821</v>
      </c>
      <c r="I111" t="s">
        <v>3822</v>
      </c>
      <c r="J111" t="s">
        <v>3821</v>
      </c>
      <c r="K111" t="s">
        <v>3821</v>
      </c>
      <c r="L111" t="s">
        <v>3823</v>
      </c>
      <c r="M111" t="s">
        <v>3822</v>
      </c>
      <c r="N111">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111" t="str">
        <f>IF(OR(Table2[[#This Row],[QE2: method]]="none",Table2[[#This Row],[QE3: l+m]]="none",Table2[[#This Row],[QE5: long]]="none",Table2[[#This Row],[QE8: results]]="none"),"reject","ok")</f>
        <v>ok</v>
      </c>
      <c r="P111" s="5" t="str">
        <f>IF(Table2[[#This Row],[QE score]]&lt;=$P$1,"reject","ok")</f>
        <v>ok</v>
      </c>
      <c r="Q111" s="5" t="str">
        <f>IF(AND(Table2[[#This Row],[QE R1:
QE2/3/5/8]] &lt;&gt; "reject", Table2[[#This Row],[QE R2:
cut-off]] &lt;&gt; "reject"),"yes","no")</f>
        <v>yes</v>
      </c>
    </row>
    <row r="112" spans="1:17" x14ac:dyDescent="0.2">
      <c r="A112" t="s">
        <v>1300</v>
      </c>
      <c r="B112" s="5">
        <v>2018</v>
      </c>
      <c r="C112" s="5" t="s">
        <v>1302</v>
      </c>
      <c r="D112" s="5" t="s">
        <v>2326</v>
      </c>
      <c r="E112">
        <v>8.5</v>
      </c>
      <c r="F112" t="s">
        <v>3821</v>
      </c>
      <c r="G112" t="s">
        <v>3821</v>
      </c>
      <c r="H112" t="s">
        <v>3821</v>
      </c>
      <c r="I112" t="s">
        <v>3822</v>
      </c>
      <c r="J112" t="s">
        <v>3821</v>
      </c>
      <c r="K112" t="s">
        <v>3821</v>
      </c>
      <c r="L112" t="s">
        <v>3823</v>
      </c>
      <c r="M112" t="s">
        <v>3821</v>
      </c>
      <c r="N112">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8.5</v>
      </c>
      <c r="O112" t="str">
        <f>IF(OR(Table2[[#This Row],[QE2: method]]="none",Table2[[#This Row],[QE3: l+m]]="none",Table2[[#This Row],[QE5: long]]="none",Table2[[#This Row],[QE8: results]]="none"),"reject","ok")</f>
        <v>ok</v>
      </c>
      <c r="P112" s="5" t="str">
        <f>IF(Table2[[#This Row],[QE score]]&lt;=$P$1,"reject","ok")</f>
        <v>ok</v>
      </c>
      <c r="Q112" s="5" t="str">
        <f>IF(AND(Table2[[#This Row],[QE R1:
QE2/3/5/8]] &lt;&gt; "reject", Table2[[#This Row],[QE R2:
cut-off]] &lt;&gt; "reject"),"yes","no")</f>
        <v>yes</v>
      </c>
    </row>
    <row r="113" spans="1:17" x14ac:dyDescent="0.2">
      <c r="A113" t="s">
        <v>239</v>
      </c>
      <c r="B113" s="5">
        <v>2018</v>
      </c>
      <c r="C113" s="5" t="s">
        <v>242</v>
      </c>
      <c r="D113" s="5" t="s">
        <v>3356</v>
      </c>
      <c r="E113">
        <v>8.5</v>
      </c>
      <c r="F113" t="s">
        <v>3821</v>
      </c>
      <c r="G113" t="s">
        <v>3821</v>
      </c>
      <c r="H113" t="s">
        <v>3821</v>
      </c>
      <c r="I113" t="s">
        <v>3821</v>
      </c>
      <c r="J113" t="s">
        <v>3821</v>
      </c>
      <c r="K113" t="s">
        <v>3821</v>
      </c>
      <c r="L113" t="s">
        <v>3823</v>
      </c>
      <c r="M113" t="s">
        <v>3822</v>
      </c>
      <c r="N113">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8.5</v>
      </c>
      <c r="O113" t="str">
        <f>IF(OR(Table2[[#This Row],[QE2: method]]="none",Table2[[#This Row],[QE3: l+m]]="none",Table2[[#This Row],[QE5: long]]="none",Table2[[#This Row],[QE8: results]]="none"),"reject","ok")</f>
        <v>ok</v>
      </c>
      <c r="P113" s="5" t="str">
        <f>IF(Table2[[#This Row],[QE score]]&lt;=$P$1,"reject","ok")</f>
        <v>ok</v>
      </c>
      <c r="Q113" s="5" t="str">
        <f>IF(AND(Table2[[#This Row],[QE R1:
QE2/3/5/8]] &lt;&gt; "reject", Table2[[#This Row],[QE R2:
cut-off]] &lt;&gt; "reject"),"yes","no")</f>
        <v>yes</v>
      </c>
    </row>
    <row r="114" spans="1:17" x14ac:dyDescent="0.2">
      <c r="A114" t="s">
        <v>2525</v>
      </c>
      <c r="B114" s="5">
        <v>2018</v>
      </c>
      <c r="C114" s="5" t="s">
        <v>607</v>
      </c>
      <c r="D114" s="5" t="s">
        <v>2527</v>
      </c>
      <c r="E114">
        <v>8.5</v>
      </c>
      <c r="F114" t="s">
        <v>3821</v>
      </c>
      <c r="G114" t="s">
        <v>3821</v>
      </c>
      <c r="H114" t="s">
        <v>3822</v>
      </c>
      <c r="I114" t="s">
        <v>3822</v>
      </c>
      <c r="J114" t="s">
        <v>3821</v>
      </c>
      <c r="K114" t="s">
        <v>3821</v>
      </c>
      <c r="L114" t="s">
        <v>3821</v>
      </c>
      <c r="M114" t="s">
        <v>3821</v>
      </c>
      <c r="N114">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8.5</v>
      </c>
      <c r="O114" t="str">
        <f>IF(OR(Table2[[#This Row],[QE2: method]]="none",Table2[[#This Row],[QE3: l+m]]="none",Table2[[#This Row],[QE5: long]]="none",Table2[[#This Row],[QE8: results]]="none"),"reject","ok")</f>
        <v>ok</v>
      </c>
      <c r="P114" s="5" t="str">
        <f>IF(Table2[[#This Row],[QE score]]&lt;=$P$1,"reject","ok")</f>
        <v>ok</v>
      </c>
      <c r="Q114" s="5" t="str">
        <f>IF(AND(Table2[[#This Row],[QE R1:
QE2/3/5/8]] &lt;&gt; "reject", Table2[[#This Row],[QE R2:
cut-off]] &lt;&gt; "reject"),"yes","no")</f>
        <v>yes</v>
      </c>
    </row>
    <row r="115" spans="1:17" x14ac:dyDescent="0.2">
      <c r="A115" t="s">
        <v>1697</v>
      </c>
      <c r="B115" s="5">
        <v>2018</v>
      </c>
      <c r="C115" s="5" t="s">
        <v>1701</v>
      </c>
      <c r="D115" s="5" t="s">
        <v>1702</v>
      </c>
      <c r="E115">
        <v>8</v>
      </c>
      <c r="F115" t="s">
        <v>3821</v>
      </c>
      <c r="G115" t="s">
        <v>3821</v>
      </c>
      <c r="H115" t="s">
        <v>3821</v>
      </c>
      <c r="I115" t="s">
        <v>3822</v>
      </c>
      <c r="J115" t="s">
        <v>3821</v>
      </c>
      <c r="K115" t="s">
        <v>3821</v>
      </c>
      <c r="L115" t="s">
        <v>3823</v>
      </c>
      <c r="M115" t="s">
        <v>3822</v>
      </c>
      <c r="N115">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115" t="str">
        <f>IF(OR(Table2[[#This Row],[QE2: method]]="none",Table2[[#This Row],[QE3: l+m]]="none",Table2[[#This Row],[QE5: long]]="none",Table2[[#This Row],[QE8: results]]="none"),"reject","ok")</f>
        <v>ok</v>
      </c>
      <c r="P115" s="5" t="str">
        <f>IF(Table2[[#This Row],[QE score]]&lt;=$P$1,"reject","ok")</f>
        <v>ok</v>
      </c>
      <c r="Q115" s="5" t="str">
        <f>IF(AND(Table2[[#This Row],[QE R1:
QE2/3/5/8]] &lt;&gt; "reject", Table2[[#This Row],[QE R2:
cut-off]] &lt;&gt; "reject"),"yes","no")</f>
        <v>yes</v>
      </c>
    </row>
    <row r="116" spans="1:17" x14ac:dyDescent="0.2">
      <c r="A116" t="s">
        <v>612</v>
      </c>
      <c r="B116" s="5">
        <v>2018</v>
      </c>
      <c r="C116" s="5" t="s">
        <v>614</v>
      </c>
      <c r="D116" s="5" t="s">
        <v>2441</v>
      </c>
      <c r="E116">
        <v>9</v>
      </c>
      <c r="F116" t="s">
        <v>3821</v>
      </c>
      <c r="G116" t="s">
        <v>3821</v>
      </c>
      <c r="H116" t="s">
        <v>3821</v>
      </c>
      <c r="I116" t="s">
        <v>3821</v>
      </c>
      <c r="J116" t="s">
        <v>3821</v>
      </c>
      <c r="K116" t="s">
        <v>3821</v>
      </c>
      <c r="L116" t="s">
        <v>3823</v>
      </c>
      <c r="M116" t="s">
        <v>3821</v>
      </c>
      <c r="N116">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116" t="str">
        <f>IF(OR(Table2[[#This Row],[QE2: method]]="none",Table2[[#This Row],[QE3: l+m]]="none",Table2[[#This Row],[QE5: long]]="none",Table2[[#This Row],[QE8: results]]="none"),"reject","ok")</f>
        <v>ok</v>
      </c>
      <c r="P116" s="5" t="str">
        <f>IF(Table2[[#This Row],[QE score]]&lt;=$P$1,"reject","ok")</f>
        <v>ok</v>
      </c>
      <c r="Q116" s="5" t="str">
        <f>IF(AND(Table2[[#This Row],[QE R1:
QE2/3/5/8]] &lt;&gt; "reject", Table2[[#This Row],[QE R2:
cut-off]] &lt;&gt; "reject"),"yes","no")</f>
        <v>yes</v>
      </c>
    </row>
    <row r="117" spans="1:17" x14ac:dyDescent="0.2">
      <c r="A117" t="s">
        <v>3363</v>
      </c>
      <c r="B117" s="5">
        <v>2018</v>
      </c>
      <c r="C117" s="5" t="s">
        <v>1281</v>
      </c>
      <c r="D117" s="5" t="s">
        <v>3365</v>
      </c>
      <c r="E117">
        <v>9.5</v>
      </c>
      <c r="F117" t="s">
        <v>3821</v>
      </c>
      <c r="G117" t="s">
        <v>3821</v>
      </c>
      <c r="H117" t="s">
        <v>3821</v>
      </c>
      <c r="I117" t="s">
        <v>3821</v>
      </c>
      <c r="J117" t="s">
        <v>3821</v>
      </c>
      <c r="K117" t="s">
        <v>3821</v>
      </c>
      <c r="L117" t="s">
        <v>3821</v>
      </c>
      <c r="M117" t="s">
        <v>3822</v>
      </c>
      <c r="N117">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9.5</v>
      </c>
      <c r="O117" t="str">
        <f>IF(OR(Table2[[#This Row],[QE2: method]]="none",Table2[[#This Row],[QE3: l+m]]="none",Table2[[#This Row],[QE5: long]]="none",Table2[[#This Row],[QE8: results]]="none"),"reject","ok")</f>
        <v>ok</v>
      </c>
      <c r="P117" s="5" t="str">
        <f>IF(Table2[[#This Row],[QE score]]&lt;=$P$1,"reject","ok")</f>
        <v>ok</v>
      </c>
      <c r="Q117" s="5" t="str">
        <f>IF(AND(Table2[[#This Row],[QE R1:
QE2/3/5/8]] &lt;&gt; "reject", Table2[[#This Row],[QE R2:
cut-off]] &lt;&gt; "reject"),"yes","no")</f>
        <v>yes</v>
      </c>
    </row>
    <row r="118" spans="1:17" x14ac:dyDescent="0.2">
      <c r="A118" t="s">
        <v>2250</v>
      </c>
      <c r="B118" s="5">
        <v>2018</v>
      </c>
      <c r="C118" s="5" t="s">
        <v>507</v>
      </c>
      <c r="D118" s="5" t="s">
        <v>2253</v>
      </c>
      <c r="E118">
        <v>8</v>
      </c>
      <c r="F118" t="s">
        <v>3823</v>
      </c>
      <c r="G118" t="s">
        <v>3821</v>
      </c>
      <c r="H118" t="s">
        <v>3822</v>
      </c>
      <c r="I118" t="s">
        <v>3821</v>
      </c>
      <c r="J118" t="s">
        <v>3821</v>
      </c>
      <c r="K118" t="s">
        <v>3821</v>
      </c>
      <c r="L118" t="s">
        <v>3821</v>
      </c>
      <c r="M118" t="s">
        <v>3821</v>
      </c>
      <c r="N118">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118" t="str">
        <f>IF(OR(Table2[[#This Row],[QE2: method]]="none",Table2[[#This Row],[QE3: l+m]]="none",Table2[[#This Row],[QE5: long]]="none",Table2[[#This Row],[QE8: results]]="none"),"reject","ok")</f>
        <v>ok</v>
      </c>
      <c r="P118" s="5" t="str">
        <f>IF(Table2[[#This Row],[QE score]]&lt;=$P$1,"reject","ok")</f>
        <v>ok</v>
      </c>
      <c r="Q118" s="5" t="str">
        <f>IF(AND(Table2[[#This Row],[QE R1:
QE2/3/5/8]] &lt;&gt; "reject", Table2[[#This Row],[QE R2:
cut-off]] &lt;&gt; "reject"),"yes","no")</f>
        <v>yes</v>
      </c>
    </row>
    <row r="119" spans="1:17" x14ac:dyDescent="0.2">
      <c r="A119" t="s">
        <v>121</v>
      </c>
      <c r="B119" s="5">
        <v>2018</v>
      </c>
      <c r="C119" s="5" t="s">
        <v>126</v>
      </c>
      <c r="D119" s="5" t="s">
        <v>1754</v>
      </c>
      <c r="E119">
        <v>9</v>
      </c>
      <c r="F119" t="s">
        <v>3821</v>
      </c>
      <c r="G119" t="s">
        <v>3821</v>
      </c>
      <c r="H119" t="s">
        <v>3821</v>
      </c>
      <c r="I119" t="s">
        <v>3821</v>
      </c>
      <c r="J119" t="s">
        <v>3821</v>
      </c>
      <c r="K119" t="s">
        <v>3821</v>
      </c>
      <c r="L119" t="s">
        <v>3823</v>
      </c>
      <c r="M119" t="s">
        <v>3821</v>
      </c>
      <c r="N119">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119" t="str">
        <f>IF(OR(Table2[[#This Row],[QE2: method]]="none",Table2[[#This Row],[QE3: l+m]]="none",Table2[[#This Row],[QE5: long]]="none",Table2[[#This Row],[QE8: results]]="none"),"reject","ok")</f>
        <v>ok</v>
      </c>
      <c r="P119" s="5" t="str">
        <f>IF(Table2[[#This Row],[QE score]]&lt;=$P$1,"reject","ok")</f>
        <v>ok</v>
      </c>
      <c r="Q119" s="5" t="str">
        <f>IF(AND(Table2[[#This Row],[QE R1:
QE2/3/5/8]] &lt;&gt; "reject", Table2[[#This Row],[QE R2:
cut-off]] &lt;&gt; "reject"),"yes","no")</f>
        <v>yes</v>
      </c>
    </row>
    <row r="120" spans="1:17" x14ac:dyDescent="0.2">
      <c r="A120" t="s">
        <v>972</v>
      </c>
      <c r="B120" s="5">
        <v>2018</v>
      </c>
      <c r="C120" s="5" t="s">
        <v>746</v>
      </c>
      <c r="D120" s="5" t="s">
        <v>2028</v>
      </c>
      <c r="E120">
        <v>10</v>
      </c>
      <c r="F120" t="s">
        <v>3821</v>
      </c>
      <c r="G120" t="s">
        <v>3821</v>
      </c>
      <c r="H120" t="s">
        <v>3821</v>
      </c>
      <c r="I120" t="s">
        <v>3821</v>
      </c>
      <c r="J120" t="s">
        <v>3821</v>
      </c>
      <c r="K120" t="s">
        <v>3821</v>
      </c>
      <c r="L120" t="s">
        <v>3821</v>
      </c>
      <c r="M120" t="s">
        <v>3821</v>
      </c>
      <c r="N120">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10</v>
      </c>
      <c r="O120" t="str">
        <f>IF(OR(Table2[[#This Row],[QE2: method]]="none",Table2[[#This Row],[QE3: l+m]]="none",Table2[[#This Row],[QE5: long]]="none",Table2[[#This Row],[QE8: results]]="none"),"reject","ok")</f>
        <v>ok</v>
      </c>
      <c r="P120" s="5" t="str">
        <f>IF(Table2[[#This Row],[QE score]]&lt;=$P$1,"reject","ok")</f>
        <v>ok</v>
      </c>
      <c r="Q120" s="5" t="str">
        <f>IF(AND(Table2[[#This Row],[QE R1:
QE2/3/5/8]] &lt;&gt; "reject", Table2[[#This Row],[QE R2:
cut-off]] &lt;&gt; "reject"),"yes","no")</f>
        <v>yes</v>
      </c>
    </row>
    <row r="121" spans="1:17" x14ac:dyDescent="0.2">
      <c r="A121" t="s">
        <v>917</v>
      </c>
      <c r="B121" s="5">
        <v>2018</v>
      </c>
      <c r="C121" s="5" t="s">
        <v>920</v>
      </c>
      <c r="D121" s="5" t="s">
        <v>1734</v>
      </c>
      <c r="E121">
        <v>10</v>
      </c>
      <c r="F121" t="s">
        <v>3821</v>
      </c>
      <c r="G121" t="s">
        <v>3821</v>
      </c>
      <c r="H121" t="s">
        <v>3821</v>
      </c>
      <c r="I121" t="s">
        <v>3821</v>
      </c>
      <c r="J121" t="s">
        <v>3821</v>
      </c>
      <c r="K121" t="s">
        <v>3821</v>
      </c>
      <c r="L121" t="s">
        <v>3821</v>
      </c>
      <c r="M121" t="s">
        <v>3821</v>
      </c>
      <c r="N121">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10</v>
      </c>
      <c r="O121" t="str">
        <f>IF(OR(Table2[[#This Row],[QE2: method]]="none",Table2[[#This Row],[QE3: l+m]]="none",Table2[[#This Row],[QE5: long]]="none",Table2[[#This Row],[QE8: results]]="none"),"reject","ok")</f>
        <v>ok</v>
      </c>
      <c r="P121" s="5" t="str">
        <f>IF(Table2[[#This Row],[QE score]]&lt;=$P$1,"reject","ok")</f>
        <v>ok</v>
      </c>
      <c r="Q121" s="5" t="str">
        <f>IF(AND(Table2[[#This Row],[QE R1:
QE2/3/5/8]] &lt;&gt; "reject", Table2[[#This Row],[QE R2:
cut-off]] &lt;&gt; "reject"),"yes","no")</f>
        <v>yes</v>
      </c>
    </row>
    <row r="122" spans="1:17" x14ac:dyDescent="0.2">
      <c r="A122" t="s">
        <v>2000</v>
      </c>
      <c r="B122" s="5">
        <v>2018</v>
      </c>
      <c r="C122" s="5" t="s">
        <v>2004</v>
      </c>
      <c r="D122" s="5" t="s">
        <v>2005</v>
      </c>
      <c r="E122">
        <v>8</v>
      </c>
      <c r="F122" t="s">
        <v>3822</v>
      </c>
      <c r="G122" t="s">
        <v>3822</v>
      </c>
      <c r="H122" t="s">
        <v>3821</v>
      </c>
      <c r="I122" t="s">
        <v>3822</v>
      </c>
      <c r="J122" t="s">
        <v>3821</v>
      </c>
      <c r="K122" t="s">
        <v>3821</v>
      </c>
      <c r="L122" t="s">
        <v>3821</v>
      </c>
      <c r="M122" t="s">
        <v>3822</v>
      </c>
      <c r="N122">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122" t="str">
        <f>IF(OR(Table2[[#This Row],[QE2: method]]="none",Table2[[#This Row],[QE3: l+m]]="none",Table2[[#This Row],[QE5: long]]="none",Table2[[#This Row],[QE8: results]]="none"),"reject","ok")</f>
        <v>ok</v>
      </c>
      <c r="P122" s="5" t="str">
        <f>IF(Table2[[#This Row],[QE score]]&lt;=$P$1,"reject","ok")</f>
        <v>ok</v>
      </c>
      <c r="Q122" s="5" t="str">
        <f>IF(AND(Table2[[#This Row],[QE R1:
QE2/3/5/8]] &lt;&gt; "reject", Table2[[#This Row],[QE R2:
cut-off]] &lt;&gt; "reject"),"yes","no")</f>
        <v>yes</v>
      </c>
    </row>
    <row r="123" spans="1:17" x14ac:dyDescent="0.2">
      <c r="A123" t="s">
        <v>195</v>
      </c>
      <c r="B123" s="5">
        <v>2018</v>
      </c>
      <c r="C123" s="5" t="s">
        <v>198</v>
      </c>
      <c r="D123" s="5" t="s">
        <v>2411</v>
      </c>
      <c r="E123">
        <v>8.5</v>
      </c>
      <c r="F123" t="s">
        <v>3822</v>
      </c>
      <c r="G123" t="s">
        <v>3821</v>
      </c>
      <c r="H123" t="s">
        <v>3821</v>
      </c>
      <c r="I123" t="s">
        <v>3822</v>
      </c>
      <c r="J123" t="s">
        <v>3821</v>
      </c>
      <c r="K123" t="s">
        <v>3821</v>
      </c>
      <c r="L123" t="s">
        <v>3821</v>
      </c>
      <c r="M123" t="s">
        <v>3822</v>
      </c>
      <c r="N123">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8.5</v>
      </c>
      <c r="O123" t="str">
        <f>IF(OR(Table2[[#This Row],[QE2: method]]="none",Table2[[#This Row],[QE3: l+m]]="none",Table2[[#This Row],[QE5: long]]="none",Table2[[#This Row],[QE8: results]]="none"),"reject","ok")</f>
        <v>ok</v>
      </c>
      <c r="P123" s="5" t="str">
        <f>IF(Table2[[#This Row],[QE score]]&lt;=$P$1,"reject","ok")</f>
        <v>ok</v>
      </c>
      <c r="Q123" s="5" t="str">
        <f>IF(AND(Table2[[#This Row],[QE R1:
QE2/3/5/8]] &lt;&gt; "reject", Table2[[#This Row],[QE R2:
cut-off]] &lt;&gt; "reject"),"yes","no")</f>
        <v>yes</v>
      </c>
    </row>
    <row r="124" spans="1:17" x14ac:dyDescent="0.2">
      <c r="A124" t="s">
        <v>3381</v>
      </c>
      <c r="B124" s="5">
        <v>2018</v>
      </c>
      <c r="C124" s="5" t="s">
        <v>3385</v>
      </c>
      <c r="D124" s="5" t="s">
        <v>3386</v>
      </c>
      <c r="E124">
        <v>8.5</v>
      </c>
      <c r="F124" t="s">
        <v>3822</v>
      </c>
      <c r="G124" t="s">
        <v>3821</v>
      </c>
      <c r="H124" t="s">
        <v>3821</v>
      </c>
      <c r="I124" t="s">
        <v>3822</v>
      </c>
      <c r="J124" t="s">
        <v>3821</v>
      </c>
      <c r="K124" t="s">
        <v>3821</v>
      </c>
      <c r="L124" t="s">
        <v>3821</v>
      </c>
      <c r="M124" t="s">
        <v>3822</v>
      </c>
      <c r="N124">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8.5</v>
      </c>
      <c r="O124" t="str">
        <f>IF(OR(Table2[[#This Row],[QE2: method]]="none",Table2[[#This Row],[QE3: l+m]]="none",Table2[[#This Row],[QE5: long]]="none",Table2[[#This Row],[QE8: results]]="none"),"reject","ok")</f>
        <v>ok</v>
      </c>
      <c r="P124" s="5" t="str">
        <f>IF(Table2[[#This Row],[QE score]]&lt;=$P$1,"reject","ok")</f>
        <v>ok</v>
      </c>
      <c r="Q124" s="5" t="str">
        <f>IF(AND(Table2[[#This Row],[QE R1:
QE2/3/5/8]] &lt;&gt; "reject", Table2[[#This Row],[QE R2:
cut-off]] &lt;&gt; "reject"),"yes","no")</f>
        <v>yes</v>
      </c>
    </row>
    <row r="125" spans="1:17" x14ac:dyDescent="0.2">
      <c r="A125" t="s">
        <v>973</v>
      </c>
      <c r="B125" s="5">
        <v>2018</v>
      </c>
      <c r="C125" s="5" t="s">
        <v>978</v>
      </c>
      <c r="D125" s="5" t="s">
        <v>979</v>
      </c>
      <c r="E125">
        <v>8.5</v>
      </c>
      <c r="F125" t="s">
        <v>3821</v>
      </c>
      <c r="G125" t="s">
        <v>3821</v>
      </c>
      <c r="H125" t="s">
        <v>3822</v>
      </c>
      <c r="I125" t="s">
        <v>3822</v>
      </c>
      <c r="J125" t="s">
        <v>3821</v>
      </c>
      <c r="K125" t="s">
        <v>3821</v>
      </c>
      <c r="L125" t="s">
        <v>3821</v>
      </c>
      <c r="M125" t="s">
        <v>3821</v>
      </c>
      <c r="N125">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8.5</v>
      </c>
      <c r="O125" t="str">
        <f>IF(OR(Table2[[#This Row],[QE2: method]]="none",Table2[[#This Row],[QE3: l+m]]="none",Table2[[#This Row],[QE5: long]]="none",Table2[[#This Row],[QE8: results]]="none"),"reject","ok")</f>
        <v>ok</v>
      </c>
      <c r="P125" s="5" t="str">
        <f>IF(Table2[[#This Row],[QE score]]&lt;=$P$1,"reject","ok")</f>
        <v>ok</v>
      </c>
      <c r="Q125" s="5" t="str">
        <f>IF(AND(Table2[[#This Row],[QE R1:
QE2/3/5/8]] &lt;&gt; "reject", Table2[[#This Row],[QE R2:
cut-off]] &lt;&gt; "reject"),"yes","no")</f>
        <v>yes</v>
      </c>
    </row>
    <row r="126" spans="1:17" x14ac:dyDescent="0.2">
      <c r="A126" t="s">
        <v>370</v>
      </c>
      <c r="B126" s="5">
        <v>2019</v>
      </c>
      <c r="C126" s="5" t="s">
        <v>373</v>
      </c>
      <c r="D126" s="5" t="s">
        <v>3544</v>
      </c>
      <c r="E126" s="10">
        <v>9</v>
      </c>
      <c r="F126" s="11" t="s">
        <v>3821</v>
      </c>
      <c r="G126" t="s">
        <v>3821</v>
      </c>
      <c r="H126" t="s">
        <v>3822</v>
      </c>
      <c r="I126" t="s">
        <v>3821</v>
      </c>
      <c r="J126" t="s">
        <v>3821</v>
      </c>
      <c r="K126" t="s">
        <v>3821</v>
      </c>
      <c r="L126" t="s">
        <v>3821</v>
      </c>
      <c r="M126" t="s">
        <v>3821</v>
      </c>
      <c r="N126">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126" s="4" t="str">
        <f>IF(OR(Table2[[#This Row],[QE2: method]]="none",Table2[[#This Row],[QE3: l+m]]="none",Table2[[#This Row],[QE5: long]]="none",Table2[[#This Row],[QE8: results]]="none"),"reject","ok")</f>
        <v>ok</v>
      </c>
      <c r="P126" s="4" t="str">
        <f>IF(Table2[[#This Row],[QE score]]&lt;=$P$1,"reject","ok")</f>
        <v>ok</v>
      </c>
      <c r="Q126" s="13" t="str">
        <f>IF(AND(Table2[[#This Row],[QE R1:
QE2/3/5/8]] &lt;&gt; "reject", Table2[[#This Row],[QE R2:
cut-off]] &lt;&gt; "reject"),"yes","no")</f>
        <v>yes</v>
      </c>
    </row>
    <row r="127" spans="1:17" x14ac:dyDescent="0.2">
      <c r="A127" t="s">
        <v>1428</v>
      </c>
      <c r="B127" s="5">
        <v>2019</v>
      </c>
      <c r="C127" s="5" t="s">
        <v>1431</v>
      </c>
      <c r="D127" s="5" t="s">
        <v>1651</v>
      </c>
      <c r="E127">
        <v>9</v>
      </c>
      <c r="F127" t="s">
        <v>3822</v>
      </c>
      <c r="G127" t="s">
        <v>3821</v>
      </c>
      <c r="H127" t="s">
        <v>3821</v>
      </c>
      <c r="I127" t="s">
        <v>3822</v>
      </c>
      <c r="J127" t="s">
        <v>3821</v>
      </c>
      <c r="K127" t="s">
        <v>3821</v>
      </c>
      <c r="L127" t="s">
        <v>3821</v>
      </c>
      <c r="M127" t="s">
        <v>3821</v>
      </c>
      <c r="N127">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127" t="str">
        <f>IF(OR(Table2[[#This Row],[QE2: method]]="none",Table2[[#This Row],[QE3: l+m]]="none",Table2[[#This Row],[QE5: long]]="none",Table2[[#This Row],[QE8: results]]="none"),"reject","ok")</f>
        <v>ok</v>
      </c>
      <c r="P127" s="5" t="str">
        <f>IF(Table2[[#This Row],[QE score]]&lt;=$P$1,"reject","ok")</f>
        <v>ok</v>
      </c>
      <c r="Q127" s="5" t="str">
        <f>IF(AND(Table2[[#This Row],[QE R1:
QE2/3/5/8]] &lt;&gt; "reject", Table2[[#This Row],[QE R2:
cut-off]] &lt;&gt; "reject"),"yes","no")</f>
        <v>yes</v>
      </c>
    </row>
    <row r="128" spans="1:17" x14ac:dyDescent="0.2">
      <c r="A128" t="s">
        <v>2725</v>
      </c>
      <c r="B128" s="5">
        <v>2019</v>
      </c>
      <c r="C128" s="5" t="s">
        <v>1218</v>
      </c>
      <c r="D128" s="5" t="s">
        <v>3549</v>
      </c>
      <c r="E128">
        <v>9</v>
      </c>
      <c r="F128" t="s">
        <v>3821</v>
      </c>
      <c r="G128" t="s">
        <v>3821</v>
      </c>
      <c r="H128" t="s">
        <v>3821</v>
      </c>
      <c r="I128" t="s">
        <v>3821</v>
      </c>
      <c r="J128" t="s">
        <v>3821</v>
      </c>
      <c r="K128" t="s">
        <v>3821</v>
      </c>
      <c r="L128" t="s">
        <v>3823</v>
      </c>
      <c r="M128" t="s">
        <v>3821</v>
      </c>
      <c r="N128">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128" t="str">
        <f>IF(OR(Table2[[#This Row],[QE2: method]]="none",Table2[[#This Row],[QE3: l+m]]="none",Table2[[#This Row],[QE5: long]]="none",Table2[[#This Row],[QE8: results]]="none"),"reject","ok")</f>
        <v>ok</v>
      </c>
      <c r="P128" s="5" t="str">
        <f>IF(Table2[[#This Row],[QE score]]&lt;=$P$1,"reject","ok")</f>
        <v>ok</v>
      </c>
      <c r="Q128" s="5" t="str">
        <f>IF(AND(Table2[[#This Row],[QE R1:
QE2/3/5/8]] &lt;&gt; "reject", Table2[[#This Row],[QE R2:
cut-off]] &lt;&gt; "reject"),"yes","no")</f>
        <v>yes</v>
      </c>
    </row>
    <row r="129" spans="1:17" x14ac:dyDescent="0.2">
      <c r="A129" t="s">
        <v>3521</v>
      </c>
      <c r="B129" s="5">
        <v>2019</v>
      </c>
      <c r="C129" s="5" t="s">
        <v>1405</v>
      </c>
      <c r="D129" s="5" t="s">
        <v>3524</v>
      </c>
      <c r="E129">
        <v>9</v>
      </c>
      <c r="F129" t="s">
        <v>3822</v>
      </c>
      <c r="G129" t="s">
        <v>3821</v>
      </c>
      <c r="H129" t="s">
        <v>3821</v>
      </c>
      <c r="I129" t="s">
        <v>3821</v>
      </c>
      <c r="J129" t="s">
        <v>3821</v>
      </c>
      <c r="K129" t="s">
        <v>3821</v>
      </c>
      <c r="L129" t="s">
        <v>3821</v>
      </c>
      <c r="M129" t="s">
        <v>3822</v>
      </c>
      <c r="N129">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129" t="str">
        <f>IF(OR(Table2[[#This Row],[QE2: method]]="none",Table2[[#This Row],[QE3: l+m]]="none",Table2[[#This Row],[QE5: long]]="none",Table2[[#This Row],[QE8: results]]="none"),"reject","ok")</f>
        <v>ok</v>
      </c>
      <c r="P129" s="5" t="str">
        <f>IF(Table2[[#This Row],[QE score]]&lt;=$P$1,"reject","ok")</f>
        <v>ok</v>
      </c>
      <c r="Q129" s="5" t="str">
        <f>IF(AND(Table2[[#This Row],[QE R1:
QE2/3/5/8]] &lt;&gt; "reject", Table2[[#This Row],[QE R2:
cut-off]] &lt;&gt; "reject"),"yes","no")</f>
        <v>yes</v>
      </c>
    </row>
    <row r="130" spans="1:17" x14ac:dyDescent="0.2">
      <c r="A130" t="s">
        <v>1276</v>
      </c>
      <c r="B130" s="5">
        <v>2019</v>
      </c>
      <c r="C130" s="5" t="s">
        <v>1278</v>
      </c>
      <c r="D130" s="5" t="s">
        <v>2130</v>
      </c>
      <c r="E130">
        <v>10</v>
      </c>
      <c r="F130" t="s">
        <v>3821</v>
      </c>
      <c r="G130" t="s">
        <v>3821</v>
      </c>
      <c r="H130" t="s">
        <v>3821</v>
      </c>
      <c r="I130" t="s">
        <v>3821</v>
      </c>
      <c r="J130" t="s">
        <v>3821</v>
      </c>
      <c r="K130" t="s">
        <v>3821</v>
      </c>
      <c r="L130" t="s">
        <v>3821</v>
      </c>
      <c r="M130" t="s">
        <v>3821</v>
      </c>
      <c r="N130">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10</v>
      </c>
      <c r="O130" t="str">
        <f>IF(OR(Table2[[#This Row],[QE2: method]]="none",Table2[[#This Row],[QE3: l+m]]="none",Table2[[#This Row],[QE5: long]]="none",Table2[[#This Row],[QE8: results]]="none"),"reject","ok")</f>
        <v>ok</v>
      </c>
      <c r="P130" s="5" t="str">
        <f>IF(Table2[[#This Row],[QE score]]&lt;=$P$1,"reject","ok")</f>
        <v>ok</v>
      </c>
      <c r="Q130" s="5" t="str">
        <f>IF(AND(Table2[[#This Row],[QE R1:
QE2/3/5/8]] &lt;&gt; "reject", Table2[[#This Row],[QE R2:
cut-off]] &lt;&gt; "reject"),"yes","no")</f>
        <v>yes</v>
      </c>
    </row>
    <row r="131" spans="1:17" x14ac:dyDescent="0.2">
      <c r="A131" t="s">
        <v>385</v>
      </c>
      <c r="B131" s="5">
        <v>2019</v>
      </c>
      <c r="C131" s="5" t="s">
        <v>388</v>
      </c>
      <c r="D131" s="5" t="s">
        <v>1590</v>
      </c>
      <c r="E131">
        <v>8</v>
      </c>
      <c r="F131" t="s">
        <v>3821</v>
      </c>
      <c r="G131" t="s">
        <v>3821</v>
      </c>
      <c r="H131" t="s">
        <v>3821</v>
      </c>
      <c r="I131" t="s">
        <v>3822</v>
      </c>
      <c r="J131" t="s">
        <v>3821</v>
      </c>
      <c r="K131" t="s">
        <v>3821</v>
      </c>
      <c r="L131" t="s">
        <v>3823</v>
      </c>
      <c r="M131" t="s">
        <v>3822</v>
      </c>
      <c r="N131">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131" t="str">
        <f>IF(OR(Table2[[#This Row],[QE2: method]]="none",Table2[[#This Row],[QE3: l+m]]="none",Table2[[#This Row],[QE5: long]]="none",Table2[[#This Row],[QE8: results]]="none"),"reject","ok")</f>
        <v>ok</v>
      </c>
      <c r="P131" s="5" t="str">
        <f>IF(Table2[[#This Row],[QE score]]&lt;=$P$1,"reject","ok")</f>
        <v>ok</v>
      </c>
      <c r="Q131" s="5" t="str">
        <f>IF(AND(Table2[[#This Row],[QE R1:
QE2/3/5/8]] &lt;&gt; "reject", Table2[[#This Row],[QE R2:
cut-off]] &lt;&gt; "reject"),"yes","no")</f>
        <v>yes</v>
      </c>
    </row>
    <row r="132" spans="1:17" x14ac:dyDescent="0.2">
      <c r="A132" t="s">
        <v>3620</v>
      </c>
      <c r="B132" s="5">
        <v>2019</v>
      </c>
      <c r="C132" s="5" t="s">
        <v>876</v>
      </c>
      <c r="D132" s="5" t="s">
        <v>3622</v>
      </c>
      <c r="E132">
        <v>8.5</v>
      </c>
      <c r="F132" t="s">
        <v>3823</v>
      </c>
      <c r="G132" t="s">
        <v>3821</v>
      </c>
      <c r="H132" t="s">
        <v>3821</v>
      </c>
      <c r="I132" t="s">
        <v>3821</v>
      </c>
      <c r="J132" t="s">
        <v>3821</v>
      </c>
      <c r="K132" t="s">
        <v>3821</v>
      </c>
      <c r="L132" t="s">
        <v>3821</v>
      </c>
      <c r="M132" t="s">
        <v>3822</v>
      </c>
      <c r="N132">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8.5</v>
      </c>
      <c r="O132" t="str">
        <f>IF(OR(Table2[[#This Row],[QE2: method]]="none",Table2[[#This Row],[QE3: l+m]]="none",Table2[[#This Row],[QE5: long]]="none",Table2[[#This Row],[QE8: results]]="none"),"reject","ok")</f>
        <v>ok</v>
      </c>
      <c r="P132" s="5" t="str">
        <f>IF(Table2[[#This Row],[QE score]]&lt;=$P$1,"reject","ok")</f>
        <v>ok</v>
      </c>
      <c r="Q132" s="5" t="str">
        <f>IF(AND(Table2[[#This Row],[QE R1:
QE2/3/5/8]] &lt;&gt; "reject", Table2[[#This Row],[QE R2:
cut-off]] &lt;&gt; "reject"),"yes","no")</f>
        <v>yes</v>
      </c>
    </row>
    <row r="133" spans="1:17" x14ac:dyDescent="0.2">
      <c r="A133" t="s">
        <v>627</v>
      </c>
      <c r="B133" s="5">
        <v>2019</v>
      </c>
      <c r="C133" s="5" t="s">
        <v>629</v>
      </c>
      <c r="D133" s="5" t="s">
        <v>2623</v>
      </c>
      <c r="E133">
        <v>9</v>
      </c>
      <c r="F133" t="s">
        <v>3822</v>
      </c>
      <c r="G133" t="s">
        <v>3821</v>
      </c>
      <c r="H133" t="s">
        <v>3821</v>
      </c>
      <c r="I133" t="s">
        <v>3821</v>
      </c>
      <c r="J133" t="s">
        <v>3821</v>
      </c>
      <c r="K133" t="s">
        <v>3821</v>
      </c>
      <c r="L133" t="s">
        <v>3821</v>
      </c>
      <c r="M133" t="s">
        <v>3822</v>
      </c>
      <c r="N133">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133" t="str">
        <f>IF(OR(Table2[[#This Row],[QE2: method]]="none",Table2[[#This Row],[QE3: l+m]]="none",Table2[[#This Row],[QE5: long]]="none",Table2[[#This Row],[QE8: results]]="none"),"reject","ok")</f>
        <v>ok</v>
      </c>
      <c r="P133" s="5" t="str">
        <f>IF(Table2[[#This Row],[QE score]]&lt;=$P$1,"reject","ok")</f>
        <v>ok</v>
      </c>
      <c r="Q133" s="5" t="str">
        <f>IF(AND(Table2[[#This Row],[QE R1:
QE2/3/5/8]] &lt;&gt; "reject", Table2[[#This Row],[QE R2:
cut-off]] &lt;&gt; "reject"),"yes","no")</f>
        <v>yes</v>
      </c>
    </row>
    <row r="134" spans="1:17" x14ac:dyDescent="0.2">
      <c r="A134" t="s">
        <v>433</v>
      </c>
      <c r="B134" s="5">
        <v>2019</v>
      </c>
      <c r="C134" s="5" t="s">
        <v>436</v>
      </c>
      <c r="D134" s="5" t="s">
        <v>2142</v>
      </c>
      <c r="E134">
        <v>8.5</v>
      </c>
      <c r="F134" t="s">
        <v>3821</v>
      </c>
      <c r="G134" t="s">
        <v>3822</v>
      </c>
      <c r="H134" t="s">
        <v>3822</v>
      </c>
      <c r="I134" t="s">
        <v>3821</v>
      </c>
      <c r="J134" t="s">
        <v>3821</v>
      </c>
      <c r="K134" t="s">
        <v>3821</v>
      </c>
      <c r="L134" t="s">
        <v>3821</v>
      </c>
      <c r="M134" t="s">
        <v>3821</v>
      </c>
      <c r="N134">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8.5</v>
      </c>
      <c r="O134" t="str">
        <f>IF(OR(Table2[[#This Row],[QE2: method]]="none",Table2[[#This Row],[QE3: l+m]]="none",Table2[[#This Row],[QE5: long]]="none",Table2[[#This Row],[QE8: results]]="none"),"reject","ok")</f>
        <v>ok</v>
      </c>
      <c r="P134" s="5" t="str">
        <f>IF(Table2[[#This Row],[QE score]]&lt;=$P$1,"reject","ok")</f>
        <v>ok</v>
      </c>
      <c r="Q134" s="5" t="str">
        <f>IF(AND(Table2[[#This Row],[QE R1:
QE2/3/5/8]] &lt;&gt; "reject", Table2[[#This Row],[QE R2:
cut-off]] &lt;&gt; "reject"),"yes","no")</f>
        <v>yes</v>
      </c>
    </row>
    <row r="135" spans="1:17" x14ac:dyDescent="0.2">
      <c r="A135" t="s">
        <v>461</v>
      </c>
      <c r="B135" s="5">
        <v>2019</v>
      </c>
      <c r="C135" s="5" t="s">
        <v>464</v>
      </c>
      <c r="D135" s="5" t="s">
        <v>3492</v>
      </c>
      <c r="E135">
        <v>8</v>
      </c>
      <c r="F135" t="s">
        <v>3822</v>
      </c>
      <c r="G135" t="s">
        <v>3821</v>
      </c>
      <c r="H135" t="s">
        <v>3821</v>
      </c>
      <c r="I135" t="s">
        <v>3821</v>
      </c>
      <c r="J135" t="s">
        <v>3821</v>
      </c>
      <c r="K135" t="s">
        <v>3821</v>
      </c>
      <c r="L135" t="s">
        <v>3823</v>
      </c>
      <c r="M135" t="s">
        <v>3822</v>
      </c>
      <c r="N135">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135" t="str">
        <f>IF(OR(Table2[[#This Row],[QE2: method]]="none",Table2[[#This Row],[QE3: l+m]]="none",Table2[[#This Row],[QE5: long]]="none",Table2[[#This Row],[QE8: results]]="none"),"reject","ok")</f>
        <v>ok</v>
      </c>
      <c r="P135" s="5" t="str">
        <f>IF(Table2[[#This Row],[QE score]]&lt;=$P$1,"reject","ok")</f>
        <v>ok</v>
      </c>
      <c r="Q135" s="5" t="str">
        <f>IF(AND(Table2[[#This Row],[QE R1:
QE2/3/5/8]] &lt;&gt; "reject", Table2[[#This Row],[QE R2:
cut-off]] &lt;&gt; "reject"),"yes","no")</f>
        <v>yes</v>
      </c>
    </row>
    <row r="136" spans="1:17" x14ac:dyDescent="0.2">
      <c r="A136" t="s">
        <v>171</v>
      </c>
      <c r="B136" s="5">
        <v>2019</v>
      </c>
      <c r="C136" s="5" t="s">
        <v>174</v>
      </c>
      <c r="D136" s="5" t="s">
        <v>2084</v>
      </c>
      <c r="E136">
        <v>9</v>
      </c>
      <c r="F136" t="s">
        <v>3821</v>
      </c>
      <c r="G136" t="s">
        <v>3821</v>
      </c>
      <c r="H136" t="s">
        <v>3821</v>
      </c>
      <c r="I136" t="s">
        <v>3822</v>
      </c>
      <c r="J136" t="s">
        <v>3821</v>
      </c>
      <c r="K136" t="s">
        <v>3821</v>
      </c>
      <c r="L136" t="s">
        <v>3821</v>
      </c>
      <c r="M136" t="s">
        <v>3822</v>
      </c>
      <c r="N136">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136" t="str">
        <f>IF(OR(Table2[[#This Row],[QE2: method]]="none",Table2[[#This Row],[QE3: l+m]]="none",Table2[[#This Row],[QE5: long]]="none",Table2[[#This Row],[QE8: results]]="none"),"reject","ok")</f>
        <v>ok</v>
      </c>
      <c r="P136" s="5" t="str">
        <f>IF(Table2[[#This Row],[QE score]]&lt;=$P$1,"reject","ok")</f>
        <v>ok</v>
      </c>
      <c r="Q136" s="5" t="str">
        <f>IF(AND(Table2[[#This Row],[QE R1:
QE2/3/5/8]] &lt;&gt; "reject", Table2[[#This Row],[QE R2:
cut-off]] &lt;&gt; "reject"),"yes","no")</f>
        <v>yes</v>
      </c>
    </row>
    <row r="137" spans="1:17" x14ac:dyDescent="0.2">
      <c r="A137" t="s">
        <v>3426</v>
      </c>
      <c r="B137" s="5">
        <v>2019</v>
      </c>
      <c r="C137" s="5" t="s">
        <v>3430</v>
      </c>
      <c r="D137" s="5" t="s">
        <v>3431</v>
      </c>
      <c r="E137">
        <v>8.5</v>
      </c>
      <c r="F137" t="s">
        <v>3822</v>
      </c>
      <c r="G137" t="s">
        <v>3821</v>
      </c>
      <c r="H137" t="s">
        <v>3822</v>
      </c>
      <c r="I137" t="s">
        <v>3821</v>
      </c>
      <c r="J137" t="s">
        <v>3821</v>
      </c>
      <c r="K137" t="s">
        <v>3821</v>
      </c>
      <c r="L137" t="s">
        <v>3821</v>
      </c>
      <c r="M137" t="s">
        <v>3821</v>
      </c>
      <c r="N137">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8.5</v>
      </c>
      <c r="O137" t="str">
        <f>IF(OR(Table2[[#This Row],[QE2: method]]="none",Table2[[#This Row],[QE3: l+m]]="none",Table2[[#This Row],[QE5: long]]="none",Table2[[#This Row],[QE8: results]]="none"),"reject","ok")</f>
        <v>ok</v>
      </c>
      <c r="P137" s="5" t="str">
        <f>IF(Table2[[#This Row],[QE score]]&lt;=$P$1,"reject","ok")</f>
        <v>ok</v>
      </c>
      <c r="Q137" s="5" t="str">
        <f>IF(AND(Table2[[#This Row],[QE R1:
QE2/3/5/8]] &lt;&gt; "reject", Table2[[#This Row],[QE R2:
cut-off]] &lt;&gt; "reject"),"yes","no")</f>
        <v>yes</v>
      </c>
    </row>
    <row r="138" spans="1:17" x14ac:dyDescent="0.2">
      <c r="A138" t="s">
        <v>1086</v>
      </c>
      <c r="B138" s="5">
        <v>2019</v>
      </c>
      <c r="C138" s="5" t="s">
        <v>1090</v>
      </c>
      <c r="D138" s="5" t="s">
        <v>1091</v>
      </c>
      <c r="E138">
        <v>8</v>
      </c>
      <c r="F138" t="s">
        <v>3821</v>
      </c>
      <c r="G138" t="s">
        <v>3822</v>
      </c>
      <c r="H138" t="s">
        <v>3822</v>
      </c>
      <c r="I138" t="s">
        <v>3822</v>
      </c>
      <c r="J138" t="s">
        <v>3821</v>
      </c>
      <c r="K138" t="s">
        <v>3821</v>
      </c>
      <c r="L138" t="s">
        <v>3821</v>
      </c>
      <c r="M138" t="s">
        <v>3821</v>
      </c>
      <c r="N138">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138" t="str">
        <f>IF(OR(Table2[[#This Row],[QE2: method]]="none",Table2[[#This Row],[QE3: l+m]]="none",Table2[[#This Row],[QE5: long]]="none",Table2[[#This Row],[QE8: results]]="none"),"reject","ok")</f>
        <v>ok</v>
      </c>
      <c r="P138" s="5" t="str">
        <f>IF(Table2[[#This Row],[QE score]]&lt;=$P$1,"reject","ok")</f>
        <v>ok</v>
      </c>
      <c r="Q138" s="5" t="str">
        <f>IF(AND(Table2[[#This Row],[QE R1:
QE2/3/5/8]] &lt;&gt; "reject", Table2[[#This Row],[QE R2:
cut-off]] &lt;&gt; "reject"),"yes","no")</f>
        <v>yes</v>
      </c>
    </row>
    <row r="139" spans="1:17" x14ac:dyDescent="0.2">
      <c r="A139" t="s">
        <v>539</v>
      </c>
      <c r="B139" s="5">
        <v>2019</v>
      </c>
      <c r="C139" s="5" t="s">
        <v>542</v>
      </c>
      <c r="D139" s="5" t="s">
        <v>3423</v>
      </c>
      <c r="E139">
        <v>8.5</v>
      </c>
      <c r="F139" t="s">
        <v>3821</v>
      </c>
      <c r="G139" t="s">
        <v>3821</v>
      </c>
      <c r="H139" t="s">
        <v>3821</v>
      </c>
      <c r="I139" t="s">
        <v>3821</v>
      </c>
      <c r="J139" t="s">
        <v>3821</v>
      </c>
      <c r="K139" t="s">
        <v>3821</v>
      </c>
      <c r="L139" t="s">
        <v>3823</v>
      </c>
      <c r="M139" t="s">
        <v>3822</v>
      </c>
      <c r="N139">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8.5</v>
      </c>
      <c r="O139" t="str">
        <f>IF(OR(Table2[[#This Row],[QE2: method]]="none",Table2[[#This Row],[QE3: l+m]]="none",Table2[[#This Row],[QE5: long]]="none",Table2[[#This Row],[QE8: results]]="none"),"reject","ok")</f>
        <v>ok</v>
      </c>
      <c r="P139" s="5" t="str">
        <f>IF(Table2[[#This Row],[QE score]]&lt;=$P$1,"reject","ok")</f>
        <v>ok</v>
      </c>
      <c r="Q139" s="5" t="str">
        <f>IF(AND(Table2[[#This Row],[QE R1:
QE2/3/5/8]] &lt;&gt; "reject", Table2[[#This Row],[QE R2:
cut-off]] &lt;&gt; "reject"),"yes","no")</f>
        <v>yes</v>
      </c>
    </row>
    <row r="140" spans="1:17" x14ac:dyDescent="0.2">
      <c r="A140" t="s">
        <v>483</v>
      </c>
      <c r="B140" s="5">
        <v>2019</v>
      </c>
      <c r="C140" s="5" t="s">
        <v>485</v>
      </c>
      <c r="D140" s="5" t="s">
        <v>1061</v>
      </c>
      <c r="E140">
        <v>8.5</v>
      </c>
      <c r="F140" t="s">
        <v>3821</v>
      </c>
      <c r="G140" t="s">
        <v>3822</v>
      </c>
      <c r="H140" t="s">
        <v>3821</v>
      </c>
      <c r="I140" t="s">
        <v>3822</v>
      </c>
      <c r="J140" t="s">
        <v>3821</v>
      </c>
      <c r="K140" t="s">
        <v>3821</v>
      </c>
      <c r="L140" t="s">
        <v>3821</v>
      </c>
      <c r="M140" t="s">
        <v>3822</v>
      </c>
      <c r="N140">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8.5</v>
      </c>
      <c r="O140" t="str">
        <f>IF(OR(Table2[[#This Row],[QE2: method]]="none",Table2[[#This Row],[QE3: l+m]]="none",Table2[[#This Row],[QE5: long]]="none",Table2[[#This Row],[QE8: results]]="none"),"reject","ok")</f>
        <v>ok</v>
      </c>
      <c r="P140" s="5" t="str">
        <f>IF(Table2[[#This Row],[QE score]]&lt;=$P$1,"reject","ok")</f>
        <v>ok</v>
      </c>
      <c r="Q140" s="5" t="str">
        <f>IF(AND(Table2[[#This Row],[QE R1:
QE2/3/5/8]] &lt;&gt; "reject", Table2[[#This Row],[QE R2:
cut-off]] &lt;&gt; "reject"),"yes","no")</f>
        <v>yes</v>
      </c>
    </row>
    <row r="141" spans="1:17" x14ac:dyDescent="0.2">
      <c r="A141" t="s">
        <v>3495</v>
      </c>
      <c r="B141" s="5">
        <v>2019</v>
      </c>
      <c r="C141" s="5" t="s">
        <v>211</v>
      </c>
      <c r="D141" s="5" t="s">
        <v>3499</v>
      </c>
      <c r="E141">
        <v>8</v>
      </c>
      <c r="F141" t="s">
        <v>3821</v>
      </c>
      <c r="G141" t="s">
        <v>3821</v>
      </c>
      <c r="H141" t="s">
        <v>3822</v>
      </c>
      <c r="I141" t="s">
        <v>3822</v>
      </c>
      <c r="J141" t="s">
        <v>3821</v>
      </c>
      <c r="K141" t="s">
        <v>3821</v>
      </c>
      <c r="L141" t="s">
        <v>3821</v>
      </c>
      <c r="M141" t="s">
        <v>3822</v>
      </c>
      <c r="N141">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141" t="str">
        <f>IF(OR(Table2[[#This Row],[QE2: method]]="none",Table2[[#This Row],[QE3: l+m]]="none",Table2[[#This Row],[QE5: long]]="none",Table2[[#This Row],[QE8: results]]="none"),"reject","ok")</f>
        <v>ok</v>
      </c>
      <c r="P141" s="5" t="str">
        <f>IF(Table2[[#This Row],[QE score]]&lt;=$P$1,"reject","ok")</f>
        <v>ok</v>
      </c>
      <c r="Q141" s="5" t="str">
        <f>IF(AND(Table2[[#This Row],[QE R1:
QE2/3/5/8]] &lt;&gt; "reject", Table2[[#This Row],[QE R2:
cut-off]] &lt;&gt; "reject"),"yes","no")</f>
        <v>yes</v>
      </c>
    </row>
    <row r="142" spans="1:17" x14ac:dyDescent="0.2">
      <c r="A142" t="s">
        <v>2423</v>
      </c>
      <c r="B142" s="5">
        <v>2019</v>
      </c>
      <c r="C142" s="5" t="s">
        <v>1315</v>
      </c>
      <c r="D142" s="5" t="s">
        <v>2426</v>
      </c>
      <c r="E142">
        <v>8.5</v>
      </c>
      <c r="F142" t="s">
        <v>3822</v>
      </c>
      <c r="G142" t="s">
        <v>3821</v>
      </c>
      <c r="H142" t="s">
        <v>3821</v>
      </c>
      <c r="I142" t="s">
        <v>3822</v>
      </c>
      <c r="J142" t="s">
        <v>3821</v>
      </c>
      <c r="K142" t="s">
        <v>3821</v>
      </c>
      <c r="L142" t="s">
        <v>3821</v>
      </c>
      <c r="M142" t="s">
        <v>3822</v>
      </c>
      <c r="N142">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8.5</v>
      </c>
      <c r="O142" t="str">
        <f>IF(OR(Table2[[#This Row],[QE2: method]]="none",Table2[[#This Row],[QE3: l+m]]="none",Table2[[#This Row],[QE5: long]]="none",Table2[[#This Row],[QE8: results]]="none"),"reject","ok")</f>
        <v>ok</v>
      </c>
      <c r="P142" s="5" t="str">
        <f>IF(Table2[[#This Row],[QE score]]&lt;=$P$1,"reject","ok")</f>
        <v>ok</v>
      </c>
      <c r="Q142" s="5" t="str">
        <f>IF(AND(Table2[[#This Row],[QE R1:
QE2/3/5/8]] &lt;&gt; "reject", Table2[[#This Row],[QE R2:
cut-off]] &lt;&gt; "reject"),"yes","no")</f>
        <v>yes</v>
      </c>
    </row>
    <row r="143" spans="1:17" x14ac:dyDescent="0.2">
      <c r="A143" t="s">
        <v>546</v>
      </c>
      <c r="B143" s="5">
        <v>2019</v>
      </c>
      <c r="C143" s="5" t="s">
        <v>548</v>
      </c>
      <c r="D143" s="5" t="s">
        <v>2711</v>
      </c>
      <c r="E143">
        <v>8</v>
      </c>
      <c r="F143" t="s">
        <v>3823</v>
      </c>
      <c r="G143" t="s">
        <v>3822</v>
      </c>
      <c r="H143" t="s">
        <v>3821</v>
      </c>
      <c r="I143" t="s">
        <v>3821</v>
      </c>
      <c r="J143" t="s">
        <v>3821</v>
      </c>
      <c r="K143" t="s">
        <v>3821</v>
      </c>
      <c r="L143" t="s">
        <v>3821</v>
      </c>
      <c r="M143" t="s">
        <v>3822</v>
      </c>
      <c r="N143">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143" t="str">
        <f>IF(OR(Table2[[#This Row],[QE2: method]]="none",Table2[[#This Row],[QE3: l+m]]="none",Table2[[#This Row],[QE5: long]]="none",Table2[[#This Row],[QE8: results]]="none"),"reject","ok")</f>
        <v>ok</v>
      </c>
      <c r="P143" s="5" t="str">
        <f>IF(Table2[[#This Row],[QE score]]&lt;=$P$1,"reject","ok")</f>
        <v>ok</v>
      </c>
      <c r="Q143" s="5" t="str">
        <f>IF(AND(Table2[[#This Row],[QE R1:
QE2/3/5/8]] &lt;&gt; "reject", Table2[[#This Row],[QE R2:
cut-off]] &lt;&gt; "reject"),"yes","no")</f>
        <v>yes</v>
      </c>
    </row>
    <row r="144" spans="1:17" x14ac:dyDescent="0.2">
      <c r="A144" t="s">
        <v>3633</v>
      </c>
      <c r="B144" s="5">
        <v>2019</v>
      </c>
      <c r="C144" s="5" t="s">
        <v>278</v>
      </c>
      <c r="D144" s="5" t="s">
        <v>3636</v>
      </c>
      <c r="E144">
        <v>8.5</v>
      </c>
      <c r="F144" t="s">
        <v>3822</v>
      </c>
      <c r="G144" t="s">
        <v>3822</v>
      </c>
      <c r="H144" t="s">
        <v>3821</v>
      </c>
      <c r="I144" t="s">
        <v>3821</v>
      </c>
      <c r="J144" t="s">
        <v>3821</v>
      </c>
      <c r="K144" t="s">
        <v>3821</v>
      </c>
      <c r="L144" t="s">
        <v>3821</v>
      </c>
      <c r="M144" t="s">
        <v>3822</v>
      </c>
      <c r="N144">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8.5</v>
      </c>
      <c r="O144" t="str">
        <f>IF(OR(Table2[[#This Row],[QE2: method]]="none",Table2[[#This Row],[QE3: l+m]]="none",Table2[[#This Row],[QE5: long]]="none",Table2[[#This Row],[QE8: results]]="none"),"reject","ok")</f>
        <v>ok</v>
      </c>
      <c r="P144" s="5" t="str">
        <f>IF(Table2[[#This Row],[QE score]]&lt;=$P$1,"reject","ok")</f>
        <v>ok</v>
      </c>
      <c r="Q144" s="5" t="str">
        <f>IF(AND(Table2[[#This Row],[QE R1:
QE2/3/5/8]] &lt;&gt; "reject", Table2[[#This Row],[QE R2:
cut-off]] &lt;&gt; "reject"),"yes","no")</f>
        <v>yes</v>
      </c>
    </row>
    <row r="145" spans="1:17" x14ac:dyDescent="0.2">
      <c r="A145" t="s">
        <v>2319</v>
      </c>
      <c r="B145" s="5">
        <v>2019</v>
      </c>
      <c r="C145" s="5" t="s">
        <v>765</v>
      </c>
      <c r="D145" s="5" t="s">
        <v>2321</v>
      </c>
      <c r="E145">
        <v>9</v>
      </c>
      <c r="F145" t="s">
        <v>3822</v>
      </c>
      <c r="G145" t="s">
        <v>3821</v>
      </c>
      <c r="H145" t="s">
        <v>3821</v>
      </c>
      <c r="I145" t="s">
        <v>3821</v>
      </c>
      <c r="J145" t="s">
        <v>3821</v>
      </c>
      <c r="K145" t="s">
        <v>3821</v>
      </c>
      <c r="L145" t="s">
        <v>3821</v>
      </c>
      <c r="M145" t="s">
        <v>3822</v>
      </c>
      <c r="N145">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145" t="str">
        <f>IF(OR(Table2[[#This Row],[QE2: method]]="none",Table2[[#This Row],[QE3: l+m]]="none",Table2[[#This Row],[QE5: long]]="none",Table2[[#This Row],[QE8: results]]="none"),"reject","ok")</f>
        <v>ok</v>
      </c>
      <c r="P145" s="5" t="str">
        <f>IF(Table2[[#This Row],[QE score]]&lt;=$P$1,"reject","ok")</f>
        <v>ok</v>
      </c>
      <c r="Q145" s="5" t="str">
        <f>IF(AND(Table2[[#This Row],[QE R1:
QE2/3/5/8]] &lt;&gt; "reject", Table2[[#This Row],[QE R2:
cut-off]] &lt;&gt; "reject"),"yes","no")</f>
        <v>yes</v>
      </c>
    </row>
    <row r="146" spans="1:17" x14ac:dyDescent="0.2">
      <c r="A146" t="s">
        <v>2270</v>
      </c>
      <c r="B146" s="5">
        <v>2019</v>
      </c>
      <c r="C146" s="5" t="s">
        <v>760</v>
      </c>
      <c r="D146" s="5" t="s">
        <v>2274</v>
      </c>
      <c r="E146">
        <v>8</v>
      </c>
      <c r="F146" t="s">
        <v>3821</v>
      </c>
      <c r="G146" t="s">
        <v>3821</v>
      </c>
      <c r="H146" t="s">
        <v>3821</v>
      </c>
      <c r="I146" t="s">
        <v>3822</v>
      </c>
      <c r="J146" t="s">
        <v>3821</v>
      </c>
      <c r="K146" t="s">
        <v>3821</v>
      </c>
      <c r="L146" t="s">
        <v>3823</v>
      </c>
      <c r="M146" t="s">
        <v>3822</v>
      </c>
      <c r="N146">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146" t="str">
        <f>IF(OR(Table2[[#This Row],[QE2: method]]="none",Table2[[#This Row],[QE3: l+m]]="none",Table2[[#This Row],[QE5: long]]="none",Table2[[#This Row],[QE8: results]]="none"),"reject","ok")</f>
        <v>ok</v>
      </c>
      <c r="P146" s="5" t="str">
        <f>IF(Table2[[#This Row],[QE score]]&lt;=$P$1,"reject","ok")</f>
        <v>ok</v>
      </c>
      <c r="Q146" s="5" t="str">
        <f>IF(AND(Table2[[#This Row],[QE R1:
QE2/3/5/8]] &lt;&gt; "reject", Table2[[#This Row],[QE R2:
cut-off]] &lt;&gt; "reject"),"yes","no")</f>
        <v>yes</v>
      </c>
    </row>
    <row r="147" spans="1:17" x14ac:dyDescent="0.2">
      <c r="A147" t="s">
        <v>220</v>
      </c>
      <c r="B147" s="5">
        <v>2019</v>
      </c>
      <c r="C147" s="5" t="s">
        <v>223</v>
      </c>
      <c r="D147" s="5" t="s">
        <v>3504</v>
      </c>
      <c r="E147">
        <v>9</v>
      </c>
      <c r="F147" t="s">
        <v>3822</v>
      </c>
      <c r="G147" t="s">
        <v>3821</v>
      </c>
      <c r="H147" t="s">
        <v>3821</v>
      </c>
      <c r="I147" t="s">
        <v>3821</v>
      </c>
      <c r="J147" t="s">
        <v>3821</v>
      </c>
      <c r="K147" t="s">
        <v>3821</v>
      </c>
      <c r="L147" t="s">
        <v>3821</v>
      </c>
      <c r="M147" t="s">
        <v>3822</v>
      </c>
      <c r="N147">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147" t="str">
        <f>IF(OR(Table2[[#This Row],[QE2: method]]="none",Table2[[#This Row],[QE3: l+m]]="none",Table2[[#This Row],[QE5: long]]="none",Table2[[#This Row],[QE8: results]]="none"),"reject","ok")</f>
        <v>ok</v>
      </c>
      <c r="P147" s="5" t="str">
        <f>IF(Table2[[#This Row],[QE score]]&lt;=$P$1,"reject","ok")</f>
        <v>ok</v>
      </c>
      <c r="Q147" s="5" t="str">
        <f>IF(AND(Table2[[#This Row],[QE R1:
QE2/3/5/8]] &lt;&gt; "reject", Table2[[#This Row],[QE R2:
cut-off]] &lt;&gt; "reject"),"yes","no")</f>
        <v>yes</v>
      </c>
    </row>
    <row r="148" spans="1:17" x14ac:dyDescent="0.2">
      <c r="A148" t="s">
        <v>723</v>
      </c>
      <c r="B148" s="5">
        <v>2019</v>
      </c>
      <c r="C148" s="5" t="s">
        <v>727</v>
      </c>
      <c r="D148" s="5" t="s">
        <v>2157</v>
      </c>
      <c r="E148">
        <v>9</v>
      </c>
      <c r="F148" t="s">
        <v>3821</v>
      </c>
      <c r="G148" t="s">
        <v>3821</v>
      </c>
      <c r="H148" t="s">
        <v>3821</v>
      </c>
      <c r="I148" t="s">
        <v>3821</v>
      </c>
      <c r="J148" t="s">
        <v>3821</v>
      </c>
      <c r="K148" t="s">
        <v>3821</v>
      </c>
      <c r="L148" t="s">
        <v>3823</v>
      </c>
      <c r="M148" t="s">
        <v>3821</v>
      </c>
      <c r="N148">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148" t="str">
        <f>IF(OR(Table2[[#This Row],[QE2: method]]="none",Table2[[#This Row],[QE3: l+m]]="none",Table2[[#This Row],[QE5: long]]="none",Table2[[#This Row],[QE8: results]]="none"),"reject","ok")</f>
        <v>ok</v>
      </c>
      <c r="P148" s="5" t="str">
        <f>IF(Table2[[#This Row],[QE score]]&lt;=$P$1,"reject","ok")</f>
        <v>ok</v>
      </c>
      <c r="Q148" s="5" t="str">
        <f>IF(AND(Table2[[#This Row],[QE R1:
QE2/3/5/8]] &lt;&gt; "reject", Table2[[#This Row],[QE R2:
cut-off]] &lt;&gt; "reject"),"yes","no")</f>
        <v>yes</v>
      </c>
    </row>
    <row r="149" spans="1:17" x14ac:dyDescent="0.2">
      <c r="A149" t="s">
        <v>513</v>
      </c>
      <c r="B149" s="5">
        <v>2019</v>
      </c>
      <c r="C149" s="5" t="s">
        <v>515</v>
      </c>
      <c r="D149" s="5" t="s">
        <v>2088</v>
      </c>
      <c r="E149">
        <v>8</v>
      </c>
      <c r="F149" t="s">
        <v>3822</v>
      </c>
      <c r="G149" t="s">
        <v>3821</v>
      </c>
      <c r="H149" t="s">
        <v>3821</v>
      </c>
      <c r="I149" t="s">
        <v>3821</v>
      </c>
      <c r="J149" t="s">
        <v>3821</v>
      </c>
      <c r="K149" t="s">
        <v>3821</v>
      </c>
      <c r="L149" t="s">
        <v>3823</v>
      </c>
      <c r="M149" t="s">
        <v>3822</v>
      </c>
      <c r="N149">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149" t="str">
        <f>IF(OR(Table2[[#This Row],[QE2: method]]="none",Table2[[#This Row],[QE3: l+m]]="none",Table2[[#This Row],[QE5: long]]="none",Table2[[#This Row],[QE8: results]]="none"),"reject","ok")</f>
        <v>ok</v>
      </c>
      <c r="P149" s="5" t="str">
        <f>IF(Table2[[#This Row],[QE score]]&lt;=$P$1,"reject","ok")</f>
        <v>ok</v>
      </c>
      <c r="Q149" s="5" t="str">
        <f>IF(AND(Table2[[#This Row],[QE R1:
QE2/3/5/8]] &lt;&gt; "reject", Table2[[#This Row],[QE R2:
cut-off]] &lt;&gt; "reject"),"yes","no")</f>
        <v>yes</v>
      </c>
    </row>
    <row r="150" spans="1:17" x14ac:dyDescent="0.2">
      <c r="A150" t="s">
        <v>3532</v>
      </c>
      <c r="B150" s="5">
        <v>2019</v>
      </c>
      <c r="C150" s="5" t="s">
        <v>695</v>
      </c>
      <c r="D150" s="5" t="s">
        <v>3535</v>
      </c>
      <c r="E150">
        <v>8</v>
      </c>
      <c r="F150" t="s">
        <v>3821</v>
      </c>
      <c r="G150" t="s">
        <v>3821</v>
      </c>
      <c r="H150" t="s">
        <v>3822</v>
      </c>
      <c r="I150" t="s">
        <v>3822</v>
      </c>
      <c r="J150" t="s">
        <v>3821</v>
      </c>
      <c r="K150" t="s">
        <v>3821</v>
      </c>
      <c r="L150" t="s">
        <v>3821</v>
      </c>
      <c r="M150" t="s">
        <v>3822</v>
      </c>
      <c r="N150">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150" t="str">
        <f>IF(OR(Table2[[#This Row],[QE2: method]]="none",Table2[[#This Row],[QE3: l+m]]="none",Table2[[#This Row],[QE5: long]]="none",Table2[[#This Row],[QE8: results]]="none"),"reject","ok")</f>
        <v>ok</v>
      </c>
      <c r="P150" s="5" t="str">
        <f>IF(Table2[[#This Row],[QE score]]&lt;=$P$1,"reject","ok")</f>
        <v>ok</v>
      </c>
      <c r="Q150" s="5" t="str">
        <f>IF(AND(Table2[[#This Row],[QE R1:
QE2/3/5/8]] &lt;&gt; "reject", Table2[[#This Row],[QE R2:
cut-off]] &lt;&gt; "reject"),"yes","no")</f>
        <v>yes</v>
      </c>
    </row>
    <row r="151" spans="1:17" x14ac:dyDescent="0.2">
      <c r="A151" t="s">
        <v>88</v>
      </c>
      <c r="B151" s="5">
        <v>2020</v>
      </c>
      <c r="C151" s="5" t="s">
        <v>93</v>
      </c>
      <c r="D151" s="5" t="s">
        <v>3583</v>
      </c>
      <c r="E151">
        <v>9.5</v>
      </c>
      <c r="F151" t="s">
        <v>3822</v>
      </c>
      <c r="G151" t="s">
        <v>3821</v>
      </c>
      <c r="H151" t="s">
        <v>3821</v>
      </c>
      <c r="I151" t="s">
        <v>3821</v>
      </c>
      <c r="J151" t="s">
        <v>3821</v>
      </c>
      <c r="K151" t="s">
        <v>3821</v>
      </c>
      <c r="L151" t="s">
        <v>3821</v>
      </c>
      <c r="M151" t="s">
        <v>3821</v>
      </c>
      <c r="N151">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9.5</v>
      </c>
      <c r="O151" t="str">
        <f>IF(OR(Table2[[#This Row],[QE2: method]]="none",Table2[[#This Row],[QE3: l+m]]="none",Table2[[#This Row],[QE5: long]]="none",Table2[[#This Row],[QE8: results]]="none"),"reject","ok")</f>
        <v>ok</v>
      </c>
      <c r="P151" s="5" t="str">
        <f>IF(Table2[[#This Row],[QE score]]&lt;=$P$1,"reject","ok")</f>
        <v>ok</v>
      </c>
      <c r="Q151" s="5" t="str">
        <f>IF(AND(Table2[[#This Row],[QE R1:
QE2/3/5/8]] &lt;&gt; "reject", Table2[[#This Row],[QE R2:
cut-off]] &lt;&gt; "reject"),"yes","no")</f>
        <v>yes</v>
      </c>
    </row>
    <row r="152" spans="1:17" x14ac:dyDescent="0.2">
      <c r="A152" t="s">
        <v>3593</v>
      </c>
      <c r="B152" s="5">
        <v>2020</v>
      </c>
      <c r="C152" s="5" t="s">
        <v>3598</v>
      </c>
      <c r="D152" s="5" t="s">
        <v>3599</v>
      </c>
      <c r="E152">
        <v>8.5</v>
      </c>
      <c r="F152" t="s">
        <v>3821</v>
      </c>
      <c r="G152" t="s">
        <v>3822</v>
      </c>
      <c r="H152" t="s">
        <v>3822</v>
      </c>
      <c r="I152" t="s">
        <v>3821</v>
      </c>
      <c r="J152" t="s">
        <v>3821</v>
      </c>
      <c r="K152" t="s">
        <v>3821</v>
      </c>
      <c r="L152" t="s">
        <v>3821</v>
      </c>
      <c r="M152" t="s">
        <v>3821</v>
      </c>
      <c r="N152">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8.5</v>
      </c>
      <c r="O152" t="str">
        <f>IF(OR(Table2[[#This Row],[QE2: method]]="none",Table2[[#This Row],[QE3: l+m]]="none",Table2[[#This Row],[QE5: long]]="none",Table2[[#This Row],[QE8: results]]="none"),"reject","ok")</f>
        <v>ok</v>
      </c>
      <c r="P152" s="5" t="str">
        <f>IF(Table2[[#This Row],[QE score]]&lt;=$P$1,"reject","ok")</f>
        <v>ok</v>
      </c>
      <c r="Q152" s="5" t="str">
        <f>IF(AND(Table2[[#This Row],[QE R1:
QE2/3/5/8]] &lt;&gt; "reject", Table2[[#This Row],[QE R2:
cut-off]] &lt;&gt; "reject"),"yes","no")</f>
        <v>yes</v>
      </c>
    </row>
    <row r="153" spans="1:17" x14ac:dyDescent="0.2">
      <c r="A153" t="s">
        <v>2444</v>
      </c>
      <c r="B153" s="5">
        <v>2020</v>
      </c>
      <c r="C153" s="5" t="s">
        <v>1415</v>
      </c>
      <c r="D153" s="5" t="s">
        <v>2446</v>
      </c>
      <c r="E153">
        <v>8</v>
      </c>
      <c r="F153" t="s">
        <v>3823</v>
      </c>
      <c r="G153" t="s">
        <v>3821</v>
      </c>
      <c r="H153" t="s">
        <v>3821</v>
      </c>
      <c r="I153" t="s">
        <v>3821</v>
      </c>
      <c r="J153" t="s">
        <v>3821</v>
      </c>
      <c r="K153" t="s">
        <v>3821</v>
      </c>
      <c r="L153" t="s">
        <v>3823</v>
      </c>
      <c r="M153" t="s">
        <v>3821</v>
      </c>
      <c r="N153">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153" t="str">
        <f>IF(OR(Table2[[#This Row],[QE2: method]]="none",Table2[[#This Row],[QE3: l+m]]="none",Table2[[#This Row],[QE5: long]]="none",Table2[[#This Row],[QE8: results]]="none"),"reject","ok")</f>
        <v>ok</v>
      </c>
      <c r="P153" s="5" t="str">
        <f>IF(Table2[[#This Row],[QE score]]&lt;=$P$1,"reject","ok")</f>
        <v>ok</v>
      </c>
      <c r="Q153" s="5" t="str">
        <f>IF(AND(Table2[[#This Row],[QE R1:
QE2/3/5/8]] &lt;&gt; "reject", Table2[[#This Row],[QE R2:
cut-off]] &lt;&gt; "reject"),"yes","no")</f>
        <v>yes</v>
      </c>
    </row>
    <row r="154" spans="1:17" x14ac:dyDescent="0.2">
      <c r="A154" t="s">
        <v>549</v>
      </c>
      <c r="B154" s="5">
        <v>2020</v>
      </c>
      <c r="C154" s="5" t="s">
        <v>552</v>
      </c>
      <c r="D154" s="5" t="s">
        <v>3604</v>
      </c>
      <c r="E154">
        <v>8</v>
      </c>
      <c r="F154" t="s">
        <v>3821</v>
      </c>
      <c r="G154" t="s">
        <v>3821</v>
      </c>
      <c r="H154" t="s">
        <v>3822</v>
      </c>
      <c r="I154" t="s">
        <v>3821</v>
      </c>
      <c r="J154" t="s">
        <v>3821</v>
      </c>
      <c r="K154" t="s">
        <v>3821</v>
      </c>
      <c r="L154" t="s">
        <v>3823</v>
      </c>
      <c r="M154" t="s">
        <v>3821</v>
      </c>
      <c r="N154">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154" t="str">
        <f>IF(OR(Table2[[#This Row],[QE2: method]]="none",Table2[[#This Row],[QE3: l+m]]="none",Table2[[#This Row],[QE5: long]]="none",Table2[[#This Row],[QE8: results]]="none"),"reject","ok")</f>
        <v>ok</v>
      </c>
      <c r="P154" s="5" t="str">
        <f>IF(Table2[[#This Row],[QE score]]&lt;=$P$1,"reject","ok")</f>
        <v>ok</v>
      </c>
      <c r="Q154" s="5" t="str">
        <f>IF(AND(Table2[[#This Row],[QE R1:
QE2/3/5/8]] &lt;&gt; "reject", Table2[[#This Row],[QE R2:
cut-off]] &lt;&gt; "reject"),"yes","no")</f>
        <v>yes</v>
      </c>
    </row>
    <row r="155" spans="1:17" x14ac:dyDescent="0.2">
      <c r="A155" t="s">
        <v>1576</v>
      </c>
      <c r="B155" s="5">
        <v>2020</v>
      </c>
      <c r="C155" s="5" t="s">
        <v>1581</v>
      </c>
      <c r="D155" s="5" t="s">
        <v>1582</v>
      </c>
      <c r="E155">
        <v>9</v>
      </c>
      <c r="F155" t="s">
        <v>3822</v>
      </c>
      <c r="G155" t="s">
        <v>3822</v>
      </c>
      <c r="H155" t="s">
        <v>3821</v>
      </c>
      <c r="I155" t="s">
        <v>3821</v>
      </c>
      <c r="J155" t="s">
        <v>3821</v>
      </c>
      <c r="K155" t="s">
        <v>3821</v>
      </c>
      <c r="L155" t="s">
        <v>3821</v>
      </c>
      <c r="M155" t="s">
        <v>3821</v>
      </c>
      <c r="N155">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155" t="str">
        <f>IF(OR(Table2[[#This Row],[QE2: method]]="none",Table2[[#This Row],[QE3: l+m]]="none",Table2[[#This Row],[QE5: long]]="none",Table2[[#This Row],[QE8: results]]="none"),"reject","ok")</f>
        <v>ok</v>
      </c>
      <c r="P155" s="5" t="str">
        <f>IF(Table2[[#This Row],[QE score]]&lt;=$P$1,"reject","ok")</f>
        <v>ok</v>
      </c>
      <c r="Q155" s="5" t="str">
        <f>IF(AND(Table2[[#This Row],[QE R1:
QE2/3/5/8]] &lt;&gt; "reject", Table2[[#This Row],[QE R2:
cut-off]] &lt;&gt; "reject"),"yes","no")</f>
        <v>yes</v>
      </c>
    </row>
    <row r="156" spans="1:17" x14ac:dyDescent="0.2">
      <c r="A156" t="s">
        <v>2183</v>
      </c>
      <c r="B156" s="5">
        <v>2020</v>
      </c>
      <c r="C156" s="5" t="s">
        <v>2187</v>
      </c>
      <c r="D156" s="5" t="s">
        <v>2188</v>
      </c>
      <c r="E156">
        <v>8.5</v>
      </c>
      <c r="F156" t="s">
        <v>3821</v>
      </c>
      <c r="G156" t="s">
        <v>3821</v>
      </c>
      <c r="H156" t="s">
        <v>3822</v>
      </c>
      <c r="I156" t="s">
        <v>3822</v>
      </c>
      <c r="J156" t="s">
        <v>3821</v>
      </c>
      <c r="K156" t="s">
        <v>3821</v>
      </c>
      <c r="L156" t="s">
        <v>3821</v>
      </c>
      <c r="M156" t="s">
        <v>3821</v>
      </c>
      <c r="N156">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8.5</v>
      </c>
      <c r="O156" t="str">
        <f>IF(OR(Table2[[#This Row],[QE2: method]]="none",Table2[[#This Row],[QE3: l+m]]="none",Table2[[#This Row],[QE5: long]]="none",Table2[[#This Row],[QE8: results]]="none"),"reject","ok")</f>
        <v>ok</v>
      </c>
      <c r="P156" s="5" t="str">
        <f>IF(Table2[[#This Row],[QE score]]&lt;=$P$1,"reject","ok")</f>
        <v>ok</v>
      </c>
      <c r="Q156" s="5" t="str">
        <f>IF(AND(Table2[[#This Row],[QE R1:
QE2/3/5/8]] &lt;&gt; "reject", Table2[[#This Row],[QE R2:
cut-off]] &lt;&gt; "reject"),"yes","no")</f>
        <v>yes</v>
      </c>
    </row>
    <row r="157" spans="1:17" x14ac:dyDescent="0.2">
      <c r="A157" t="s">
        <v>1547</v>
      </c>
      <c r="B157" s="5">
        <v>2020</v>
      </c>
      <c r="C157" s="5" t="s">
        <v>862</v>
      </c>
      <c r="D157" s="5" t="s">
        <v>1550</v>
      </c>
      <c r="E157">
        <v>8</v>
      </c>
      <c r="F157" t="s">
        <v>3822</v>
      </c>
      <c r="G157" t="s">
        <v>3822</v>
      </c>
      <c r="H157" t="s">
        <v>3821</v>
      </c>
      <c r="I157" t="s">
        <v>3822</v>
      </c>
      <c r="J157" t="s">
        <v>3821</v>
      </c>
      <c r="K157" t="s">
        <v>3821</v>
      </c>
      <c r="L157" t="s">
        <v>3821</v>
      </c>
      <c r="M157" t="s">
        <v>3822</v>
      </c>
      <c r="N157">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157" t="str">
        <f>IF(OR(Table2[[#This Row],[QE2: method]]="none",Table2[[#This Row],[QE3: l+m]]="none",Table2[[#This Row],[QE5: long]]="none",Table2[[#This Row],[QE8: results]]="none"),"reject","ok")</f>
        <v>ok</v>
      </c>
      <c r="P157" s="5" t="str">
        <f>IF(Table2[[#This Row],[QE score]]&lt;=$P$1,"reject","ok")</f>
        <v>ok</v>
      </c>
      <c r="Q157" s="5" t="str">
        <f>IF(AND(Table2[[#This Row],[QE R1:
QE2/3/5/8]] &lt;&gt; "reject", Table2[[#This Row],[QE R2:
cut-off]] &lt;&gt; "reject"),"yes","no")</f>
        <v>yes</v>
      </c>
    </row>
    <row r="158" spans="1:17" x14ac:dyDescent="0.2">
      <c r="A158" t="s">
        <v>1622</v>
      </c>
      <c r="B158" s="5">
        <v>2020</v>
      </c>
      <c r="C158" s="5" t="s">
        <v>948</v>
      </c>
      <c r="D158" s="5" t="s">
        <v>1625</v>
      </c>
      <c r="E158">
        <v>9</v>
      </c>
      <c r="F158" t="s">
        <v>3822</v>
      </c>
      <c r="G158" t="s">
        <v>3821</v>
      </c>
      <c r="H158" t="s">
        <v>3821</v>
      </c>
      <c r="I158" t="s">
        <v>3821</v>
      </c>
      <c r="J158" t="s">
        <v>3821</v>
      </c>
      <c r="K158" t="s">
        <v>3821</v>
      </c>
      <c r="L158" t="s">
        <v>3821</v>
      </c>
      <c r="M158" t="s">
        <v>3822</v>
      </c>
      <c r="N158">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158" t="str">
        <f>IF(OR(Table2[[#This Row],[QE2: method]]="none",Table2[[#This Row],[QE3: l+m]]="none",Table2[[#This Row],[QE5: long]]="none",Table2[[#This Row],[QE8: results]]="none"),"reject","ok")</f>
        <v>ok</v>
      </c>
      <c r="P158" s="5" t="str">
        <f>IF(Table2[[#This Row],[QE score]]&lt;=$P$1,"reject","ok")</f>
        <v>ok</v>
      </c>
      <c r="Q158" s="5" t="str">
        <f>IF(AND(Table2[[#This Row],[QE R1:
QE2/3/5/8]] &lt;&gt; "reject", Table2[[#This Row],[QE R2:
cut-off]] &lt;&gt; "reject"),"yes","no")</f>
        <v>yes</v>
      </c>
    </row>
    <row r="159" spans="1:17" x14ac:dyDescent="0.2">
      <c r="A159" t="s">
        <v>508</v>
      </c>
      <c r="B159" s="5">
        <v>2020</v>
      </c>
      <c r="C159" s="5" t="s">
        <v>512</v>
      </c>
      <c r="D159" s="5" t="s">
        <v>2199</v>
      </c>
      <c r="E159">
        <v>9</v>
      </c>
      <c r="F159" t="s">
        <v>3821</v>
      </c>
      <c r="G159" t="s">
        <v>3821</v>
      </c>
      <c r="H159" t="s">
        <v>3822</v>
      </c>
      <c r="I159" t="s">
        <v>3821</v>
      </c>
      <c r="J159" t="s">
        <v>3821</v>
      </c>
      <c r="K159" t="s">
        <v>3821</v>
      </c>
      <c r="L159" t="s">
        <v>3821</v>
      </c>
      <c r="M159" t="s">
        <v>3821</v>
      </c>
      <c r="N159">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159" t="str">
        <f>IF(OR(Table2[[#This Row],[QE2: method]]="none",Table2[[#This Row],[QE3: l+m]]="none",Table2[[#This Row],[QE5: long]]="none",Table2[[#This Row],[QE8: results]]="none"),"reject","ok")</f>
        <v>ok</v>
      </c>
      <c r="P159" s="5" t="str">
        <f>IF(Table2[[#This Row],[QE score]]&lt;=$P$1,"reject","ok")</f>
        <v>ok</v>
      </c>
      <c r="Q159" s="5" t="str">
        <f>IF(AND(Table2[[#This Row],[QE R1:
QE2/3/5/8]] &lt;&gt; "reject", Table2[[#This Row],[QE R2:
cut-off]] &lt;&gt; "reject"),"yes","no")</f>
        <v>yes</v>
      </c>
    </row>
    <row r="160" spans="1:17" x14ac:dyDescent="0.2">
      <c r="A160" t="s">
        <v>1921</v>
      </c>
      <c r="B160" s="5">
        <v>2020</v>
      </c>
      <c r="C160" s="5" t="s">
        <v>1925</v>
      </c>
      <c r="D160" s="5" t="s">
        <v>1926</v>
      </c>
      <c r="E160">
        <v>9</v>
      </c>
      <c r="F160" t="s">
        <v>3822</v>
      </c>
      <c r="G160" t="s">
        <v>3822</v>
      </c>
      <c r="H160" t="s">
        <v>3821</v>
      </c>
      <c r="I160" t="s">
        <v>3821</v>
      </c>
      <c r="J160" t="s">
        <v>3821</v>
      </c>
      <c r="K160" t="s">
        <v>3821</v>
      </c>
      <c r="L160" t="s">
        <v>3821</v>
      </c>
      <c r="M160" t="s">
        <v>3821</v>
      </c>
      <c r="N160">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160" t="str">
        <f>IF(OR(Table2[[#This Row],[QE2: method]]="none",Table2[[#This Row],[QE3: l+m]]="none",Table2[[#This Row],[QE5: long]]="none",Table2[[#This Row],[QE8: results]]="none"),"reject","ok")</f>
        <v>ok</v>
      </c>
      <c r="P160" s="5" t="str">
        <f>IF(Table2[[#This Row],[QE score]]&lt;=$P$1,"reject","ok")</f>
        <v>ok</v>
      </c>
      <c r="Q160" s="5" t="str">
        <f>IF(AND(Table2[[#This Row],[QE R1:
QE2/3/5/8]] &lt;&gt; "reject", Table2[[#This Row],[QE R2:
cut-off]] &lt;&gt; "reject"),"yes","no")</f>
        <v>yes</v>
      </c>
    </row>
    <row r="161" spans="1:17" x14ac:dyDescent="0.2">
      <c r="A161" t="s">
        <v>2150</v>
      </c>
      <c r="B161" s="5">
        <v>2020</v>
      </c>
      <c r="C161" s="5" t="s">
        <v>142</v>
      </c>
      <c r="D161" s="5" t="s">
        <v>2153</v>
      </c>
      <c r="E161">
        <v>9</v>
      </c>
      <c r="F161" t="s">
        <v>3821</v>
      </c>
      <c r="G161" t="s">
        <v>3821</v>
      </c>
      <c r="H161" t="s">
        <v>3821</v>
      </c>
      <c r="I161" t="s">
        <v>3821</v>
      </c>
      <c r="J161" t="s">
        <v>3821</v>
      </c>
      <c r="K161" t="s">
        <v>3821</v>
      </c>
      <c r="L161" t="s">
        <v>3823</v>
      </c>
      <c r="M161" t="s">
        <v>3821</v>
      </c>
      <c r="N161">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161" t="str">
        <f>IF(OR(Table2[[#This Row],[QE2: method]]="none",Table2[[#This Row],[QE3: l+m]]="none",Table2[[#This Row],[QE5: long]]="none",Table2[[#This Row],[QE8: results]]="none"),"reject","ok")</f>
        <v>ok</v>
      </c>
      <c r="P161" s="5" t="str">
        <f>IF(Table2[[#This Row],[QE score]]&lt;=$P$1,"reject","ok")</f>
        <v>ok</v>
      </c>
      <c r="Q161" s="5" t="str">
        <f>IF(AND(Table2[[#This Row],[QE R1:
QE2/3/5/8]] &lt;&gt; "reject", Table2[[#This Row],[QE R2:
cut-off]] &lt;&gt; "reject"),"yes","no")</f>
        <v>yes</v>
      </c>
    </row>
    <row r="162" spans="1:17" x14ac:dyDescent="0.2">
      <c r="A162" t="s">
        <v>3564</v>
      </c>
      <c r="B162" s="5">
        <v>2020</v>
      </c>
      <c r="C162" s="5" t="s">
        <v>2786</v>
      </c>
      <c r="D162" s="5" t="s">
        <v>3567</v>
      </c>
      <c r="E162">
        <v>8</v>
      </c>
      <c r="F162" t="s">
        <v>3822</v>
      </c>
      <c r="G162" t="s">
        <v>3821</v>
      </c>
      <c r="H162" t="s">
        <v>3822</v>
      </c>
      <c r="I162" t="s">
        <v>3821</v>
      </c>
      <c r="J162" t="s">
        <v>3821</v>
      </c>
      <c r="K162" t="s">
        <v>3821</v>
      </c>
      <c r="L162" t="s">
        <v>3821</v>
      </c>
      <c r="M162" t="s">
        <v>3822</v>
      </c>
      <c r="N162">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162" t="str">
        <f>IF(OR(Table2[[#This Row],[QE2: method]]="none",Table2[[#This Row],[QE3: l+m]]="none",Table2[[#This Row],[QE5: long]]="none",Table2[[#This Row],[QE8: results]]="none"),"reject","ok")</f>
        <v>ok</v>
      </c>
      <c r="P162" s="5" t="str">
        <f>IF(Table2[[#This Row],[QE score]]&lt;=$P$1,"reject","ok")</f>
        <v>ok</v>
      </c>
      <c r="Q162" s="5" t="str">
        <f>IF(AND(Table2[[#This Row],[QE R1:
QE2/3/5/8]] &lt;&gt; "reject", Table2[[#This Row],[QE R2:
cut-off]] &lt;&gt; "reject"),"yes","no")</f>
        <v>yes</v>
      </c>
    </row>
    <row r="163" spans="1:17" x14ac:dyDescent="0.2">
      <c r="A163" t="s">
        <v>206</v>
      </c>
      <c r="B163" s="5">
        <v>2020</v>
      </c>
      <c r="C163" s="5" t="s">
        <v>209</v>
      </c>
      <c r="D163" s="5" t="s">
        <v>2437</v>
      </c>
      <c r="E163">
        <v>9</v>
      </c>
      <c r="F163" t="s">
        <v>3821</v>
      </c>
      <c r="G163" t="s">
        <v>3821</v>
      </c>
      <c r="H163" t="s">
        <v>3822</v>
      </c>
      <c r="I163" t="s">
        <v>3821</v>
      </c>
      <c r="J163" t="s">
        <v>3821</v>
      </c>
      <c r="K163" t="s">
        <v>3821</v>
      </c>
      <c r="L163" t="s">
        <v>3821</v>
      </c>
      <c r="M163" t="s">
        <v>3821</v>
      </c>
      <c r="N163">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163" t="str">
        <f>IF(OR(Table2[[#This Row],[QE2: method]]="none",Table2[[#This Row],[QE3: l+m]]="none",Table2[[#This Row],[QE5: long]]="none",Table2[[#This Row],[QE8: results]]="none"),"reject","ok")</f>
        <v>ok</v>
      </c>
      <c r="P163" s="5" t="str">
        <f>IF(Table2[[#This Row],[QE score]]&lt;=$P$1,"reject","ok")</f>
        <v>ok</v>
      </c>
      <c r="Q163" s="5" t="str">
        <f>IF(AND(Table2[[#This Row],[QE R1:
QE2/3/5/8]] &lt;&gt; "reject", Table2[[#This Row],[QE R2:
cut-off]] &lt;&gt; "reject"),"yes","no")</f>
        <v>yes</v>
      </c>
    </row>
    <row r="164" spans="1:17" x14ac:dyDescent="0.2">
      <c r="A164" t="s">
        <v>1246</v>
      </c>
      <c r="B164" s="5">
        <v>2020</v>
      </c>
      <c r="C164" s="5" t="s">
        <v>1250</v>
      </c>
      <c r="D164" s="5"/>
      <c r="E164">
        <v>8</v>
      </c>
      <c r="F164" t="s">
        <v>3822</v>
      </c>
      <c r="G164" t="s">
        <v>3821</v>
      </c>
      <c r="H164" t="s">
        <v>3822</v>
      </c>
      <c r="I164" t="s">
        <v>3821</v>
      </c>
      <c r="J164" t="s">
        <v>3821</v>
      </c>
      <c r="K164" t="s">
        <v>3821</v>
      </c>
      <c r="L164" t="s">
        <v>3821</v>
      </c>
      <c r="M164" t="s">
        <v>3822</v>
      </c>
      <c r="N164">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164" t="str">
        <f>IF(OR(Table2[[#This Row],[QE2: method]]="none",Table2[[#This Row],[QE3: l+m]]="none",Table2[[#This Row],[QE5: long]]="none",Table2[[#This Row],[QE8: results]]="none"),"reject","ok")</f>
        <v>ok</v>
      </c>
      <c r="P164" s="5" t="str">
        <f>IF(Table2[[#This Row],[QE score]]&lt;=$P$1,"reject","ok")</f>
        <v>ok</v>
      </c>
      <c r="Q164" s="5" t="str">
        <f>IF(AND(Table2[[#This Row],[QE R1:
QE2/3/5/8]] &lt;&gt; "reject", Table2[[#This Row],[QE R2:
cut-off]] &lt;&gt; "reject"),"yes","no")</f>
        <v>yes</v>
      </c>
    </row>
    <row r="165" spans="1:17" x14ac:dyDescent="0.2">
      <c r="A165" t="s">
        <v>344</v>
      </c>
      <c r="B165" s="5">
        <v>2020</v>
      </c>
      <c r="C165" s="5" t="s">
        <v>347</v>
      </c>
      <c r="D165" s="5" t="s">
        <v>3717</v>
      </c>
      <c r="E165">
        <v>10</v>
      </c>
      <c r="F165" t="s">
        <v>3821</v>
      </c>
      <c r="G165" t="s">
        <v>3821</v>
      </c>
      <c r="H165" t="s">
        <v>3821</v>
      </c>
      <c r="I165" t="s">
        <v>3821</v>
      </c>
      <c r="J165" t="s">
        <v>3821</v>
      </c>
      <c r="K165" t="s">
        <v>3821</v>
      </c>
      <c r="L165" t="s">
        <v>3821</v>
      </c>
      <c r="M165" t="s">
        <v>3821</v>
      </c>
      <c r="N165">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10</v>
      </c>
      <c r="O165" t="str">
        <f>IF(OR(Table2[[#This Row],[QE2: method]]="none",Table2[[#This Row],[QE3: l+m]]="none",Table2[[#This Row],[QE5: long]]="none",Table2[[#This Row],[QE8: results]]="none"),"reject","ok")</f>
        <v>ok</v>
      </c>
      <c r="P165" s="5" t="str">
        <f>IF(Table2[[#This Row],[QE score]]&lt;=$P$1,"reject","ok")</f>
        <v>ok</v>
      </c>
      <c r="Q165" s="5" t="str">
        <f>IF(AND(Table2[[#This Row],[QE R1:
QE2/3/5/8]] &lt;&gt; "reject", Table2[[#This Row],[QE R2:
cut-off]] &lt;&gt; "reject"),"yes","no")</f>
        <v>yes</v>
      </c>
    </row>
    <row r="166" spans="1:17" x14ac:dyDescent="0.2">
      <c r="A166" t="s">
        <v>1819</v>
      </c>
      <c r="B166" s="5">
        <v>2020</v>
      </c>
      <c r="C166" s="5" t="s">
        <v>521</v>
      </c>
      <c r="D166" s="5" t="s">
        <v>1822</v>
      </c>
      <c r="E166">
        <v>8</v>
      </c>
      <c r="F166" t="s">
        <v>3822</v>
      </c>
      <c r="G166" t="s">
        <v>3821</v>
      </c>
      <c r="H166" t="s">
        <v>3822</v>
      </c>
      <c r="I166" t="s">
        <v>3821</v>
      </c>
      <c r="J166" t="s">
        <v>3821</v>
      </c>
      <c r="K166" t="s">
        <v>3821</v>
      </c>
      <c r="L166" t="s">
        <v>3821</v>
      </c>
      <c r="M166" t="s">
        <v>3822</v>
      </c>
      <c r="N166">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166" t="str">
        <f>IF(OR(Table2[[#This Row],[QE2: method]]="none",Table2[[#This Row],[QE3: l+m]]="none",Table2[[#This Row],[QE5: long]]="none",Table2[[#This Row],[QE8: results]]="none"),"reject","ok")</f>
        <v>ok</v>
      </c>
      <c r="P166" s="5" t="str">
        <f>IF(Table2[[#This Row],[QE score]]&lt;=$P$1,"reject","ok")</f>
        <v>ok</v>
      </c>
      <c r="Q166" s="5" t="str">
        <f>IF(AND(Table2[[#This Row],[QE R1:
QE2/3/5/8]] &lt;&gt; "reject", Table2[[#This Row],[QE R2:
cut-off]] &lt;&gt; "reject"),"yes","no")</f>
        <v>yes</v>
      </c>
    </row>
    <row r="167" spans="1:17" x14ac:dyDescent="0.2">
      <c r="A167" t="s">
        <v>3704</v>
      </c>
      <c r="B167" s="5">
        <v>2020</v>
      </c>
      <c r="C167" s="5" t="s">
        <v>1104</v>
      </c>
      <c r="D167" s="5" t="s">
        <v>3706</v>
      </c>
      <c r="E167">
        <v>9</v>
      </c>
      <c r="F167" t="s">
        <v>3823</v>
      </c>
      <c r="G167" t="s">
        <v>3821</v>
      </c>
      <c r="H167" t="s">
        <v>3821</v>
      </c>
      <c r="I167" t="s">
        <v>3821</v>
      </c>
      <c r="J167" t="s">
        <v>3821</v>
      </c>
      <c r="K167" t="s">
        <v>3821</v>
      </c>
      <c r="L167" t="s">
        <v>3821</v>
      </c>
      <c r="M167" t="s">
        <v>3821</v>
      </c>
      <c r="N167">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167" t="str">
        <f>IF(OR(Table2[[#This Row],[QE2: method]]="none",Table2[[#This Row],[QE3: l+m]]="none",Table2[[#This Row],[QE5: long]]="none",Table2[[#This Row],[QE8: results]]="none"),"reject","ok")</f>
        <v>ok</v>
      </c>
      <c r="P167" s="5" t="str">
        <f>IF(Table2[[#This Row],[QE score]]&lt;=$P$1,"reject","ok")</f>
        <v>ok</v>
      </c>
      <c r="Q167" s="5" t="str">
        <f>IF(AND(Table2[[#This Row],[QE R1:
QE2/3/5/8]] &lt;&gt; "reject", Table2[[#This Row],[QE R2:
cut-off]] &lt;&gt; "reject"),"yes","no")</f>
        <v>yes</v>
      </c>
    </row>
    <row r="168" spans="1:17" x14ac:dyDescent="0.2">
      <c r="A168" t="s">
        <v>559</v>
      </c>
      <c r="B168" s="5">
        <v>2020</v>
      </c>
      <c r="C168" s="5" t="s">
        <v>562</v>
      </c>
      <c r="D168" s="5" t="s">
        <v>3687</v>
      </c>
      <c r="E168">
        <v>8</v>
      </c>
      <c r="F168" t="s">
        <v>3823</v>
      </c>
      <c r="G168" t="s">
        <v>3822</v>
      </c>
      <c r="H168" t="s">
        <v>3821</v>
      </c>
      <c r="I168" t="s">
        <v>3821</v>
      </c>
      <c r="J168" t="s">
        <v>3821</v>
      </c>
      <c r="K168" t="s">
        <v>3821</v>
      </c>
      <c r="L168" t="s">
        <v>3821</v>
      </c>
      <c r="M168" t="s">
        <v>3822</v>
      </c>
      <c r="N168">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168" t="str">
        <f>IF(OR(Table2[[#This Row],[QE2: method]]="none",Table2[[#This Row],[QE3: l+m]]="none",Table2[[#This Row],[QE5: long]]="none",Table2[[#This Row],[QE8: results]]="none"),"reject","ok")</f>
        <v>ok</v>
      </c>
      <c r="P168" s="5" t="str">
        <f>IF(Table2[[#This Row],[QE score]]&lt;=$P$1,"reject","ok")</f>
        <v>ok</v>
      </c>
      <c r="Q168" s="5" t="str">
        <f>IF(AND(Table2[[#This Row],[QE R1:
QE2/3/5/8]] &lt;&gt; "reject", Table2[[#This Row],[QE R2:
cut-off]] &lt;&gt; "reject"),"yes","no")</f>
        <v>yes</v>
      </c>
    </row>
    <row r="169" spans="1:17" x14ac:dyDescent="0.2">
      <c r="A169" t="s">
        <v>377</v>
      </c>
      <c r="B169" s="5">
        <v>2020</v>
      </c>
      <c r="C169" s="5" t="s">
        <v>380</v>
      </c>
      <c r="D169" s="5" t="s">
        <v>3618</v>
      </c>
      <c r="E169">
        <v>8</v>
      </c>
      <c r="F169" t="s">
        <v>3822</v>
      </c>
      <c r="G169" t="s">
        <v>3821</v>
      </c>
      <c r="H169" t="s">
        <v>3822</v>
      </c>
      <c r="I169" t="s">
        <v>3822</v>
      </c>
      <c r="J169" t="s">
        <v>3821</v>
      </c>
      <c r="K169" t="s">
        <v>3821</v>
      </c>
      <c r="L169" t="s">
        <v>3821</v>
      </c>
      <c r="M169" t="s">
        <v>3821</v>
      </c>
      <c r="N169">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169" t="str">
        <f>IF(OR(Table2[[#This Row],[QE2: method]]="none",Table2[[#This Row],[QE3: l+m]]="none",Table2[[#This Row],[QE5: long]]="none",Table2[[#This Row],[QE8: results]]="none"),"reject","ok")</f>
        <v>ok</v>
      </c>
      <c r="P169" s="5" t="str">
        <f>IF(Table2[[#This Row],[QE score]]&lt;=$P$1,"reject","ok")</f>
        <v>ok</v>
      </c>
      <c r="Q169" s="5" t="str">
        <f>IF(AND(Table2[[#This Row],[QE R1:
QE2/3/5/8]] &lt;&gt; "reject", Table2[[#This Row],[QE R2:
cut-off]] &lt;&gt; "reject"),"yes","no")</f>
        <v>yes</v>
      </c>
    </row>
    <row r="170" spans="1:17" x14ac:dyDescent="0.2">
      <c r="A170" t="s">
        <v>3698</v>
      </c>
      <c r="B170" s="5">
        <v>2020</v>
      </c>
      <c r="C170" s="5" t="s">
        <v>1106</v>
      </c>
      <c r="D170" s="5" t="s">
        <v>3701</v>
      </c>
      <c r="E170">
        <v>8</v>
      </c>
      <c r="F170" t="s">
        <v>3821</v>
      </c>
      <c r="G170" t="s">
        <v>3822</v>
      </c>
      <c r="H170" t="s">
        <v>3822</v>
      </c>
      <c r="I170" t="s">
        <v>3821</v>
      </c>
      <c r="J170" t="s">
        <v>3821</v>
      </c>
      <c r="K170" t="s">
        <v>3821</v>
      </c>
      <c r="L170" t="s">
        <v>3821</v>
      </c>
      <c r="M170" t="s">
        <v>3822</v>
      </c>
      <c r="N170">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170" t="str">
        <f>IF(OR(Table2[[#This Row],[QE2: method]]="none",Table2[[#This Row],[QE3: l+m]]="none",Table2[[#This Row],[QE5: long]]="none",Table2[[#This Row],[QE8: results]]="none"),"reject","ok")</f>
        <v>ok</v>
      </c>
      <c r="P170" s="5" t="str">
        <f>IF(Table2[[#This Row],[QE score]]&lt;=$P$1,"reject","ok")</f>
        <v>ok</v>
      </c>
      <c r="Q170" s="5" t="str">
        <f>IF(AND(Table2[[#This Row],[QE R1:
QE2/3/5/8]] &lt;&gt; "reject", Table2[[#This Row],[QE R2:
cut-off]] &lt;&gt; "reject"),"yes","no")</f>
        <v>yes</v>
      </c>
    </row>
    <row r="171" spans="1:17" x14ac:dyDescent="0.2">
      <c r="A171" t="s">
        <v>789</v>
      </c>
      <c r="B171" s="5">
        <v>2021</v>
      </c>
      <c r="C171" s="5" t="s">
        <v>793</v>
      </c>
      <c r="D171" s="5" t="s">
        <v>2666</v>
      </c>
      <c r="E171">
        <v>8.5</v>
      </c>
      <c r="F171" t="s">
        <v>3822</v>
      </c>
      <c r="G171" t="s">
        <v>3821</v>
      </c>
      <c r="H171" t="s">
        <v>3821</v>
      </c>
      <c r="I171" t="s">
        <v>3822</v>
      </c>
      <c r="J171" t="s">
        <v>3821</v>
      </c>
      <c r="K171" t="s">
        <v>3821</v>
      </c>
      <c r="L171" t="s">
        <v>3821</v>
      </c>
      <c r="M171" t="s">
        <v>3822</v>
      </c>
      <c r="N171">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8.5</v>
      </c>
      <c r="O171" t="str">
        <f>IF(OR(Table2[[#This Row],[QE2: method]]="none",Table2[[#This Row],[QE3: l+m]]="none",Table2[[#This Row],[QE5: long]]="none",Table2[[#This Row],[QE8: results]]="none"),"reject","ok")</f>
        <v>ok</v>
      </c>
      <c r="P171" s="5" t="str">
        <f>IF(Table2[[#This Row],[QE score]]&lt;=$P$1,"reject","ok")</f>
        <v>ok</v>
      </c>
      <c r="Q171" s="5" t="str">
        <f>IF(AND(Table2[[#This Row],[QE R1:
QE2/3/5/8]] &lt;&gt; "reject", Table2[[#This Row],[QE R2:
cut-off]] &lt;&gt; "reject"),"yes","no")</f>
        <v>yes</v>
      </c>
    </row>
    <row r="172" spans="1:17" x14ac:dyDescent="0.2">
      <c r="A172" t="s">
        <v>309</v>
      </c>
      <c r="B172" s="5">
        <v>2021</v>
      </c>
      <c r="C172" s="5" t="s">
        <v>312</v>
      </c>
      <c r="D172" s="5" t="s">
        <v>893</v>
      </c>
      <c r="E172">
        <v>9</v>
      </c>
      <c r="F172" t="s">
        <v>3821</v>
      </c>
      <c r="G172" t="s">
        <v>3821</v>
      </c>
      <c r="H172" t="s">
        <v>3821</v>
      </c>
      <c r="I172" t="s">
        <v>3822</v>
      </c>
      <c r="J172" t="s">
        <v>3821</v>
      </c>
      <c r="K172" t="s">
        <v>3821</v>
      </c>
      <c r="L172" t="s">
        <v>3821</v>
      </c>
      <c r="M172" t="s">
        <v>3822</v>
      </c>
      <c r="N172">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172" t="str">
        <f>IF(OR(Table2[[#This Row],[QE2: method]]="none",Table2[[#This Row],[QE3: l+m]]="none",Table2[[#This Row],[QE5: long]]="none",Table2[[#This Row],[QE8: results]]="none"),"reject","ok")</f>
        <v>ok</v>
      </c>
      <c r="P172" s="5" t="str">
        <f>IF(Table2[[#This Row],[QE score]]&lt;=$P$1,"reject","ok")</f>
        <v>ok</v>
      </c>
      <c r="Q172" s="5" t="str">
        <f>IF(AND(Table2[[#This Row],[QE R1:
QE2/3/5/8]] &lt;&gt; "reject", Table2[[#This Row],[QE R2:
cut-off]] &lt;&gt; "reject"),"yes","no")</f>
        <v>yes</v>
      </c>
    </row>
    <row r="173" spans="1:17" x14ac:dyDescent="0.2">
      <c r="A173" t="s">
        <v>1426</v>
      </c>
      <c r="B173" s="5">
        <v>2021</v>
      </c>
      <c r="C173" s="5" t="s">
        <v>1425</v>
      </c>
      <c r="D173" s="5" t="s">
        <v>1672</v>
      </c>
      <c r="E173">
        <v>8.5</v>
      </c>
      <c r="F173" t="s">
        <v>3822</v>
      </c>
      <c r="G173" t="s">
        <v>3821</v>
      </c>
      <c r="H173" t="s">
        <v>3822</v>
      </c>
      <c r="I173" t="s">
        <v>3821</v>
      </c>
      <c r="J173" t="s">
        <v>3821</v>
      </c>
      <c r="K173" t="s">
        <v>3821</v>
      </c>
      <c r="L173" t="s">
        <v>3821</v>
      </c>
      <c r="M173" t="s">
        <v>3821</v>
      </c>
      <c r="N173">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8.5</v>
      </c>
      <c r="O173" t="str">
        <f>IF(OR(Table2[[#This Row],[QE2: method]]="none",Table2[[#This Row],[QE3: l+m]]="none",Table2[[#This Row],[QE5: long]]="none",Table2[[#This Row],[QE8: results]]="none"),"reject","ok")</f>
        <v>ok</v>
      </c>
      <c r="P173" s="5" t="str">
        <f>IF(Table2[[#This Row],[QE score]]&lt;=$P$1,"reject","ok")</f>
        <v>ok</v>
      </c>
      <c r="Q173" s="5" t="str">
        <f>IF(AND(Table2[[#This Row],[QE R1:
QE2/3/5/8]] &lt;&gt; "reject", Table2[[#This Row],[QE R2:
cut-off]] &lt;&gt; "reject"),"yes","no")</f>
        <v>yes</v>
      </c>
    </row>
    <row r="174" spans="1:17" x14ac:dyDescent="0.2">
      <c r="A174" t="s">
        <v>630</v>
      </c>
      <c r="B174" s="5">
        <v>2021</v>
      </c>
      <c r="C174" s="5" t="s">
        <v>633</v>
      </c>
      <c r="D174" s="5" t="s">
        <v>3753</v>
      </c>
      <c r="E174">
        <v>10</v>
      </c>
      <c r="F174" t="s">
        <v>3821</v>
      </c>
      <c r="G174" t="s">
        <v>3821</v>
      </c>
      <c r="H174" t="s">
        <v>3821</v>
      </c>
      <c r="I174" t="s">
        <v>3821</v>
      </c>
      <c r="J174" t="s">
        <v>3821</v>
      </c>
      <c r="K174" t="s">
        <v>3821</v>
      </c>
      <c r="L174" t="s">
        <v>3821</v>
      </c>
      <c r="M174" t="s">
        <v>3821</v>
      </c>
      <c r="N174">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10</v>
      </c>
      <c r="O174" t="str">
        <f>IF(OR(Table2[[#This Row],[QE2: method]]="none",Table2[[#This Row],[QE3: l+m]]="none",Table2[[#This Row],[QE5: long]]="none",Table2[[#This Row],[QE8: results]]="none"),"reject","ok")</f>
        <v>ok</v>
      </c>
      <c r="P174" s="5" t="str">
        <f>IF(Table2[[#This Row],[QE score]]&lt;=$P$1,"reject","ok")</f>
        <v>ok</v>
      </c>
      <c r="Q174" s="5" t="str">
        <f>IF(AND(Table2[[#This Row],[QE R1:
QE2/3/5/8]] &lt;&gt; "reject", Table2[[#This Row],[QE R2:
cut-off]] &lt;&gt; "reject"),"yes","no")</f>
        <v>yes</v>
      </c>
    </row>
    <row r="175" spans="1:17" x14ac:dyDescent="0.2">
      <c r="A175" t="s">
        <v>2744</v>
      </c>
      <c r="B175" s="5">
        <v>2021</v>
      </c>
      <c r="C175" s="5" t="s">
        <v>2747</v>
      </c>
      <c r="D175" s="5" t="s">
        <v>3651</v>
      </c>
      <c r="E175">
        <v>10</v>
      </c>
      <c r="F175" t="s">
        <v>3821</v>
      </c>
      <c r="G175" t="s">
        <v>3821</v>
      </c>
      <c r="H175" t="s">
        <v>3821</v>
      </c>
      <c r="I175" t="s">
        <v>3821</v>
      </c>
      <c r="J175" t="s">
        <v>3821</v>
      </c>
      <c r="K175" t="s">
        <v>3821</v>
      </c>
      <c r="L175" t="s">
        <v>3821</v>
      </c>
      <c r="M175" t="s">
        <v>3821</v>
      </c>
      <c r="N175">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10</v>
      </c>
      <c r="O175" t="str">
        <f>IF(OR(Table2[[#This Row],[QE2: method]]="none",Table2[[#This Row],[QE3: l+m]]="none",Table2[[#This Row],[QE5: long]]="none",Table2[[#This Row],[QE8: results]]="none"),"reject","ok")</f>
        <v>ok</v>
      </c>
      <c r="P175" s="5" t="str">
        <f>IF(Table2[[#This Row],[QE score]]&lt;=$P$1,"reject","ok")</f>
        <v>ok</v>
      </c>
      <c r="Q175" s="5" t="str">
        <f>IF(AND(Table2[[#This Row],[QE R1:
QE2/3/5/8]] &lt;&gt; "reject", Table2[[#This Row],[QE R2:
cut-off]] &lt;&gt; "reject"),"yes","no")</f>
        <v>yes</v>
      </c>
    </row>
    <row r="176" spans="1:17" x14ac:dyDescent="0.2">
      <c r="A176" t="s">
        <v>2602</v>
      </c>
      <c r="B176" s="5">
        <v>2021</v>
      </c>
      <c r="C176" s="5" t="s">
        <v>343</v>
      </c>
      <c r="D176" s="5" t="s">
        <v>2604</v>
      </c>
      <c r="E176">
        <v>9</v>
      </c>
      <c r="F176" t="s">
        <v>3821</v>
      </c>
      <c r="G176" t="s">
        <v>3821</v>
      </c>
      <c r="H176" t="s">
        <v>3822</v>
      </c>
      <c r="I176" t="s">
        <v>3821</v>
      </c>
      <c r="J176" t="s">
        <v>3821</v>
      </c>
      <c r="K176" t="s">
        <v>3821</v>
      </c>
      <c r="L176" t="s">
        <v>3821</v>
      </c>
      <c r="M176" t="s">
        <v>3821</v>
      </c>
      <c r="N176">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176" t="str">
        <f>IF(OR(Table2[[#This Row],[QE2: method]]="none",Table2[[#This Row],[QE3: l+m]]="none",Table2[[#This Row],[QE5: long]]="none",Table2[[#This Row],[QE8: results]]="none"),"reject","ok")</f>
        <v>ok</v>
      </c>
      <c r="P176" s="5" t="str">
        <f>IF(Table2[[#This Row],[QE score]]&lt;=$P$1,"reject","ok")</f>
        <v>ok</v>
      </c>
      <c r="Q176" s="5" t="str">
        <f>IF(AND(Table2[[#This Row],[QE R1:
QE2/3/5/8]] &lt;&gt; "reject", Table2[[#This Row],[QE R2:
cut-off]] &lt;&gt; "reject"),"yes","no")</f>
        <v>yes</v>
      </c>
    </row>
    <row r="177" spans="1:17" x14ac:dyDescent="0.2">
      <c r="A177" t="s">
        <v>1527</v>
      </c>
      <c r="B177" s="5">
        <v>2021</v>
      </c>
      <c r="C177" s="5" t="s">
        <v>618</v>
      </c>
      <c r="D177" s="5" t="s">
        <v>1530</v>
      </c>
      <c r="E177">
        <v>9</v>
      </c>
      <c r="F177" t="s">
        <v>3821</v>
      </c>
      <c r="G177" t="s">
        <v>3822</v>
      </c>
      <c r="H177" t="s">
        <v>3821</v>
      </c>
      <c r="I177" t="s">
        <v>3821</v>
      </c>
      <c r="J177" t="s">
        <v>3821</v>
      </c>
      <c r="K177" t="s">
        <v>3821</v>
      </c>
      <c r="L177" t="s">
        <v>3821</v>
      </c>
      <c r="M177" t="s">
        <v>3822</v>
      </c>
      <c r="N177">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177" t="str">
        <f>IF(OR(Table2[[#This Row],[QE2: method]]="none",Table2[[#This Row],[QE3: l+m]]="none",Table2[[#This Row],[QE5: long]]="none",Table2[[#This Row],[QE8: results]]="none"),"reject","ok")</f>
        <v>ok</v>
      </c>
      <c r="P177" s="5" t="str">
        <f>IF(Table2[[#This Row],[QE score]]&lt;=$P$1,"reject","ok")</f>
        <v>ok</v>
      </c>
      <c r="Q177" s="5" t="str">
        <f>IF(AND(Table2[[#This Row],[QE R1:
QE2/3/5/8]] &lt;&gt; "reject", Table2[[#This Row],[QE R2:
cut-off]] &lt;&gt; "reject"),"yes","no")</f>
        <v>yes</v>
      </c>
    </row>
    <row r="178" spans="1:17" x14ac:dyDescent="0.2">
      <c r="A178" t="s">
        <v>728</v>
      </c>
      <c r="B178" s="5">
        <v>2021</v>
      </c>
      <c r="C178" s="5" t="s">
        <v>731</v>
      </c>
      <c r="D178" s="5" t="s">
        <v>2146</v>
      </c>
      <c r="E178">
        <v>8.5</v>
      </c>
      <c r="F178" t="s">
        <v>3821</v>
      </c>
      <c r="G178" t="s">
        <v>3821</v>
      </c>
      <c r="H178" t="s">
        <v>3822</v>
      </c>
      <c r="I178" t="s">
        <v>3821</v>
      </c>
      <c r="J178" t="s">
        <v>3821</v>
      </c>
      <c r="K178" t="s">
        <v>3821</v>
      </c>
      <c r="L178" t="s">
        <v>3821</v>
      </c>
      <c r="M178" t="s">
        <v>3822</v>
      </c>
      <c r="N178">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8.5</v>
      </c>
      <c r="O178" t="str">
        <f>IF(OR(Table2[[#This Row],[QE2: method]]="none",Table2[[#This Row],[QE3: l+m]]="none",Table2[[#This Row],[QE5: long]]="none",Table2[[#This Row],[QE8: results]]="none"),"reject","ok")</f>
        <v>ok</v>
      </c>
      <c r="P178" s="5" t="str">
        <f>IF(Table2[[#This Row],[QE score]]&lt;=$P$1,"reject","ok")</f>
        <v>ok</v>
      </c>
      <c r="Q178" s="5" t="str">
        <f>IF(AND(Table2[[#This Row],[QE R1:
QE2/3/5/8]] &lt;&gt; "reject", Table2[[#This Row],[QE R2:
cut-off]] &lt;&gt; "reject"),"yes","no")</f>
        <v>yes</v>
      </c>
    </row>
    <row r="179" spans="1:17" x14ac:dyDescent="0.2">
      <c r="A179" t="s">
        <v>2414</v>
      </c>
      <c r="B179" s="5">
        <v>2021</v>
      </c>
      <c r="C179" s="5" t="s">
        <v>2418</v>
      </c>
      <c r="D179" s="5" t="s">
        <v>2419</v>
      </c>
      <c r="E179">
        <v>8.5</v>
      </c>
      <c r="F179" t="s">
        <v>3822</v>
      </c>
      <c r="G179" t="s">
        <v>3821</v>
      </c>
      <c r="H179" t="s">
        <v>3822</v>
      </c>
      <c r="I179" t="s">
        <v>3821</v>
      </c>
      <c r="J179" t="s">
        <v>3821</v>
      </c>
      <c r="K179" t="s">
        <v>3821</v>
      </c>
      <c r="L179" t="s">
        <v>3821</v>
      </c>
      <c r="M179" t="s">
        <v>3821</v>
      </c>
      <c r="N179">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8.5</v>
      </c>
      <c r="O179" t="str">
        <f>IF(OR(Table2[[#This Row],[QE2: method]]="none",Table2[[#This Row],[QE3: l+m]]="none",Table2[[#This Row],[QE5: long]]="none",Table2[[#This Row],[QE8: results]]="none"),"reject","ok")</f>
        <v>ok</v>
      </c>
      <c r="P179" s="5" t="str">
        <f>IF(Table2[[#This Row],[QE score]]&lt;=$P$1,"reject","ok")</f>
        <v>ok</v>
      </c>
      <c r="Q179" s="5" t="str">
        <f>IF(AND(Table2[[#This Row],[QE R1:
QE2/3/5/8]] &lt;&gt; "reject", Table2[[#This Row],[QE R2:
cut-off]] &lt;&gt; "reject"),"yes","no")</f>
        <v>yes</v>
      </c>
    </row>
    <row r="180" spans="1:17" x14ac:dyDescent="0.2">
      <c r="A180" t="s">
        <v>634</v>
      </c>
      <c r="B180" s="5">
        <v>2021</v>
      </c>
      <c r="C180" s="5" t="s">
        <v>637</v>
      </c>
      <c r="D180" s="5" t="s">
        <v>1891</v>
      </c>
      <c r="E180">
        <v>9.5</v>
      </c>
      <c r="F180" t="s">
        <v>3821</v>
      </c>
      <c r="G180" t="s">
        <v>3821</v>
      </c>
      <c r="H180" t="s">
        <v>3821</v>
      </c>
      <c r="I180" t="s">
        <v>3821</v>
      </c>
      <c r="J180" t="s">
        <v>3821</v>
      </c>
      <c r="K180" t="s">
        <v>3821</v>
      </c>
      <c r="L180" t="s">
        <v>3821</v>
      </c>
      <c r="M180" t="s">
        <v>3822</v>
      </c>
      <c r="N180">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9.5</v>
      </c>
      <c r="O180" t="str">
        <f>IF(OR(Table2[[#This Row],[QE2: method]]="none",Table2[[#This Row],[QE3: l+m]]="none",Table2[[#This Row],[QE5: long]]="none",Table2[[#This Row],[QE8: results]]="none"),"reject","ok")</f>
        <v>ok</v>
      </c>
      <c r="P180" s="5" t="str">
        <f>IF(Table2[[#This Row],[QE score]]&lt;=$P$1,"reject","ok")</f>
        <v>ok</v>
      </c>
      <c r="Q180" s="5" t="str">
        <f>IF(AND(Table2[[#This Row],[QE R1:
QE2/3/5/8]] &lt;&gt; "reject", Table2[[#This Row],[QE R2:
cut-off]] &lt;&gt; "reject"),"yes","no")</f>
        <v>yes</v>
      </c>
    </row>
    <row r="181" spans="1:17" x14ac:dyDescent="0.2">
      <c r="A181" t="s">
        <v>291</v>
      </c>
      <c r="B181" s="5">
        <v>2021</v>
      </c>
      <c r="C181" s="5" t="s">
        <v>294</v>
      </c>
      <c r="D181" s="5" t="s">
        <v>3764</v>
      </c>
      <c r="E181">
        <v>8.5</v>
      </c>
      <c r="F181" t="s">
        <v>3822</v>
      </c>
      <c r="G181" t="s">
        <v>3821</v>
      </c>
      <c r="H181" t="s">
        <v>3821</v>
      </c>
      <c r="I181" t="s">
        <v>3822</v>
      </c>
      <c r="J181" t="s">
        <v>3821</v>
      </c>
      <c r="K181" t="s">
        <v>3821</v>
      </c>
      <c r="L181" t="s">
        <v>3821</v>
      </c>
      <c r="M181" t="s">
        <v>3822</v>
      </c>
      <c r="N181">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8.5</v>
      </c>
      <c r="O181" t="str">
        <f>IF(OR(Table2[[#This Row],[QE2: method]]="none",Table2[[#This Row],[QE3: l+m]]="none",Table2[[#This Row],[QE5: long]]="none",Table2[[#This Row],[QE8: results]]="none"),"reject","ok")</f>
        <v>ok</v>
      </c>
      <c r="P181" s="5" t="str">
        <f>IF(Table2[[#This Row],[QE score]]&lt;=$P$1,"reject","ok")</f>
        <v>ok</v>
      </c>
      <c r="Q181" s="5" t="str">
        <f>IF(AND(Table2[[#This Row],[QE R1:
QE2/3/5/8]] &lt;&gt; "reject", Table2[[#This Row],[QE R2:
cut-off]] &lt;&gt; "reject"),"yes","no")</f>
        <v>yes</v>
      </c>
    </row>
    <row r="182" spans="1:17" x14ac:dyDescent="0.2">
      <c r="A182" t="s">
        <v>1875</v>
      </c>
      <c r="B182" s="5">
        <v>2021</v>
      </c>
      <c r="C182" s="5" t="s">
        <v>1881</v>
      </c>
      <c r="D182" s="5" t="s">
        <v>1882</v>
      </c>
      <c r="E182">
        <v>10</v>
      </c>
      <c r="F182" t="s">
        <v>3821</v>
      </c>
      <c r="G182" t="s">
        <v>3821</v>
      </c>
      <c r="H182" t="s">
        <v>3821</v>
      </c>
      <c r="I182" t="s">
        <v>3821</v>
      </c>
      <c r="J182" t="s">
        <v>3821</v>
      </c>
      <c r="K182" t="s">
        <v>3821</v>
      </c>
      <c r="L182" t="s">
        <v>3821</v>
      </c>
      <c r="M182" t="s">
        <v>3821</v>
      </c>
      <c r="N182">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10</v>
      </c>
      <c r="O182" t="str">
        <f>IF(OR(Table2[[#This Row],[QE2: method]]="none",Table2[[#This Row],[QE3: l+m]]="none",Table2[[#This Row],[QE5: long]]="none",Table2[[#This Row],[QE8: results]]="none"),"reject","ok")</f>
        <v>ok</v>
      </c>
      <c r="P182" s="5" t="str">
        <f>IF(Table2[[#This Row],[QE score]]&lt;=$P$1,"reject","ok")</f>
        <v>ok</v>
      </c>
      <c r="Q182" s="5" t="str">
        <f>IF(AND(Table2[[#This Row],[QE R1:
QE2/3/5/8]] &lt;&gt; "reject", Table2[[#This Row],[QE R2:
cut-off]] &lt;&gt; "reject"),"yes","no")</f>
        <v>yes</v>
      </c>
    </row>
    <row r="183" spans="1:17" x14ac:dyDescent="0.2">
      <c r="A183" t="s">
        <v>2762</v>
      </c>
      <c r="B183" s="5">
        <v>2021</v>
      </c>
      <c r="C183" s="5" t="s">
        <v>2761</v>
      </c>
      <c r="D183" s="5" t="s">
        <v>3775</v>
      </c>
      <c r="E183">
        <v>8.5</v>
      </c>
      <c r="F183" t="s">
        <v>3822</v>
      </c>
      <c r="G183" t="s">
        <v>3821</v>
      </c>
      <c r="H183" t="s">
        <v>3821</v>
      </c>
      <c r="I183" t="s">
        <v>3821</v>
      </c>
      <c r="J183" t="s">
        <v>3821</v>
      </c>
      <c r="K183" t="s">
        <v>3821</v>
      </c>
      <c r="L183" t="s">
        <v>3823</v>
      </c>
      <c r="M183" t="s">
        <v>3821</v>
      </c>
      <c r="N183">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8.5</v>
      </c>
      <c r="O183" t="str">
        <f>IF(OR(Table2[[#This Row],[QE2: method]]="none",Table2[[#This Row],[QE3: l+m]]="none",Table2[[#This Row],[QE5: long]]="none",Table2[[#This Row],[QE8: results]]="none"),"reject","ok")</f>
        <v>ok</v>
      </c>
      <c r="P183" s="5" t="str">
        <f>IF(Table2[[#This Row],[QE score]]&lt;=$P$1,"reject","ok")</f>
        <v>ok</v>
      </c>
      <c r="Q183" s="5" t="str">
        <f>IF(AND(Table2[[#This Row],[QE R1:
QE2/3/5/8]] &lt;&gt; "reject", Table2[[#This Row],[QE R2:
cut-off]] &lt;&gt; "reject"),"yes","no")</f>
        <v>yes</v>
      </c>
    </row>
    <row r="184" spans="1:17" x14ac:dyDescent="0.2">
      <c r="A184" t="s">
        <v>755</v>
      </c>
      <c r="B184" s="5">
        <v>2021</v>
      </c>
      <c r="C184" s="5" t="s">
        <v>759</v>
      </c>
      <c r="D184" s="5" t="s">
        <v>2245</v>
      </c>
      <c r="E184">
        <v>9</v>
      </c>
      <c r="F184" t="s">
        <v>3821</v>
      </c>
      <c r="G184" t="s">
        <v>3821</v>
      </c>
      <c r="H184" t="s">
        <v>3822</v>
      </c>
      <c r="I184" t="s">
        <v>3821</v>
      </c>
      <c r="J184" t="s">
        <v>3821</v>
      </c>
      <c r="K184" t="s">
        <v>3821</v>
      </c>
      <c r="L184" t="s">
        <v>3821</v>
      </c>
      <c r="M184" t="s">
        <v>3821</v>
      </c>
      <c r="N184">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184" t="str">
        <f>IF(OR(Table2[[#This Row],[QE2: method]]="none",Table2[[#This Row],[QE3: l+m]]="none",Table2[[#This Row],[QE5: long]]="none",Table2[[#This Row],[QE8: results]]="none"),"reject","ok")</f>
        <v>ok</v>
      </c>
      <c r="P184" s="5" t="str">
        <f>IF(Table2[[#This Row],[QE score]]&lt;=$P$1,"reject","ok")</f>
        <v>ok</v>
      </c>
      <c r="Q184" s="5" t="str">
        <f>IF(AND(Table2[[#This Row],[QE R1:
QE2/3/5/8]] &lt;&gt; "reject", Table2[[#This Row],[QE R2:
cut-off]] &lt;&gt; "reject"),"yes","no")</f>
        <v>yes</v>
      </c>
    </row>
    <row r="185" spans="1:17" x14ac:dyDescent="0.2">
      <c r="A185" t="s">
        <v>563</v>
      </c>
      <c r="B185" s="5">
        <v>2021</v>
      </c>
      <c r="C185" s="5" t="s">
        <v>565</v>
      </c>
      <c r="D185" s="5" t="s">
        <v>2598</v>
      </c>
      <c r="E185">
        <v>8</v>
      </c>
      <c r="F185" t="s">
        <v>3821</v>
      </c>
      <c r="G185" t="s">
        <v>3821</v>
      </c>
      <c r="H185" t="s">
        <v>3822</v>
      </c>
      <c r="I185" t="s">
        <v>3822</v>
      </c>
      <c r="J185" t="s">
        <v>3821</v>
      </c>
      <c r="K185" t="s">
        <v>3821</v>
      </c>
      <c r="L185" t="s">
        <v>3821</v>
      </c>
      <c r="M185" t="s">
        <v>3822</v>
      </c>
      <c r="N185">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185" t="str">
        <f>IF(OR(Table2[[#This Row],[QE2: method]]="none",Table2[[#This Row],[QE3: l+m]]="none",Table2[[#This Row],[QE5: long]]="none",Table2[[#This Row],[QE8: results]]="none"),"reject","ok")</f>
        <v>ok</v>
      </c>
      <c r="P185" s="5" t="str">
        <f>IF(Table2[[#This Row],[QE score]]&lt;=$P$1,"reject","ok")</f>
        <v>ok</v>
      </c>
      <c r="Q185" s="5" t="str">
        <f>IF(AND(Table2[[#This Row],[QE R1:
QE2/3/5/8]] &lt;&gt; "reject", Table2[[#This Row],[QE R2:
cut-off]] &lt;&gt; "reject"),"yes","no")</f>
        <v>yes</v>
      </c>
    </row>
    <row r="186" spans="1:17" x14ac:dyDescent="0.2">
      <c r="A186" t="s">
        <v>597</v>
      </c>
      <c r="B186" s="5">
        <v>2021</v>
      </c>
      <c r="C186" s="5" t="s">
        <v>600</v>
      </c>
      <c r="D186" s="5" t="s">
        <v>2497</v>
      </c>
      <c r="E186">
        <v>8.5</v>
      </c>
      <c r="F186" t="s">
        <v>3821</v>
      </c>
      <c r="G186" t="s">
        <v>3821</v>
      </c>
      <c r="H186" t="s">
        <v>3821</v>
      </c>
      <c r="I186" t="s">
        <v>3821</v>
      </c>
      <c r="J186" t="s">
        <v>3821</v>
      </c>
      <c r="K186" t="s">
        <v>3821</v>
      </c>
      <c r="L186" t="s">
        <v>3823</v>
      </c>
      <c r="M186" t="s">
        <v>3822</v>
      </c>
      <c r="N186">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8.5</v>
      </c>
      <c r="O186" t="str">
        <f>IF(OR(Table2[[#This Row],[QE2: method]]="none",Table2[[#This Row],[QE3: l+m]]="none",Table2[[#This Row],[QE5: long]]="none",Table2[[#This Row],[QE8: results]]="none"),"reject","ok")</f>
        <v>ok</v>
      </c>
      <c r="P186" s="5" t="str">
        <f>IF(Table2[[#This Row],[QE score]]&lt;=$P$1,"reject","ok")</f>
        <v>ok</v>
      </c>
      <c r="Q186" s="5" t="str">
        <f>IF(AND(Table2[[#This Row],[QE R1:
QE2/3/5/8]] &lt;&gt; "reject", Table2[[#This Row],[QE R2:
cut-off]] &lt;&gt; "reject"),"yes","no")</f>
        <v>yes</v>
      </c>
    </row>
    <row r="187" spans="1:17" x14ac:dyDescent="0.2">
      <c r="A187" t="s">
        <v>167</v>
      </c>
      <c r="B187" s="5">
        <v>2021</v>
      </c>
      <c r="C187" s="5" t="s">
        <v>170</v>
      </c>
      <c r="D187" s="5" t="s">
        <v>3804</v>
      </c>
      <c r="E187">
        <v>9</v>
      </c>
      <c r="F187" t="s">
        <v>3821</v>
      </c>
      <c r="G187" t="s">
        <v>3821</v>
      </c>
      <c r="H187" t="s">
        <v>3822</v>
      </c>
      <c r="I187" t="s">
        <v>3821</v>
      </c>
      <c r="J187" t="s">
        <v>3821</v>
      </c>
      <c r="K187" t="s">
        <v>3821</v>
      </c>
      <c r="L187" t="s">
        <v>3821</v>
      </c>
      <c r="M187" t="s">
        <v>3821</v>
      </c>
      <c r="N187">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187" t="str">
        <f>IF(OR(Table2[[#This Row],[QE2: method]]="none",Table2[[#This Row],[QE3: l+m]]="none",Table2[[#This Row],[QE5: long]]="none",Table2[[#This Row],[QE8: results]]="none"),"reject","ok")</f>
        <v>ok</v>
      </c>
      <c r="P187" s="5" t="str">
        <f>IF(Table2[[#This Row],[QE score]]&lt;=$P$1,"reject","ok")</f>
        <v>ok</v>
      </c>
      <c r="Q187" s="5" t="str">
        <f>IF(AND(Table2[[#This Row],[QE R1:
QE2/3/5/8]] &lt;&gt; "reject", Table2[[#This Row],[QE R2:
cut-off]] &lt;&gt; "reject"),"yes","no")</f>
        <v>yes</v>
      </c>
    </row>
    <row r="188" spans="1:17" x14ac:dyDescent="0.2">
      <c r="A188" t="s">
        <v>1533</v>
      </c>
      <c r="B188" s="5">
        <v>2021</v>
      </c>
      <c r="C188" s="5" t="s">
        <v>1131</v>
      </c>
      <c r="D188" s="5" t="s">
        <v>1535</v>
      </c>
      <c r="E188">
        <v>8.5</v>
      </c>
      <c r="F188" t="s">
        <v>3822</v>
      </c>
      <c r="G188" t="s">
        <v>3821</v>
      </c>
      <c r="H188" t="s">
        <v>3821</v>
      </c>
      <c r="I188" t="s">
        <v>3822</v>
      </c>
      <c r="J188" t="s">
        <v>3821</v>
      </c>
      <c r="K188" t="s">
        <v>3821</v>
      </c>
      <c r="L188" t="s">
        <v>3821</v>
      </c>
      <c r="M188" t="s">
        <v>3822</v>
      </c>
      <c r="N188">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8.5</v>
      </c>
      <c r="O188" t="str">
        <f>IF(OR(Table2[[#This Row],[QE2: method]]="none",Table2[[#This Row],[QE3: l+m]]="none",Table2[[#This Row],[QE5: long]]="none",Table2[[#This Row],[QE8: results]]="none"),"reject","ok")</f>
        <v>ok</v>
      </c>
      <c r="P188" s="5" t="str">
        <f>IF(Table2[[#This Row],[QE score]]&lt;=$P$1,"reject","ok")</f>
        <v>ok</v>
      </c>
      <c r="Q188" s="5" t="str">
        <f>IF(AND(Table2[[#This Row],[QE R1:
QE2/3/5/8]] &lt;&gt; "reject", Table2[[#This Row],[QE R2:
cut-off]] &lt;&gt; "reject"),"yes","no")</f>
        <v>yes</v>
      </c>
    </row>
    <row r="189" spans="1:17" x14ac:dyDescent="0.2">
      <c r="A189" t="s">
        <v>2404</v>
      </c>
      <c r="B189" s="5">
        <v>2021</v>
      </c>
      <c r="C189" s="5" t="s">
        <v>1307</v>
      </c>
      <c r="D189" s="5" t="s">
        <v>2406</v>
      </c>
      <c r="E189">
        <v>9</v>
      </c>
      <c r="F189" t="s">
        <v>3822</v>
      </c>
      <c r="G189" t="s">
        <v>3821</v>
      </c>
      <c r="H189" t="s">
        <v>3821</v>
      </c>
      <c r="I189" t="s">
        <v>3821</v>
      </c>
      <c r="J189" t="s">
        <v>3821</v>
      </c>
      <c r="K189" t="s">
        <v>3821</v>
      </c>
      <c r="L189" t="s">
        <v>3821</v>
      </c>
      <c r="M189" t="s">
        <v>3822</v>
      </c>
      <c r="N189">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189" t="str">
        <f>IF(OR(Table2[[#This Row],[QE2: method]]="none",Table2[[#This Row],[QE3: l+m]]="none",Table2[[#This Row],[QE5: long]]="none",Table2[[#This Row],[QE8: results]]="none"),"reject","ok")</f>
        <v>ok</v>
      </c>
      <c r="P189" s="5" t="str">
        <f>IF(Table2[[#This Row],[QE score]]&lt;=$P$1,"reject","ok")</f>
        <v>ok</v>
      </c>
      <c r="Q189" s="5" t="str">
        <f>IF(AND(Table2[[#This Row],[QE R1:
QE2/3/5/8]] &lt;&gt; "reject", Table2[[#This Row],[QE R2:
cut-off]] &lt;&gt; "reject"),"yes","no")</f>
        <v>yes</v>
      </c>
    </row>
    <row r="190" spans="1:17" x14ac:dyDescent="0.2">
      <c r="A190" t="s">
        <v>2059</v>
      </c>
      <c r="B190" s="5">
        <v>2021</v>
      </c>
      <c r="C190" s="5" t="s">
        <v>1256</v>
      </c>
      <c r="D190" s="5" t="s">
        <v>2061</v>
      </c>
      <c r="E190">
        <v>9.5</v>
      </c>
      <c r="F190" t="s">
        <v>3822</v>
      </c>
      <c r="G190" t="s">
        <v>3821</v>
      </c>
      <c r="H190" t="s">
        <v>3821</v>
      </c>
      <c r="I190" t="s">
        <v>3821</v>
      </c>
      <c r="J190" t="s">
        <v>3821</v>
      </c>
      <c r="K190" t="s">
        <v>3821</v>
      </c>
      <c r="L190" t="s">
        <v>3821</v>
      </c>
      <c r="M190" t="s">
        <v>3821</v>
      </c>
      <c r="N190">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9.5</v>
      </c>
      <c r="O190" t="str">
        <f>IF(OR(Table2[[#This Row],[QE2: method]]="none",Table2[[#This Row],[QE3: l+m]]="none",Table2[[#This Row],[QE5: long]]="none",Table2[[#This Row],[QE8: results]]="none"),"reject","ok")</f>
        <v>ok</v>
      </c>
      <c r="P190" s="5" t="str">
        <f>IF(Table2[[#This Row],[QE score]]&lt;=$P$1,"reject","ok")</f>
        <v>ok</v>
      </c>
      <c r="Q190" s="5" t="str">
        <f>IF(AND(Table2[[#This Row],[QE R1:
QE2/3/5/8]] &lt;&gt; "reject", Table2[[#This Row],[QE R2:
cut-off]] &lt;&gt; "reject"),"yes","no")</f>
        <v>yes</v>
      </c>
    </row>
    <row r="191" spans="1:17" x14ac:dyDescent="0.2">
      <c r="A191" t="s">
        <v>2343</v>
      </c>
      <c r="B191" s="5">
        <v>2021</v>
      </c>
      <c r="C191" s="5" t="s">
        <v>1045</v>
      </c>
      <c r="D191" s="5" t="s">
        <v>2346</v>
      </c>
      <c r="E191">
        <v>8</v>
      </c>
      <c r="F191" t="s">
        <v>3822</v>
      </c>
      <c r="G191" t="s">
        <v>3821</v>
      </c>
      <c r="H191" t="s">
        <v>3822</v>
      </c>
      <c r="I191" t="s">
        <v>3821</v>
      </c>
      <c r="J191" t="s">
        <v>3821</v>
      </c>
      <c r="K191" t="s">
        <v>3821</v>
      </c>
      <c r="L191" t="s">
        <v>3821</v>
      </c>
      <c r="M191" t="s">
        <v>3822</v>
      </c>
      <c r="N191">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191" t="str">
        <f>IF(OR(Table2[[#This Row],[QE2: method]]="none",Table2[[#This Row],[QE3: l+m]]="none",Table2[[#This Row],[QE5: long]]="none",Table2[[#This Row],[QE8: results]]="none"),"reject","ok")</f>
        <v>ok</v>
      </c>
      <c r="P191" s="5" t="str">
        <f>IF(Table2[[#This Row],[QE score]]&lt;=$P$1,"reject","ok")</f>
        <v>ok</v>
      </c>
      <c r="Q191" s="5" t="str">
        <f>IF(AND(Table2[[#This Row],[QE R1:
QE2/3/5/8]] &lt;&gt; "reject", Table2[[#This Row],[QE R2:
cut-off]] &lt;&gt; "reject"),"yes","no")</f>
        <v>yes</v>
      </c>
    </row>
    <row r="192" spans="1:17" x14ac:dyDescent="0.2">
      <c r="A192" t="s">
        <v>1211</v>
      </c>
      <c r="B192" s="5">
        <v>2021</v>
      </c>
      <c r="C192" s="5" t="s">
        <v>1215</v>
      </c>
      <c r="D192" s="5" t="s">
        <v>1712</v>
      </c>
      <c r="E192">
        <v>8.5</v>
      </c>
      <c r="F192" t="s">
        <v>3822</v>
      </c>
      <c r="G192" t="s">
        <v>3822</v>
      </c>
      <c r="H192" t="s">
        <v>3821</v>
      </c>
      <c r="I192" t="s">
        <v>3821</v>
      </c>
      <c r="J192" t="s">
        <v>3821</v>
      </c>
      <c r="K192" t="s">
        <v>3821</v>
      </c>
      <c r="L192" t="s">
        <v>3821</v>
      </c>
      <c r="M192" t="s">
        <v>3822</v>
      </c>
      <c r="N192">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8.5</v>
      </c>
      <c r="O192" t="str">
        <f>IF(OR(Table2[[#This Row],[QE2: method]]="none",Table2[[#This Row],[QE3: l+m]]="none",Table2[[#This Row],[QE5: long]]="none",Table2[[#This Row],[QE8: results]]="none"),"reject","ok")</f>
        <v>ok</v>
      </c>
      <c r="P192" s="5" t="str">
        <f>IF(Table2[[#This Row],[QE score]]&lt;=$P$1,"reject","ok")</f>
        <v>ok</v>
      </c>
      <c r="Q192" s="5" t="str">
        <f>IF(AND(Table2[[#This Row],[QE R1:
QE2/3/5/8]] &lt;&gt; "reject", Table2[[#This Row],[QE R2:
cut-off]] &lt;&gt; "reject"),"yes","no")</f>
        <v>yes</v>
      </c>
    </row>
    <row r="193" spans="1:17" x14ac:dyDescent="0.2">
      <c r="A193" t="s">
        <v>865</v>
      </c>
      <c r="B193" s="5">
        <v>2021</v>
      </c>
      <c r="C193" s="5" t="s">
        <v>869</v>
      </c>
      <c r="D193" s="5" t="s">
        <v>3733</v>
      </c>
      <c r="E193">
        <v>8.5</v>
      </c>
      <c r="F193" t="s">
        <v>3821</v>
      </c>
      <c r="G193" t="s">
        <v>3821</v>
      </c>
      <c r="H193" t="s">
        <v>3822</v>
      </c>
      <c r="I193" t="s">
        <v>3822</v>
      </c>
      <c r="J193" t="s">
        <v>3821</v>
      </c>
      <c r="K193" t="s">
        <v>3821</v>
      </c>
      <c r="L193" t="s">
        <v>3821</v>
      </c>
      <c r="M193" t="s">
        <v>3821</v>
      </c>
      <c r="N193">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8.5</v>
      </c>
      <c r="O193" t="str">
        <f>IF(OR(Table2[[#This Row],[QE2: method]]="none",Table2[[#This Row],[QE3: l+m]]="none",Table2[[#This Row],[QE5: long]]="none",Table2[[#This Row],[QE8: results]]="none"),"reject","ok")</f>
        <v>ok</v>
      </c>
      <c r="P193" s="5" t="str">
        <f>IF(Table2[[#This Row],[QE score]]&lt;=$P$1,"reject","ok")</f>
        <v>ok</v>
      </c>
      <c r="Q193" s="5" t="str">
        <f>IF(AND(Table2[[#This Row],[QE R1:
QE2/3/5/8]] &lt;&gt; "reject", Table2[[#This Row],[QE R2:
cut-off]] &lt;&gt; "reject"),"yes","no")</f>
        <v>yes</v>
      </c>
    </row>
    <row r="194" spans="1:17" x14ac:dyDescent="0.2">
      <c r="A194" t="s">
        <v>623</v>
      </c>
      <c r="B194" s="5">
        <v>2021</v>
      </c>
      <c r="C194" s="5" t="s">
        <v>626</v>
      </c>
      <c r="D194" s="5" t="s">
        <v>2687</v>
      </c>
      <c r="E194">
        <v>9</v>
      </c>
      <c r="F194" t="s">
        <v>3822</v>
      </c>
      <c r="G194" t="s">
        <v>3821</v>
      </c>
      <c r="H194" t="s">
        <v>3821</v>
      </c>
      <c r="I194" t="s">
        <v>3821</v>
      </c>
      <c r="J194" t="s">
        <v>3821</v>
      </c>
      <c r="K194" t="s">
        <v>3821</v>
      </c>
      <c r="L194" t="s">
        <v>3821</v>
      </c>
      <c r="M194" t="s">
        <v>3822</v>
      </c>
      <c r="N194">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194" t="str">
        <f>IF(OR(Table2[[#This Row],[QE2: method]]="none",Table2[[#This Row],[QE3: l+m]]="none",Table2[[#This Row],[QE5: long]]="none",Table2[[#This Row],[QE8: results]]="none"),"reject","ok")</f>
        <v>ok</v>
      </c>
      <c r="P194" s="5" t="str">
        <f>IF(Table2[[#This Row],[QE score]]&lt;=$P$1,"reject","ok")</f>
        <v>ok</v>
      </c>
      <c r="Q194" s="5" t="str">
        <f>IF(AND(Table2[[#This Row],[QE R1:
QE2/3/5/8]] &lt;&gt; "reject", Table2[[#This Row],[QE R2:
cut-off]] &lt;&gt; "reject"),"yes","no")</f>
        <v>yes</v>
      </c>
    </row>
    <row r="195" spans="1:17" x14ac:dyDescent="0.2">
      <c r="A195" t="s">
        <v>1242</v>
      </c>
      <c r="B195" s="5">
        <v>2021</v>
      </c>
      <c r="C195" s="5" t="s">
        <v>1245</v>
      </c>
      <c r="D195" s="5" t="s">
        <v>1836</v>
      </c>
      <c r="E195">
        <v>8</v>
      </c>
      <c r="F195" t="s">
        <v>3821</v>
      </c>
      <c r="G195" t="s">
        <v>3821</v>
      </c>
      <c r="H195" t="s">
        <v>3822</v>
      </c>
      <c r="I195" t="s">
        <v>3822</v>
      </c>
      <c r="J195" t="s">
        <v>3821</v>
      </c>
      <c r="K195" t="s">
        <v>3821</v>
      </c>
      <c r="L195" t="s">
        <v>3821</v>
      </c>
      <c r="M195" t="s">
        <v>3822</v>
      </c>
      <c r="N195">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195" t="str">
        <f>IF(OR(Table2[[#This Row],[QE2: method]]="none",Table2[[#This Row],[QE3: l+m]]="none",Table2[[#This Row],[QE5: long]]="none",Table2[[#This Row],[QE8: results]]="none"),"reject","ok")</f>
        <v>ok</v>
      </c>
      <c r="P195" s="5" t="str">
        <f>IF(Table2[[#This Row],[QE score]]&lt;=$P$1,"reject","ok")</f>
        <v>ok</v>
      </c>
      <c r="Q195" s="5" t="str">
        <f>IF(AND(Table2[[#This Row],[QE R1:
QE2/3/5/8]] &lt;&gt; "reject", Table2[[#This Row],[QE R2:
cut-off]] &lt;&gt; "reject"),"yes","no")</f>
        <v>yes</v>
      </c>
    </row>
    <row r="196" spans="1:17" x14ac:dyDescent="0.2">
      <c r="A196" t="s">
        <v>2161</v>
      </c>
      <c r="B196" s="5">
        <v>2021</v>
      </c>
      <c r="C196" s="5" t="s">
        <v>2165</v>
      </c>
      <c r="D196" s="5" t="s">
        <v>2166</v>
      </c>
      <c r="E196">
        <v>9.5</v>
      </c>
      <c r="F196" t="s">
        <v>3821</v>
      </c>
      <c r="G196" t="s">
        <v>3822</v>
      </c>
      <c r="H196" t="s">
        <v>3821</v>
      </c>
      <c r="I196" t="s">
        <v>3821</v>
      </c>
      <c r="J196" t="s">
        <v>3821</v>
      </c>
      <c r="K196" t="s">
        <v>3821</v>
      </c>
      <c r="L196" t="s">
        <v>3821</v>
      </c>
      <c r="M196" t="s">
        <v>3821</v>
      </c>
      <c r="N196">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9.5</v>
      </c>
      <c r="O196" t="str">
        <f>IF(OR(Table2[[#This Row],[QE2: method]]="none",Table2[[#This Row],[QE3: l+m]]="none",Table2[[#This Row],[QE5: long]]="none",Table2[[#This Row],[QE8: results]]="none"),"reject","ok")</f>
        <v>ok</v>
      </c>
      <c r="P196" s="5" t="str">
        <f>IF(Table2[[#This Row],[QE score]]&lt;=$P$1,"reject","ok")</f>
        <v>ok</v>
      </c>
      <c r="Q196" s="5" t="str">
        <f>IF(AND(Table2[[#This Row],[QE R1:
QE2/3/5/8]] &lt;&gt; "reject", Table2[[#This Row],[QE R2:
cut-off]] &lt;&gt; "reject"),"yes","no")</f>
        <v>yes</v>
      </c>
    </row>
    <row r="197" spans="1:17" x14ac:dyDescent="0.2">
      <c r="A197" t="s">
        <v>921</v>
      </c>
      <c r="B197" s="5">
        <v>2021</v>
      </c>
      <c r="C197" s="5" t="s">
        <v>926</v>
      </c>
      <c r="D197" s="5" t="s">
        <v>927</v>
      </c>
      <c r="E197">
        <v>9</v>
      </c>
      <c r="F197" t="s">
        <v>3821</v>
      </c>
      <c r="G197" t="s">
        <v>3821</v>
      </c>
      <c r="H197" t="s">
        <v>3822</v>
      </c>
      <c r="I197" t="s">
        <v>3821</v>
      </c>
      <c r="J197" t="s">
        <v>3821</v>
      </c>
      <c r="K197" t="s">
        <v>3821</v>
      </c>
      <c r="L197" t="s">
        <v>3821</v>
      </c>
      <c r="M197" t="s">
        <v>3821</v>
      </c>
      <c r="N197">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197" t="str">
        <f>IF(OR(Table2[[#This Row],[QE2: method]]="none",Table2[[#This Row],[QE3: l+m]]="none",Table2[[#This Row],[QE5: long]]="none",Table2[[#This Row],[QE8: results]]="none"),"reject","ok")</f>
        <v>ok</v>
      </c>
      <c r="P197" s="5" t="str">
        <f>IF(Table2[[#This Row],[QE score]]&lt;=$P$1,"reject","ok")</f>
        <v>ok</v>
      </c>
      <c r="Q197" s="5" t="str">
        <f>IF(AND(Table2[[#This Row],[QE R1:
QE2/3/5/8]] &lt;&gt; "reject", Table2[[#This Row],[QE R2:
cut-off]] &lt;&gt; "reject"),"yes","no")</f>
        <v>yes</v>
      </c>
    </row>
    <row r="198" spans="1:17" x14ac:dyDescent="0.2">
      <c r="A198" t="s">
        <v>357</v>
      </c>
      <c r="B198" s="5">
        <v>2021</v>
      </c>
      <c r="C198" s="5" t="s">
        <v>360</v>
      </c>
      <c r="D198" s="5" t="s">
        <v>3809</v>
      </c>
      <c r="E198">
        <v>8</v>
      </c>
      <c r="F198" t="s">
        <v>3822</v>
      </c>
      <c r="G198" t="s">
        <v>3821</v>
      </c>
      <c r="H198" t="s">
        <v>3821</v>
      </c>
      <c r="I198" t="s">
        <v>3821</v>
      </c>
      <c r="J198" t="s">
        <v>3821</v>
      </c>
      <c r="K198" t="s">
        <v>3821</v>
      </c>
      <c r="L198" t="s">
        <v>3823</v>
      </c>
      <c r="M198" t="s">
        <v>3822</v>
      </c>
      <c r="N198">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198" t="str">
        <f>IF(OR(Table2[[#This Row],[QE2: method]]="none",Table2[[#This Row],[QE3: l+m]]="none",Table2[[#This Row],[QE5: long]]="none",Table2[[#This Row],[QE8: results]]="none"),"reject","ok")</f>
        <v>ok</v>
      </c>
      <c r="P198" s="5" t="str">
        <f>IF(Table2[[#This Row],[QE score]]&lt;=$P$1,"reject","ok")</f>
        <v>ok</v>
      </c>
      <c r="Q198" s="5" t="str">
        <f>IF(AND(Table2[[#This Row],[QE R1:
QE2/3/5/8]] &lt;&gt; "reject", Table2[[#This Row],[QE R2:
cut-off]] &lt;&gt; "reject"),"yes","no")</f>
        <v>yes</v>
      </c>
    </row>
    <row r="199" spans="1:17" x14ac:dyDescent="0.2">
      <c r="A199" t="s">
        <v>441</v>
      </c>
      <c r="B199" s="5">
        <v>2021</v>
      </c>
      <c r="C199" s="5" t="s">
        <v>443</v>
      </c>
      <c r="D199" s="5" t="s">
        <v>2056</v>
      </c>
      <c r="E199">
        <v>8.5</v>
      </c>
      <c r="F199" t="s">
        <v>3822</v>
      </c>
      <c r="G199" t="s">
        <v>3822</v>
      </c>
      <c r="H199" t="s">
        <v>3821</v>
      </c>
      <c r="I199" t="s">
        <v>3822</v>
      </c>
      <c r="J199" t="s">
        <v>3821</v>
      </c>
      <c r="K199" t="s">
        <v>3821</v>
      </c>
      <c r="L199" t="s">
        <v>3821</v>
      </c>
      <c r="M199" t="s">
        <v>3821</v>
      </c>
      <c r="N199">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8.5</v>
      </c>
      <c r="O199" t="str">
        <f>IF(OR(Table2[[#This Row],[QE2: method]]="none",Table2[[#This Row],[QE3: l+m]]="none",Table2[[#This Row],[QE5: long]]="none",Table2[[#This Row],[QE8: results]]="none"),"reject","ok")</f>
        <v>ok</v>
      </c>
      <c r="P199" s="5" t="str">
        <f>IF(Table2[[#This Row],[QE score]]&lt;=$P$1,"reject","ok")</f>
        <v>ok</v>
      </c>
      <c r="Q199" s="5" t="str">
        <f>IF(AND(Table2[[#This Row],[QE R1:
QE2/3/5/8]] &lt;&gt; "reject", Table2[[#This Row],[QE R2:
cut-off]] &lt;&gt; "reject"),"yes","no")</f>
        <v>yes</v>
      </c>
    </row>
    <row r="200" spans="1:17" x14ac:dyDescent="0.2">
      <c r="A200" t="s">
        <v>3789</v>
      </c>
      <c r="B200" s="5">
        <v>2021</v>
      </c>
      <c r="C200" s="5" t="s">
        <v>1260</v>
      </c>
      <c r="D200" s="5" t="s">
        <v>3792</v>
      </c>
      <c r="E200">
        <v>8</v>
      </c>
      <c r="F200" t="s">
        <v>3822</v>
      </c>
      <c r="G200" t="s">
        <v>3821</v>
      </c>
      <c r="H200" t="s">
        <v>3822</v>
      </c>
      <c r="I200" t="s">
        <v>3821</v>
      </c>
      <c r="J200" t="s">
        <v>3821</v>
      </c>
      <c r="K200" t="s">
        <v>3821</v>
      </c>
      <c r="L200" t="s">
        <v>3821</v>
      </c>
      <c r="M200" t="s">
        <v>3822</v>
      </c>
      <c r="N200">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200" t="str">
        <f>IF(OR(Table2[[#This Row],[QE2: method]]="none",Table2[[#This Row],[QE3: l+m]]="none",Table2[[#This Row],[QE5: long]]="none",Table2[[#This Row],[QE8: results]]="none"),"reject","ok")</f>
        <v>ok</v>
      </c>
      <c r="P200" s="5" t="str">
        <f>IF(Table2[[#This Row],[QE score]]&lt;=$P$1,"reject","ok")</f>
        <v>ok</v>
      </c>
      <c r="Q200" s="5" t="str">
        <f>IF(AND(Table2[[#This Row],[QE R1:
QE2/3/5/8]] &lt;&gt; "reject", Table2[[#This Row],[QE R2:
cut-off]] &lt;&gt; "reject"),"yes","no")</f>
        <v>yes</v>
      </c>
    </row>
    <row r="201" spans="1:17" x14ac:dyDescent="0.2">
      <c r="A201" t="s">
        <v>2735</v>
      </c>
      <c r="B201" s="5">
        <v>2022</v>
      </c>
      <c r="C201" s="5" t="s">
        <v>2739</v>
      </c>
      <c r="D201" s="5" t="s">
        <v>3730</v>
      </c>
      <c r="E201">
        <v>9.5</v>
      </c>
      <c r="F201" t="s">
        <v>3821</v>
      </c>
      <c r="G201" t="s">
        <v>3821</v>
      </c>
      <c r="H201" t="s">
        <v>3821</v>
      </c>
      <c r="I201" t="s">
        <v>3822</v>
      </c>
      <c r="J201" t="s">
        <v>3821</v>
      </c>
      <c r="K201" t="s">
        <v>3821</v>
      </c>
      <c r="L201" t="s">
        <v>3821</v>
      </c>
      <c r="M201" t="s">
        <v>3821</v>
      </c>
      <c r="N201">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9.5</v>
      </c>
      <c r="O201" t="str">
        <f>IF(OR(Table2[[#This Row],[QE2: method]]="none",Table2[[#This Row],[QE3: l+m]]="none",Table2[[#This Row],[QE5: long]]="none",Table2[[#This Row],[QE8: results]]="none"),"reject","ok")</f>
        <v>ok</v>
      </c>
      <c r="P201" s="5" t="str">
        <f>IF(Table2[[#This Row],[QE score]]&lt;=$P$1,"reject","ok")</f>
        <v>ok</v>
      </c>
      <c r="Q201" s="5" t="str">
        <f>IF(AND(Table2[[#This Row],[QE R1:
QE2/3/5/8]] &lt;&gt; "reject", Table2[[#This Row],[QE R2:
cut-off]] &lt;&gt; "reject"),"yes","no")</f>
        <v>yes</v>
      </c>
    </row>
    <row r="202" spans="1:17" x14ac:dyDescent="0.2">
      <c r="A202" t="s">
        <v>144</v>
      </c>
      <c r="B202" s="5">
        <v>2022</v>
      </c>
      <c r="C202" s="5" t="s">
        <v>149</v>
      </c>
      <c r="D202" s="5" t="s">
        <v>2193</v>
      </c>
      <c r="E202">
        <v>9</v>
      </c>
      <c r="F202" t="s">
        <v>3821</v>
      </c>
      <c r="G202" t="s">
        <v>3821</v>
      </c>
      <c r="H202" t="s">
        <v>3822</v>
      </c>
      <c r="I202" t="s">
        <v>3821</v>
      </c>
      <c r="J202" t="s">
        <v>3821</v>
      </c>
      <c r="K202" t="s">
        <v>3821</v>
      </c>
      <c r="L202" t="s">
        <v>3821</v>
      </c>
      <c r="M202" t="s">
        <v>3821</v>
      </c>
      <c r="N202">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202" t="str">
        <f>IF(OR(Table2[[#This Row],[QE2: method]]="none",Table2[[#This Row],[QE3: l+m]]="none",Table2[[#This Row],[QE5: long]]="none",Table2[[#This Row],[QE8: results]]="none"),"reject","ok")</f>
        <v>ok</v>
      </c>
      <c r="P202" s="5" t="str">
        <f>IF(Table2[[#This Row],[QE score]]&lt;=$P$1,"reject","ok")</f>
        <v>ok</v>
      </c>
      <c r="Q202" s="5" t="str">
        <f>IF(AND(Table2[[#This Row],[QE R1:
QE2/3/5/8]] &lt;&gt; "reject", Table2[[#This Row],[QE R2:
cut-off]] &lt;&gt; "reject"),"yes","no")</f>
        <v>yes</v>
      </c>
    </row>
    <row r="203" spans="1:17" x14ac:dyDescent="0.2">
      <c r="A203" t="s">
        <v>1360</v>
      </c>
      <c r="B203" s="5">
        <v>2022</v>
      </c>
      <c r="C203" s="5" t="s">
        <v>864</v>
      </c>
      <c r="D203" s="5" t="s">
        <v>3434</v>
      </c>
      <c r="E203">
        <v>10</v>
      </c>
      <c r="F203" t="s">
        <v>3821</v>
      </c>
      <c r="G203" t="s">
        <v>3821</v>
      </c>
      <c r="H203" t="s">
        <v>3821</v>
      </c>
      <c r="I203" t="s">
        <v>3821</v>
      </c>
      <c r="J203" t="s">
        <v>3821</v>
      </c>
      <c r="K203" t="s">
        <v>3821</v>
      </c>
      <c r="L203" t="s">
        <v>3821</v>
      </c>
      <c r="M203" t="s">
        <v>3821</v>
      </c>
      <c r="N203">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10</v>
      </c>
      <c r="O203" t="str">
        <f>IF(OR(Table2[[#This Row],[QE2: method]]="none",Table2[[#This Row],[QE3: l+m]]="none",Table2[[#This Row],[QE5: long]]="none",Table2[[#This Row],[QE8: results]]="none"),"reject","ok")</f>
        <v>ok</v>
      </c>
      <c r="P203" s="5" t="str">
        <f>IF(Table2[[#This Row],[QE score]]&lt;=$P$1,"reject","ok")</f>
        <v>ok</v>
      </c>
      <c r="Q203" s="5" t="str">
        <f>IF(AND(Table2[[#This Row],[QE R1:
QE2/3/5/8]] &lt;&gt; "reject", Table2[[#This Row],[QE R2:
cut-off]] &lt;&gt; "reject"),"yes","no")</f>
        <v>yes</v>
      </c>
    </row>
    <row r="204" spans="1:17" x14ac:dyDescent="0.2">
      <c r="A204" t="s">
        <v>361</v>
      </c>
      <c r="B204" s="5">
        <v>2022</v>
      </c>
      <c r="C204" s="5" t="s">
        <v>366</v>
      </c>
      <c r="D204" s="5" t="s">
        <v>1860</v>
      </c>
      <c r="E204">
        <v>9.5</v>
      </c>
      <c r="F204" t="s">
        <v>3821</v>
      </c>
      <c r="G204" t="s">
        <v>3821</v>
      </c>
      <c r="H204" t="s">
        <v>3821</v>
      </c>
      <c r="I204" t="s">
        <v>3822</v>
      </c>
      <c r="J204" t="s">
        <v>3821</v>
      </c>
      <c r="K204" t="s">
        <v>3821</v>
      </c>
      <c r="L204" t="s">
        <v>3821</v>
      </c>
      <c r="M204" t="s">
        <v>3821</v>
      </c>
      <c r="N204">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9.5</v>
      </c>
      <c r="O204" t="str">
        <f>IF(OR(Table2[[#This Row],[QE2: method]]="none",Table2[[#This Row],[QE3: l+m]]="none",Table2[[#This Row],[QE5: long]]="none",Table2[[#This Row],[QE8: results]]="none"),"reject","ok")</f>
        <v>ok</v>
      </c>
      <c r="P204" s="5" t="str">
        <f>IF(Table2[[#This Row],[QE score]]&lt;=$P$1,"reject","ok")</f>
        <v>ok</v>
      </c>
      <c r="Q204" s="5" t="str">
        <f>IF(AND(Table2[[#This Row],[QE R1:
QE2/3/5/8]] &lt;&gt; "reject", Table2[[#This Row],[QE R2:
cut-off]] &lt;&gt; "reject"),"yes","no")</f>
        <v>yes</v>
      </c>
    </row>
    <row r="205" spans="1:17" x14ac:dyDescent="0.2">
      <c r="A205" t="s">
        <v>499</v>
      </c>
      <c r="B205" s="5">
        <v>2022</v>
      </c>
      <c r="C205" s="5" t="s">
        <v>502</v>
      </c>
      <c r="D205" s="5" t="s">
        <v>3448</v>
      </c>
      <c r="E205">
        <v>8</v>
      </c>
      <c r="F205" t="s">
        <v>3823</v>
      </c>
      <c r="G205" t="s">
        <v>3822</v>
      </c>
      <c r="H205" t="s">
        <v>3821</v>
      </c>
      <c r="I205" t="s">
        <v>3821</v>
      </c>
      <c r="J205" t="s">
        <v>3821</v>
      </c>
      <c r="K205" t="s">
        <v>3821</v>
      </c>
      <c r="L205" t="s">
        <v>3821</v>
      </c>
      <c r="M205" t="s">
        <v>3822</v>
      </c>
      <c r="N205">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205" t="str">
        <f>IF(OR(Table2[[#This Row],[QE2: method]]="none",Table2[[#This Row],[QE3: l+m]]="none",Table2[[#This Row],[QE5: long]]="none",Table2[[#This Row],[QE8: results]]="none"),"reject","ok")</f>
        <v>ok</v>
      </c>
      <c r="P205" s="5" t="str">
        <f>IF(Table2[[#This Row],[QE score]]&lt;=$P$1,"reject","ok")</f>
        <v>ok</v>
      </c>
      <c r="Q205" s="5" t="str">
        <f>IF(AND(Table2[[#This Row],[QE R1:
QE2/3/5/8]] &lt;&gt; "reject", Table2[[#This Row],[QE R2:
cut-off]] &lt;&gt; "reject"),"yes","no")</f>
        <v>yes</v>
      </c>
    </row>
    <row r="206" spans="1:17" x14ac:dyDescent="0.2">
      <c r="A206" t="s">
        <v>2671</v>
      </c>
      <c r="B206" s="5">
        <v>2022</v>
      </c>
      <c r="C206" s="5" t="s">
        <v>2674</v>
      </c>
      <c r="D206" s="5" t="s">
        <v>2675</v>
      </c>
      <c r="E206">
        <v>8</v>
      </c>
      <c r="F206" t="s">
        <v>3823</v>
      </c>
      <c r="G206" t="s">
        <v>3821</v>
      </c>
      <c r="H206" t="s">
        <v>3821</v>
      </c>
      <c r="I206" t="s">
        <v>3821</v>
      </c>
      <c r="J206" t="s">
        <v>3821</v>
      </c>
      <c r="K206" t="s">
        <v>3821</v>
      </c>
      <c r="L206" t="s">
        <v>3823</v>
      </c>
      <c r="M206" t="s">
        <v>3821</v>
      </c>
      <c r="N206">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206" t="str">
        <f>IF(OR(Table2[[#This Row],[QE2: method]]="none",Table2[[#This Row],[QE3: l+m]]="none",Table2[[#This Row],[QE5: long]]="none",Table2[[#This Row],[QE8: results]]="none"),"reject","ok")</f>
        <v>ok</v>
      </c>
      <c r="P206" s="5" t="str">
        <f>IF(Table2[[#This Row],[QE score]]&lt;=$P$1,"reject","ok")</f>
        <v>ok</v>
      </c>
      <c r="Q206" s="5" t="str">
        <f>IF(AND(Table2[[#This Row],[QE R1:
QE2/3/5/8]] &lt;&gt; "reject", Table2[[#This Row],[QE R2:
cut-off]] &lt;&gt; "reject"),"yes","no")</f>
        <v>yes</v>
      </c>
    </row>
    <row r="207" spans="1:17" x14ac:dyDescent="0.2">
      <c r="A207" t="s">
        <v>2774</v>
      </c>
      <c r="B207" s="5">
        <v>2022</v>
      </c>
      <c r="C207" s="5" t="s">
        <v>2773</v>
      </c>
      <c r="D207" s="5" t="s">
        <v>3453</v>
      </c>
      <c r="E207">
        <v>8.5</v>
      </c>
      <c r="F207" t="s">
        <v>3822</v>
      </c>
      <c r="G207" t="s">
        <v>3821</v>
      </c>
      <c r="H207" t="s">
        <v>3822</v>
      </c>
      <c r="I207" t="s">
        <v>3821</v>
      </c>
      <c r="J207" t="s">
        <v>3821</v>
      </c>
      <c r="K207" t="s">
        <v>3821</v>
      </c>
      <c r="L207" t="s">
        <v>3821</v>
      </c>
      <c r="M207" t="s">
        <v>3821</v>
      </c>
      <c r="N207">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8.5</v>
      </c>
      <c r="O207" t="str">
        <f>IF(OR(Table2[[#This Row],[QE2: method]]="none",Table2[[#This Row],[QE3: l+m]]="none",Table2[[#This Row],[QE5: long]]="none",Table2[[#This Row],[QE8: results]]="none"),"reject","ok")</f>
        <v>ok</v>
      </c>
      <c r="P207" s="5" t="str">
        <f>IF(Table2[[#This Row],[QE score]]&lt;=$P$1,"reject","ok")</f>
        <v>ok</v>
      </c>
      <c r="Q207" s="5" t="str">
        <f>IF(AND(Table2[[#This Row],[QE R1:
QE2/3/5/8]] &lt;&gt; "reject", Table2[[#This Row],[QE R2:
cut-off]] &lt;&gt; "reject"),"yes","no")</f>
        <v>yes</v>
      </c>
    </row>
    <row r="208" spans="1:17" x14ac:dyDescent="0.2">
      <c r="A208" t="s">
        <v>2588</v>
      </c>
      <c r="B208" s="5">
        <v>2022</v>
      </c>
      <c r="C208" s="5" t="s">
        <v>1390</v>
      </c>
      <c r="D208" s="5" t="s">
        <v>2591</v>
      </c>
      <c r="E208">
        <v>9.5</v>
      </c>
      <c r="F208" t="s">
        <v>3821</v>
      </c>
      <c r="G208" t="s">
        <v>3822</v>
      </c>
      <c r="H208" t="s">
        <v>3821</v>
      </c>
      <c r="I208" t="s">
        <v>3821</v>
      </c>
      <c r="J208" t="s">
        <v>3821</v>
      </c>
      <c r="K208" t="s">
        <v>3821</v>
      </c>
      <c r="L208" t="s">
        <v>3821</v>
      </c>
      <c r="M208" t="s">
        <v>3821</v>
      </c>
      <c r="N208">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9.5</v>
      </c>
      <c r="O208" t="str">
        <f>IF(OR(Table2[[#This Row],[QE2: method]]="none",Table2[[#This Row],[QE3: l+m]]="none",Table2[[#This Row],[QE5: long]]="none",Table2[[#This Row],[QE8: results]]="none"),"reject","ok")</f>
        <v>ok</v>
      </c>
      <c r="P208" s="5" t="str">
        <f>IF(Table2[[#This Row],[QE score]]&lt;=$P$1,"reject","ok")</f>
        <v>ok</v>
      </c>
      <c r="Q208" s="5" t="str">
        <f>IF(AND(Table2[[#This Row],[QE R1:
QE2/3/5/8]] &lt;&gt; "reject", Table2[[#This Row],[QE R2:
cut-off]] &lt;&gt; "reject"),"yes","no")</f>
        <v>yes</v>
      </c>
    </row>
    <row r="209" spans="1:17" x14ac:dyDescent="0.2">
      <c r="A209" t="s">
        <v>846</v>
      </c>
      <c r="B209" s="5">
        <v>2022</v>
      </c>
      <c r="C209" s="5" t="s">
        <v>2795</v>
      </c>
      <c r="D209" s="5" t="s">
        <v>2923</v>
      </c>
      <c r="E209">
        <v>8.5</v>
      </c>
      <c r="F209" t="s">
        <v>3822</v>
      </c>
      <c r="G209" t="s">
        <v>3822</v>
      </c>
      <c r="H209" t="s">
        <v>3821</v>
      </c>
      <c r="I209" t="s">
        <v>3821</v>
      </c>
      <c r="J209" t="s">
        <v>3821</v>
      </c>
      <c r="K209" t="s">
        <v>3821</v>
      </c>
      <c r="L209" t="s">
        <v>3821</v>
      </c>
      <c r="M209" t="s">
        <v>3822</v>
      </c>
      <c r="N209">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8.5</v>
      </c>
      <c r="O209" t="str">
        <f>IF(OR(Table2[[#This Row],[QE2: method]]="none",Table2[[#This Row],[QE3: l+m]]="none",Table2[[#This Row],[QE5: long]]="none",Table2[[#This Row],[QE8: results]]="none"),"reject","ok")</f>
        <v>ok</v>
      </c>
      <c r="P209" s="5" t="str">
        <f>IF(Table2[[#This Row],[QE score]]&lt;=$P$1,"reject","ok")</f>
        <v>ok</v>
      </c>
      <c r="Q209" s="5" t="str">
        <f>IF(AND(Table2[[#This Row],[QE R1:
QE2/3/5/8]] &lt;&gt; "reject", Table2[[#This Row],[QE R2:
cut-off]] &lt;&gt; "reject"),"yes","no")</f>
        <v>yes</v>
      </c>
    </row>
    <row r="210" spans="1:17" x14ac:dyDescent="0.2">
      <c r="A210" t="s">
        <v>1370</v>
      </c>
      <c r="B210" s="5">
        <v>2022</v>
      </c>
      <c r="C210" s="5" t="s">
        <v>830</v>
      </c>
      <c r="D210" s="5" t="s">
        <v>1372</v>
      </c>
      <c r="E210">
        <v>9</v>
      </c>
      <c r="F210" t="s">
        <v>3822</v>
      </c>
      <c r="G210" t="s">
        <v>3821</v>
      </c>
      <c r="H210" t="s">
        <v>3821</v>
      </c>
      <c r="I210" t="s">
        <v>3821</v>
      </c>
      <c r="J210" t="s">
        <v>3821</v>
      </c>
      <c r="K210" t="s">
        <v>3821</v>
      </c>
      <c r="L210" t="s">
        <v>3821</v>
      </c>
      <c r="M210" t="s">
        <v>3822</v>
      </c>
      <c r="N210">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9</v>
      </c>
      <c r="O210" t="str">
        <f>IF(OR(Table2[[#This Row],[QE2: method]]="none",Table2[[#This Row],[QE3: l+m]]="none",Table2[[#This Row],[QE5: long]]="none",Table2[[#This Row],[QE8: results]]="none"),"reject","ok")</f>
        <v>ok</v>
      </c>
      <c r="P210" s="5" t="str">
        <f>IF(Table2[[#This Row],[QE score]]&lt;=$P$1,"reject","ok")</f>
        <v>ok</v>
      </c>
      <c r="Q210" s="5" t="str">
        <f>IF(AND(Table2[[#This Row],[QE R1:
QE2/3/5/8]] &lt;&gt; "reject", Table2[[#This Row],[QE R2:
cut-off]] &lt;&gt; "reject"),"yes","no")</f>
        <v>yes</v>
      </c>
    </row>
    <row r="211" spans="1:17" x14ac:dyDescent="0.2">
      <c r="A211" t="s">
        <v>453</v>
      </c>
      <c r="B211" s="5">
        <v>2022</v>
      </c>
      <c r="C211" s="5" t="s">
        <v>456</v>
      </c>
      <c r="D211" s="5" t="s">
        <v>3458</v>
      </c>
      <c r="E211">
        <v>8</v>
      </c>
      <c r="F211" t="s">
        <v>3823</v>
      </c>
      <c r="G211" t="s">
        <v>3821</v>
      </c>
      <c r="H211" t="s">
        <v>3821</v>
      </c>
      <c r="I211" t="s">
        <v>3821</v>
      </c>
      <c r="J211" t="s">
        <v>3821</v>
      </c>
      <c r="K211" t="s">
        <v>3821</v>
      </c>
      <c r="L211" t="s">
        <v>3823</v>
      </c>
      <c r="M211" t="s">
        <v>3821</v>
      </c>
      <c r="N211">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211" t="str">
        <f>IF(OR(Table2[[#This Row],[QE2: method]]="none",Table2[[#This Row],[QE3: l+m]]="none",Table2[[#This Row],[QE5: long]]="none",Table2[[#This Row],[QE8: results]]="none"),"reject","ok")</f>
        <v>ok</v>
      </c>
      <c r="P211" s="5" t="str">
        <f>IF(Table2[[#This Row],[QE score]]&lt;=$P$1,"reject","ok")</f>
        <v>ok</v>
      </c>
      <c r="Q211" s="5" t="str">
        <f>IF(AND(Table2[[#This Row],[QE R1:
QE2/3/5/8]] &lt;&gt; "reject", Table2[[#This Row],[QE R2:
cut-off]] &lt;&gt; "reject"),"yes","no")</f>
        <v>yes</v>
      </c>
    </row>
    <row r="212" spans="1:17" x14ac:dyDescent="0.2">
      <c r="A212" t="s">
        <v>1343</v>
      </c>
      <c r="B212" s="5">
        <v>2022</v>
      </c>
      <c r="C212" s="5" t="s">
        <v>1347</v>
      </c>
      <c r="D212" s="5" t="s">
        <v>1348</v>
      </c>
      <c r="E212">
        <v>8.5</v>
      </c>
      <c r="F212" t="s">
        <v>3822</v>
      </c>
      <c r="G212" t="s">
        <v>3821</v>
      </c>
      <c r="H212" t="s">
        <v>3822</v>
      </c>
      <c r="I212" t="s">
        <v>3821</v>
      </c>
      <c r="J212" t="s">
        <v>3821</v>
      </c>
      <c r="K212" t="s">
        <v>3821</v>
      </c>
      <c r="L212" t="s">
        <v>3821</v>
      </c>
      <c r="M212" t="s">
        <v>3821</v>
      </c>
      <c r="N212">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8.5</v>
      </c>
      <c r="O212" t="str">
        <f>IF(OR(Table2[[#This Row],[QE2: method]]="none",Table2[[#This Row],[QE3: l+m]]="none",Table2[[#This Row],[QE5: long]]="none",Table2[[#This Row],[QE8: results]]="none"),"reject","ok")</f>
        <v>ok</v>
      </c>
      <c r="P212" s="5" t="str">
        <f>IF(Table2[[#This Row],[QE score]]&lt;=$P$1,"reject","ok")</f>
        <v>ok</v>
      </c>
      <c r="Q212" s="5" t="str">
        <f>IF(AND(Table2[[#This Row],[QE R1:
QE2/3/5/8]] &lt;&gt; "reject", Table2[[#This Row],[QE R2:
cut-off]] &lt;&gt; "reject"),"yes","no")</f>
        <v>yes</v>
      </c>
    </row>
    <row r="213" spans="1:17" x14ac:dyDescent="0.2">
      <c r="A213" t="s">
        <v>2231</v>
      </c>
      <c r="B213" s="5">
        <v>2022</v>
      </c>
      <c r="C213" s="5" t="s">
        <v>2237</v>
      </c>
      <c r="D213" s="5" t="s">
        <v>2238</v>
      </c>
      <c r="E213">
        <v>8.5</v>
      </c>
      <c r="F213" t="s">
        <v>3823</v>
      </c>
      <c r="G213" t="s">
        <v>3822</v>
      </c>
      <c r="H213" t="s">
        <v>3821</v>
      </c>
      <c r="I213" t="s">
        <v>3821</v>
      </c>
      <c r="J213" t="s">
        <v>3821</v>
      </c>
      <c r="K213" t="s">
        <v>3821</v>
      </c>
      <c r="L213" t="s">
        <v>3821</v>
      </c>
      <c r="M213" t="s">
        <v>3821</v>
      </c>
      <c r="N213">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8.5</v>
      </c>
      <c r="O213" t="str">
        <f>IF(OR(Table2[[#This Row],[QE2: method]]="none",Table2[[#This Row],[QE3: l+m]]="none",Table2[[#This Row],[QE5: long]]="none",Table2[[#This Row],[QE8: results]]="none"),"reject","ok")</f>
        <v>ok</v>
      </c>
      <c r="P213" s="5" t="str">
        <f>IF(Table2[[#This Row],[QE score]]&lt;=$P$1,"reject","ok")</f>
        <v>ok</v>
      </c>
      <c r="Q213" s="5" t="str">
        <f>IF(AND(Table2[[#This Row],[QE R1:
QE2/3/5/8]] &lt;&gt; "reject", Table2[[#This Row],[QE R2:
cut-off]] &lt;&gt; "reject"),"yes","no")</f>
        <v>yes</v>
      </c>
    </row>
    <row r="214" spans="1:17" x14ac:dyDescent="0.2">
      <c r="A214" t="s">
        <v>186</v>
      </c>
      <c r="B214" s="5">
        <v>1991</v>
      </c>
      <c r="C214" s="5" t="s">
        <v>189</v>
      </c>
      <c r="D214" s="5" t="s">
        <v>2919</v>
      </c>
      <c r="E214">
        <v>3</v>
      </c>
      <c r="F214" t="s">
        <v>3823</v>
      </c>
      <c r="G214" t="s">
        <v>3821</v>
      </c>
      <c r="H214" t="s">
        <v>3821</v>
      </c>
      <c r="I214" t="s">
        <v>3823</v>
      </c>
      <c r="J214" t="s">
        <v>3823</v>
      </c>
      <c r="K214" t="s">
        <v>3823</v>
      </c>
      <c r="L214" t="s">
        <v>3823</v>
      </c>
      <c r="M214" t="s">
        <v>3823</v>
      </c>
      <c r="N214">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3</v>
      </c>
      <c r="O214" t="str">
        <f>IF(OR(Table2[[#This Row],[QE2: method]]="none",Table2[[#This Row],[QE3: l+m]]="none",Table2[[#This Row],[QE5: long]]="none",Table2[[#This Row],[QE8: results]]="none"),"reject","ok")</f>
        <v>reject</v>
      </c>
      <c r="P214" s="5" t="str">
        <f>IF(Table2[[#This Row],[QE score]]&lt;=$P$1,"reject","ok")</f>
        <v>reject</v>
      </c>
      <c r="Q214" s="5" t="str">
        <f>IF(AND(Table2[[#This Row],[QE R1:
QE2/3/5/8]] &lt;&gt; "reject", Table2[[#This Row],[QE R2:
cut-off]] &lt;&gt; "reject"),"yes","no")</f>
        <v>no</v>
      </c>
    </row>
    <row r="215" spans="1:17" x14ac:dyDescent="0.2">
      <c r="A215" t="s">
        <v>159</v>
      </c>
      <c r="B215" s="5">
        <v>1997</v>
      </c>
      <c r="C215" s="5" t="s">
        <v>163</v>
      </c>
      <c r="D215" s="5" t="s">
        <v>2913</v>
      </c>
      <c r="E215">
        <v>6.5</v>
      </c>
      <c r="F215" t="s">
        <v>3823</v>
      </c>
      <c r="G215" t="s">
        <v>3822</v>
      </c>
      <c r="H215" t="s">
        <v>3821</v>
      </c>
      <c r="I215" t="s">
        <v>3822</v>
      </c>
      <c r="J215" t="s">
        <v>3821</v>
      </c>
      <c r="K215" t="s">
        <v>3821</v>
      </c>
      <c r="L215" t="s">
        <v>3823</v>
      </c>
      <c r="M215" t="s">
        <v>3822</v>
      </c>
      <c r="N215">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6.5</v>
      </c>
      <c r="O215" t="str">
        <f>IF(OR(Table2[[#This Row],[QE2: method]]="none",Table2[[#This Row],[QE3: l+m]]="none",Table2[[#This Row],[QE5: long]]="none",Table2[[#This Row],[QE8: results]]="none"),"reject","ok")</f>
        <v>ok</v>
      </c>
      <c r="P215" s="5" t="str">
        <f>IF(Table2[[#This Row],[QE score]]&lt;=$P$1,"reject","ok")</f>
        <v>reject</v>
      </c>
      <c r="Q215" s="5" t="str">
        <f>IF(AND(Table2[[#This Row],[QE R1:
QE2/3/5/8]] &lt;&gt; "reject", Table2[[#This Row],[QE R2:
cut-off]] &lt;&gt; "reject"),"yes","no")</f>
        <v>no</v>
      </c>
    </row>
    <row r="216" spans="1:17" x14ac:dyDescent="0.2">
      <c r="A216" t="s">
        <v>522</v>
      </c>
      <c r="B216" s="5">
        <v>1998</v>
      </c>
      <c r="C216" s="5" t="s">
        <v>526</v>
      </c>
      <c r="D216" s="5" t="s">
        <v>1867</v>
      </c>
      <c r="E216">
        <v>5</v>
      </c>
      <c r="F216" t="s">
        <v>3823</v>
      </c>
      <c r="G216" t="s">
        <v>3822</v>
      </c>
      <c r="H216" t="s">
        <v>3821</v>
      </c>
      <c r="I216" t="s">
        <v>3822</v>
      </c>
      <c r="J216" t="s">
        <v>3823</v>
      </c>
      <c r="K216" t="s">
        <v>3821</v>
      </c>
      <c r="L216" t="s">
        <v>3823</v>
      </c>
      <c r="M216" t="s">
        <v>3821</v>
      </c>
      <c r="N216">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5</v>
      </c>
      <c r="O216" t="str">
        <f>IF(OR(Table2[[#This Row],[QE2: method]]="none",Table2[[#This Row],[QE3: l+m]]="none",Table2[[#This Row],[QE5: long]]="none",Table2[[#This Row],[QE8: results]]="none"),"reject","ok")</f>
        <v>reject</v>
      </c>
      <c r="P216" s="5" t="str">
        <f>IF(Table2[[#This Row],[QE score]]&lt;=$P$1,"reject","ok")</f>
        <v>reject</v>
      </c>
      <c r="Q216" s="5" t="str">
        <f>IF(AND(Table2[[#This Row],[QE R1:
QE2/3/5/8]] &lt;&gt; "reject", Table2[[#This Row],[QE R2:
cut-off]] &lt;&gt; "reject"),"yes","no")</f>
        <v>no</v>
      </c>
    </row>
    <row r="217" spans="1:17" x14ac:dyDescent="0.2">
      <c r="A217" t="s">
        <v>1810</v>
      </c>
      <c r="B217" s="5">
        <v>2000</v>
      </c>
      <c r="C217" s="5" t="s">
        <v>87</v>
      </c>
      <c r="D217" s="5" t="s">
        <v>1814</v>
      </c>
      <c r="E217">
        <v>2.5</v>
      </c>
      <c r="F217" t="s">
        <v>3823</v>
      </c>
      <c r="G217" t="s">
        <v>3822</v>
      </c>
      <c r="H217" t="s">
        <v>3821</v>
      </c>
      <c r="I217" t="s">
        <v>3823</v>
      </c>
      <c r="J217" t="s">
        <v>3823</v>
      </c>
      <c r="K217" t="s">
        <v>3823</v>
      </c>
      <c r="L217" t="s">
        <v>3823</v>
      </c>
      <c r="M217" t="s">
        <v>3823</v>
      </c>
      <c r="N217">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2.5</v>
      </c>
      <c r="O217" t="str">
        <f>IF(OR(Table2[[#This Row],[QE2: method]]="none",Table2[[#This Row],[QE3: l+m]]="none",Table2[[#This Row],[QE5: long]]="none",Table2[[#This Row],[QE8: results]]="none"),"reject","ok")</f>
        <v>reject</v>
      </c>
      <c r="P217" s="5" t="str">
        <f>IF(Table2[[#This Row],[QE score]]&lt;=$P$1,"reject","ok")</f>
        <v>reject</v>
      </c>
      <c r="Q217" s="5" t="str">
        <f>IF(AND(Table2[[#This Row],[QE R1:
QE2/3/5/8]] &lt;&gt; "reject", Table2[[#This Row],[QE R2:
cut-off]] &lt;&gt; "reject"),"yes","no")</f>
        <v>no</v>
      </c>
    </row>
    <row r="218" spans="1:17" x14ac:dyDescent="0.2">
      <c r="A218" t="s">
        <v>2901</v>
      </c>
      <c r="B218" s="5">
        <v>2001</v>
      </c>
      <c r="C218" s="5" t="s">
        <v>84</v>
      </c>
      <c r="D218" s="5" t="s">
        <v>2903</v>
      </c>
      <c r="E218">
        <v>2.5</v>
      </c>
      <c r="F218" t="s">
        <v>3823</v>
      </c>
      <c r="G218" t="s">
        <v>3822</v>
      </c>
      <c r="H218" t="s">
        <v>3821</v>
      </c>
      <c r="I218" t="s">
        <v>3823</v>
      </c>
      <c r="J218" t="s">
        <v>3823</v>
      </c>
      <c r="K218" t="s">
        <v>3823</v>
      </c>
      <c r="L218" t="s">
        <v>3823</v>
      </c>
      <c r="M218" t="s">
        <v>3823</v>
      </c>
      <c r="N218">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2.5</v>
      </c>
      <c r="O218" t="str">
        <f>IF(OR(Table2[[#This Row],[QE2: method]]="none",Table2[[#This Row],[QE3: l+m]]="none",Table2[[#This Row],[QE5: long]]="none",Table2[[#This Row],[QE8: results]]="none"),"reject","ok")</f>
        <v>reject</v>
      </c>
      <c r="P218" s="5" t="str">
        <f>IF(Table2[[#This Row],[QE score]]&lt;=$P$1,"reject","ok")</f>
        <v>reject</v>
      </c>
      <c r="Q218" s="5" t="str">
        <f>IF(AND(Table2[[#This Row],[QE R1:
QE2/3/5/8]] &lt;&gt; "reject", Table2[[#This Row],[QE R2:
cut-off]] &lt;&gt; "reject"),"yes","no")</f>
        <v>no</v>
      </c>
    </row>
    <row r="219" spans="1:17" x14ac:dyDescent="0.2">
      <c r="A219" t="s">
        <v>1174</v>
      </c>
      <c r="B219" s="5">
        <v>2001</v>
      </c>
      <c r="C219" s="5" t="s">
        <v>28</v>
      </c>
      <c r="D219" s="5" t="s">
        <v>2908</v>
      </c>
      <c r="E219">
        <v>7.5</v>
      </c>
      <c r="F219" t="s">
        <v>3821</v>
      </c>
      <c r="G219" t="s">
        <v>3822</v>
      </c>
      <c r="H219" t="s">
        <v>3821</v>
      </c>
      <c r="I219" t="s">
        <v>3821</v>
      </c>
      <c r="J219" t="s">
        <v>3821</v>
      </c>
      <c r="K219" t="s">
        <v>3823</v>
      </c>
      <c r="L219" t="s">
        <v>3823</v>
      </c>
      <c r="M219" t="s">
        <v>3821</v>
      </c>
      <c r="N219">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7.5</v>
      </c>
      <c r="O219" t="str">
        <f>IF(OR(Table2[[#This Row],[QE2: method]]="none",Table2[[#This Row],[QE3: l+m]]="none",Table2[[#This Row],[QE5: long]]="none",Table2[[#This Row],[QE8: results]]="none"),"reject","ok")</f>
        <v>ok</v>
      </c>
      <c r="P219" s="5" t="str">
        <f>IF(Table2[[#This Row],[QE score]]&lt;=$P$1,"reject","ok")</f>
        <v>reject</v>
      </c>
      <c r="Q219" s="5" t="str">
        <f>IF(AND(Table2[[#This Row],[QE R1:
QE2/3/5/8]] &lt;&gt; "reject", Table2[[#This Row],[QE R2:
cut-off]] &lt;&gt; "reject"),"yes","no")</f>
        <v>no</v>
      </c>
    </row>
    <row r="220" spans="1:17" x14ac:dyDescent="0.2">
      <c r="A220" t="s">
        <v>815</v>
      </c>
      <c r="B220" s="5">
        <v>2003</v>
      </c>
      <c r="C220" s="5" t="s">
        <v>819</v>
      </c>
      <c r="D220" s="5" t="s">
        <v>820</v>
      </c>
      <c r="E220">
        <v>5</v>
      </c>
      <c r="F220" t="s">
        <v>3823</v>
      </c>
      <c r="G220" t="s">
        <v>3822</v>
      </c>
      <c r="H220" t="s">
        <v>3821</v>
      </c>
      <c r="I220" t="s">
        <v>3821</v>
      </c>
      <c r="J220" t="s">
        <v>3823</v>
      </c>
      <c r="K220" t="s">
        <v>3821</v>
      </c>
      <c r="L220" t="s">
        <v>3823</v>
      </c>
      <c r="M220" t="s">
        <v>3822</v>
      </c>
      <c r="N220">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5</v>
      </c>
      <c r="O220" t="str">
        <f>IF(OR(Table2[[#This Row],[QE2: method]]="none",Table2[[#This Row],[QE3: l+m]]="none",Table2[[#This Row],[QE5: long]]="none",Table2[[#This Row],[QE8: results]]="none"),"reject","ok")</f>
        <v>reject</v>
      </c>
      <c r="P220" s="5" t="str">
        <f>IF(Table2[[#This Row],[QE score]]&lt;=$P$1,"reject","ok")</f>
        <v>reject</v>
      </c>
      <c r="Q220" s="5" t="str">
        <f>IF(AND(Table2[[#This Row],[QE R1:
QE2/3/5/8]] &lt;&gt; "reject", Table2[[#This Row],[QE R2:
cut-off]] &lt;&gt; "reject"),"yes","no")</f>
        <v>no</v>
      </c>
    </row>
    <row r="221" spans="1:17" x14ac:dyDescent="0.2">
      <c r="A221" t="s">
        <v>2350</v>
      </c>
      <c r="B221" s="5">
        <v>2004</v>
      </c>
      <c r="C221" s="5" t="s">
        <v>2353</v>
      </c>
      <c r="D221" s="5" t="s">
        <v>2354</v>
      </c>
      <c r="E221">
        <v>3.5</v>
      </c>
      <c r="F221" t="s">
        <v>3823</v>
      </c>
      <c r="G221" t="s">
        <v>3822</v>
      </c>
      <c r="H221" t="s">
        <v>3821</v>
      </c>
      <c r="I221" t="s">
        <v>3821</v>
      </c>
      <c r="J221" t="s">
        <v>3823</v>
      </c>
      <c r="K221" t="s">
        <v>3823</v>
      </c>
      <c r="L221" t="s">
        <v>3823</v>
      </c>
      <c r="M221" t="s">
        <v>3823</v>
      </c>
      <c r="N221">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3.5</v>
      </c>
      <c r="O221" t="str">
        <f>IF(OR(Table2[[#This Row],[QE2: method]]="none",Table2[[#This Row],[QE3: l+m]]="none",Table2[[#This Row],[QE5: long]]="none",Table2[[#This Row],[QE8: results]]="none"),"reject","ok")</f>
        <v>reject</v>
      </c>
      <c r="P221" s="5" t="str">
        <f>IF(Table2[[#This Row],[QE score]]&lt;=$P$1,"reject","ok")</f>
        <v>reject</v>
      </c>
      <c r="Q221" s="5" t="str">
        <f>IF(AND(Table2[[#This Row],[QE R1:
QE2/3/5/8]] &lt;&gt; "reject", Table2[[#This Row],[QE R2:
cut-off]] &lt;&gt; "reject"),"yes","no")</f>
        <v>no</v>
      </c>
    </row>
    <row r="222" spans="1:17" x14ac:dyDescent="0.2">
      <c r="A222" t="s">
        <v>110</v>
      </c>
      <c r="B222" s="5">
        <v>2004</v>
      </c>
      <c r="C222" s="5" t="s">
        <v>113</v>
      </c>
      <c r="D222" s="5" t="s">
        <v>1728</v>
      </c>
      <c r="E222">
        <v>5</v>
      </c>
      <c r="F222" t="s">
        <v>3822</v>
      </c>
      <c r="G222" t="s">
        <v>3822</v>
      </c>
      <c r="H222" t="s">
        <v>3822</v>
      </c>
      <c r="I222" t="s">
        <v>3821</v>
      </c>
      <c r="J222" t="s">
        <v>3823</v>
      </c>
      <c r="K222" t="s">
        <v>3821</v>
      </c>
      <c r="L222" t="s">
        <v>3823</v>
      </c>
      <c r="M222" t="s">
        <v>3821</v>
      </c>
      <c r="N222">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5</v>
      </c>
      <c r="O222" t="str">
        <f>IF(OR(Table2[[#This Row],[QE2: method]]="none",Table2[[#This Row],[QE3: l+m]]="none",Table2[[#This Row],[QE5: long]]="none",Table2[[#This Row],[QE8: results]]="none"),"reject","ok")</f>
        <v>reject</v>
      </c>
      <c r="P222" s="5" t="str">
        <f>IF(Table2[[#This Row],[QE score]]&lt;=$P$1,"reject","ok")</f>
        <v>reject</v>
      </c>
      <c r="Q222" s="5" t="str">
        <f>IF(AND(Table2[[#This Row],[QE R1:
QE2/3/5/8]] &lt;&gt; "reject", Table2[[#This Row],[QE R2:
cut-off]] &lt;&gt; "reject"),"yes","no")</f>
        <v>no</v>
      </c>
    </row>
    <row r="223" spans="1:17" x14ac:dyDescent="0.2">
      <c r="A223" t="s">
        <v>2808</v>
      </c>
      <c r="B223" s="5">
        <v>2004</v>
      </c>
      <c r="C223" s="5" t="s">
        <v>814</v>
      </c>
      <c r="D223" s="5" t="s">
        <v>2975</v>
      </c>
      <c r="E223">
        <v>3.5</v>
      </c>
      <c r="F223" t="s">
        <v>3823</v>
      </c>
      <c r="G223" t="s">
        <v>3821</v>
      </c>
      <c r="H223" t="s">
        <v>3821</v>
      </c>
      <c r="I223" t="s">
        <v>3822</v>
      </c>
      <c r="J223" t="s">
        <v>3823</v>
      </c>
      <c r="K223" t="s">
        <v>3823</v>
      </c>
      <c r="L223" t="s">
        <v>3823</v>
      </c>
      <c r="M223" t="s">
        <v>3823</v>
      </c>
      <c r="N223">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3.5</v>
      </c>
      <c r="O223" t="str">
        <f>IF(OR(Table2[[#This Row],[QE2: method]]="none",Table2[[#This Row],[QE3: l+m]]="none",Table2[[#This Row],[QE5: long]]="none",Table2[[#This Row],[QE8: results]]="none"),"reject","ok")</f>
        <v>reject</v>
      </c>
      <c r="P223" s="5" t="str">
        <f>IF(Table2[[#This Row],[QE score]]&lt;=$P$1,"reject","ok")</f>
        <v>reject</v>
      </c>
      <c r="Q223" s="5" t="str">
        <f>IF(AND(Table2[[#This Row],[QE R1:
QE2/3/5/8]] &lt;&gt; "reject", Table2[[#This Row],[QE R2:
cut-off]] &lt;&gt; "reject"),"yes","no")</f>
        <v>no</v>
      </c>
    </row>
    <row r="224" spans="1:17" x14ac:dyDescent="0.2">
      <c r="A224" t="s">
        <v>2827</v>
      </c>
      <c r="B224" s="5">
        <v>2004</v>
      </c>
      <c r="C224" s="5" t="s">
        <v>2828</v>
      </c>
      <c r="D224" s="5" t="s">
        <v>2890</v>
      </c>
      <c r="E224">
        <v>5</v>
      </c>
      <c r="F224" t="s">
        <v>3823</v>
      </c>
      <c r="G224" t="s">
        <v>3821</v>
      </c>
      <c r="H224" t="s">
        <v>3821</v>
      </c>
      <c r="I224" t="s">
        <v>3821</v>
      </c>
      <c r="J224" t="s">
        <v>3823</v>
      </c>
      <c r="K224" t="s">
        <v>3821</v>
      </c>
      <c r="L224" t="s">
        <v>3823</v>
      </c>
      <c r="M224" t="s">
        <v>3823</v>
      </c>
      <c r="N224">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5</v>
      </c>
      <c r="O224" t="str">
        <f>IF(OR(Table2[[#This Row],[QE2: method]]="none",Table2[[#This Row],[QE3: l+m]]="none",Table2[[#This Row],[QE5: long]]="none",Table2[[#This Row],[QE8: results]]="none"),"reject","ok")</f>
        <v>reject</v>
      </c>
      <c r="P224" s="5" t="str">
        <f>IF(Table2[[#This Row],[QE score]]&lt;=$P$1,"reject","ok")</f>
        <v>reject</v>
      </c>
      <c r="Q224" s="5" t="str">
        <f>IF(AND(Table2[[#This Row],[QE R1:
QE2/3/5/8]] &lt;&gt; "reject", Table2[[#This Row],[QE R2:
cut-off]] &lt;&gt; "reject"),"yes","no")</f>
        <v>no</v>
      </c>
    </row>
    <row r="225" spans="1:17" x14ac:dyDescent="0.2">
      <c r="A225" t="s">
        <v>2968</v>
      </c>
      <c r="B225" s="5">
        <v>2005</v>
      </c>
      <c r="C225" s="5" t="s">
        <v>205</v>
      </c>
      <c r="D225" s="5" t="s">
        <v>2970</v>
      </c>
      <c r="E225">
        <v>6</v>
      </c>
      <c r="F225" t="s">
        <v>3822</v>
      </c>
      <c r="G225" t="s">
        <v>3821</v>
      </c>
      <c r="H225" t="s">
        <v>3821</v>
      </c>
      <c r="I225" t="s">
        <v>3821</v>
      </c>
      <c r="J225" t="s">
        <v>3823</v>
      </c>
      <c r="K225" t="s">
        <v>3821</v>
      </c>
      <c r="L225" t="s">
        <v>3823</v>
      </c>
      <c r="M225" t="s">
        <v>3822</v>
      </c>
      <c r="N225">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6</v>
      </c>
      <c r="O225" t="str">
        <f>IF(OR(Table2[[#This Row],[QE2: method]]="none",Table2[[#This Row],[QE3: l+m]]="none",Table2[[#This Row],[QE5: long]]="none",Table2[[#This Row],[QE8: results]]="none"),"reject","ok")</f>
        <v>reject</v>
      </c>
      <c r="P225" s="5" t="str">
        <f>IF(Table2[[#This Row],[QE score]]&lt;=$P$1,"reject","ok")</f>
        <v>reject</v>
      </c>
      <c r="Q225" s="5" t="str">
        <f>IF(AND(Table2[[#This Row],[QE R1:
QE2/3/5/8]] &lt;&gt; "reject", Table2[[#This Row],[QE R2:
cut-off]] &lt;&gt; "reject"),"yes","no")</f>
        <v>no</v>
      </c>
    </row>
    <row r="226" spans="1:17" x14ac:dyDescent="0.2">
      <c r="A226" t="s">
        <v>74</v>
      </c>
      <c r="B226" s="5">
        <v>2005</v>
      </c>
      <c r="C226" s="5" t="s">
        <v>78</v>
      </c>
      <c r="D226" s="5" t="s">
        <v>1989</v>
      </c>
      <c r="E226">
        <v>5.5</v>
      </c>
      <c r="F226" t="s">
        <v>3822</v>
      </c>
      <c r="G226" t="s">
        <v>3821</v>
      </c>
      <c r="H226" t="s">
        <v>3822</v>
      </c>
      <c r="I226" t="s">
        <v>3822</v>
      </c>
      <c r="J226" t="s">
        <v>3821</v>
      </c>
      <c r="K226" t="s">
        <v>3823</v>
      </c>
      <c r="L226" t="s">
        <v>3823</v>
      </c>
      <c r="M226" t="s">
        <v>3822</v>
      </c>
      <c r="N226">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5.5</v>
      </c>
      <c r="O226" t="str">
        <f>IF(OR(Table2[[#This Row],[QE2: method]]="none",Table2[[#This Row],[QE3: l+m]]="none",Table2[[#This Row],[QE5: long]]="none",Table2[[#This Row],[QE8: results]]="none"),"reject","ok")</f>
        <v>ok</v>
      </c>
      <c r="P226" s="5" t="str">
        <f>IF(Table2[[#This Row],[QE score]]&lt;=$P$1,"reject","ok")</f>
        <v>reject</v>
      </c>
      <c r="Q226" s="5" t="str">
        <f>IF(AND(Table2[[#This Row],[QE R1:
QE2/3/5/8]] &lt;&gt; "reject", Table2[[#This Row],[QE R2:
cut-off]] &lt;&gt; "reject"),"yes","no")</f>
        <v>no</v>
      </c>
    </row>
    <row r="227" spans="1:17" x14ac:dyDescent="0.2">
      <c r="A227" t="s">
        <v>137</v>
      </c>
      <c r="B227" s="5">
        <v>2006</v>
      </c>
      <c r="C227" s="5" t="s">
        <v>140</v>
      </c>
      <c r="D227" s="5" t="s">
        <v>2137</v>
      </c>
      <c r="E227">
        <v>5.5</v>
      </c>
      <c r="F227" t="s">
        <v>3823</v>
      </c>
      <c r="G227" t="s">
        <v>3821</v>
      </c>
      <c r="H227" t="s">
        <v>3821</v>
      </c>
      <c r="I227" t="s">
        <v>3821</v>
      </c>
      <c r="J227" t="s">
        <v>3823</v>
      </c>
      <c r="K227" t="s">
        <v>3821</v>
      </c>
      <c r="L227" t="s">
        <v>3823</v>
      </c>
      <c r="M227" t="s">
        <v>3822</v>
      </c>
      <c r="N227">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5.5</v>
      </c>
      <c r="O227" t="str">
        <f>IF(OR(Table2[[#This Row],[QE2: method]]="none",Table2[[#This Row],[QE3: l+m]]="none",Table2[[#This Row],[QE5: long]]="none",Table2[[#This Row],[QE8: results]]="none"),"reject","ok")</f>
        <v>reject</v>
      </c>
      <c r="P227" s="5" t="str">
        <f>IF(Table2[[#This Row],[QE score]]&lt;=$P$1,"reject","ok")</f>
        <v>reject</v>
      </c>
      <c r="Q227" s="5" t="str">
        <f>IF(AND(Table2[[#This Row],[QE R1:
QE2/3/5/8]] &lt;&gt; "reject", Table2[[#This Row],[QE R2:
cut-off]] &lt;&gt; "reject"),"yes","no")</f>
        <v>no</v>
      </c>
    </row>
    <row r="228" spans="1:17" x14ac:dyDescent="0.2">
      <c r="A228" t="s">
        <v>1327</v>
      </c>
      <c r="B228" s="5">
        <v>2006</v>
      </c>
      <c r="C228" s="5" t="s">
        <v>812</v>
      </c>
      <c r="D228" s="5" t="s">
        <v>2965</v>
      </c>
      <c r="E228">
        <v>5</v>
      </c>
      <c r="F228" t="s">
        <v>3822</v>
      </c>
      <c r="G228" t="s">
        <v>3821</v>
      </c>
      <c r="H228" t="s">
        <v>3821</v>
      </c>
      <c r="I228" t="s">
        <v>3821</v>
      </c>
      <c r="J228" t="s">
        <v>3823</v>
      </c>
      <c r="K228" t="s">
        <v>3823</v>
      </c>
      <c r="L228" t="s">
        <v>3823</v>
      </c>
      <c r="M228" t="s">
        <v>3822</v>
      </c>
      <c r="N228">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5</v>
      </c>
      <c r="O228" t="str">
        <f>IF(OR(Table2[[#This Row],[QE2: method]]="none",Table2[[#This Row],[QE3: l+m]]="none",Table2[[#This Row],[QE5: long]]="none",Table2[[#This Row],[QE8: results]]="none"),"reject","ok")</f>
        <v>reject</v>
      </c>
      <c r="P228" s="5" t="str">
        <f>IF(Table2[[#This Row],[QE score]]&lt;=$P$1,"reject","ok")</f>
        <v>reject</v>
      </c>
      <c r="Q228" s="5" t="str">
        <f>IF(AND(Table2[[#This Row],[QE R1:
QE2/3/5/8]] &lt;&gt; "reject", Table2[[#This Row],[QE R2:
cut-off]] &lt;&gt; "reject"),"yes","no")</f>
        <v>no</v>
      </c>
    </row>
    <row r="229" spans="1:17" x14ac:dyDescent="0.2">
      <c r="A229" t="s">
        <v>164</v>
      </c>
      <c r="B229" s="5">
        <v>2007</v>
      </c>
      <c r="C229" s="5" t="s">
        <v>166</v>
      </c>
      <c r="D229" s="5" t="s">
        <v>2957</v>
      </c>
      <c r="E229">
        <v>5.5</v>
      </c>
      <c r="F229" t="s">
        <v>3823</v>
      </c>
      <c r="G229" t="s">
        <v>3822</v>
      </c>
      <c r="H229" t="s">
        <v>3821</v>
      </c>
      <c r="I229" t="s">
        <v>3821</v>
      </c>
      <c r="J229" t="s">
        <v>3823</v>
      </c>
      <c r="K229" t="s">
        <v>3821</v>
      </c>
      <c r="L229" t="s">
        <v>3823</v>
      </c>
      <c r="M229" t="s">
        <v>3821</v>
      </c>
      <c r="N229">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5.5</v>
      </c>
      <c r="O229" t="str">
        <f>IF(OR(Table2[[#This Row],[QE2: method]]="none",Table2[[#This Row],[QE3: l+m]]="none",Table2[[#This Row],[QE5: long]]="none",Table2[[#This Row],[QE8: results]]="none"),"reject","ok")</f>
        <v>reject</v>
      </c>
      <c r="P229" s="5" t="str">
        <f>IF(Table2[[#This Row],[QE score]]&lt;=$P$1,"reject","ok")</f>
        <v>reject</v>
      </c>
      <c r="Q229" s="5" t="str">
        <f>IF(AND(Table2[[#This Row],[QE R1:
QE2/3/5/8]] &lt;&gt; "reject", Table2[[#This Row],[QE R2:
cut-off]] &lt;&gt; "reject"),"yes","no")</f>
        <v>no</v>
      </c>
    </row>
    <row r="230" spans="1:17" x14ac:dyDescent="0.2">
      <c r="A230" t="s">
        <v>1801</v>
      </c>
      <c r="B230" s="5">
        <v>2008</v>
      </c>
      <c r="C230" s="5" t="s">
        <v>1238</v>
      </c>
      <c r="D230" s="5" t="s">
        <v>1806</v>
      </c>
      <c r="E230">
        <v>4</v>
      </c>
      <c r="F230" t="s">
        <v>3823</v>
      </c>
      <c r="G230" t="s">
        <v>3822</v>
      </c>
      <c r="H230" t="s">
        <v>3821</v>
      </c>
      <c r="I230" t="s">
        <v>3821</v>
      </c>
      <c r="J230" t="s">
        <v>3823</v>
      </c>
      <c r="K230" t="s">
        <v>3823</v>
      </c>
      <c r="L230" t="s">
        <v>3823</v>
      </c>
      <c r="M230" t="s">
        <v>3822</v>
      </c>
      <c r="N230">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4</v>
      </c>
      <c r="O230" t="str">
        <f>IF(OR(Table2[[#This Row],[QE2: method]]="none",Table2[[#This Row],[QE3: l+m]]="none",Table2[[#This Row],[QE5: long]]="none",Table2[[#This Row],[QE8: results]]="none"),"reject","ok")</f>
        <v>reject</v>
      </c>
      <c r="P230" s="5" t="str">
        <f>IF(Table2[[#This Row],[QE score]]&lt;=$P$1,"reject","ok")</f>
        <v>reject</v>
      </c>
      <c r="Q230" s="5" t="str">
        <f>IF(AND(Table2[[#This Row],[QE R1:
QE2/3/5/8]] &lt;&gt; "reject", Table2[[#This Row],[QE R2:
cut-off]] &lt;&gt; "reject"),"yes","no")</f>
        <v>no</v>
      </c>
    </row>
    <row r="231" spans="1:17" x14ac:dyDescent="0.2">
      <c r="A231" t="s">
        <v>1494</v>
      </c>
      <c r="B231" s="5">
        <v>2009</v>
      </c>
      <c r="C231" s="5" t="s">
        <v>1499</v>
      </c>
      <c r="D231" s="5" t="s">
        <v>1500</v>
      </c>
      <c r="E231">
        <v>3.5</v>
      </c>
      <c r="F231" t="s">
        <v>3821</v>
      </c>
      <c r="G231" t="s">
        <v>3822</v>
      </c>
      <c r="H231" t="s">
        <v>3821</v>
      </c>
      <c r="I231" t="s">
        <v>3823</v>
      </c>
      <c r="J231" t="s">
        <v>3823</v>
      </c>
      <c r="K231" t="s">
        <v>3823</v>
      </c>
      <c r="L231" t="s">
        <v>3823</v>
      </c>
      <c r="M231" t="s">
        <v>3823</v>
      </c>
      <c r="N231">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3.5</v>
      </c>
      <c r="O231" t="str">
        <f>IF(OR(Table2[[#This Row],[QE2: method]]="none",Table2[[#This Row],[QE3: l+m]]="none",Table2[[#This Row],[QE5: long]]="none",Table2[[#This Row],[QE8: results]]="none"),"reject","ok")</f>
        <v>reject</v>
      </c>
      <c r="P231" s="5" t="str">
        <f>IF(Table2[[#This Row],[QE score]]&lt;=$P$1,"reject","ok")</f>
        <v>reject</v>
      </c>
      <c r="Q231" s="5" t="str">
        <f>IF(AND(Table2[[#This Row],[QE R1:
QE2/3/5/8]] &lt;&gt; "reject", Table2[[#This Row],[QE R2:
cut-off]] &lt;&gt; "reject"),"yes","no")</f>
        <v>no</v>
      </c>
    </row>
    <row r="232" spans="1:17" x14ac:dyDescent="0.2">
      <c r="A232" t="s">
        <v>983</v>
      </c>
      <c r="B232" s="5">
        <v>2009</v>
      </c>
      <c r="C232" s="5" t="s">
        <v>985</v>
      </c>
      <c r="D232" s="5" t="s">
        <v>2940</v>
      </c>
      <c r="E232">
        <v>6</v>
      </c>
      <c r="F232" t="s">
        <v>3823</v>
      </c>
      <c r="G232" t="s">
        <v>3821</v>
      </c>
      <c r="H232" t="s">
        <v>3821</v>
      </c>
      <c r="I232" t="s">
        <v>3821</v>
      </c>
      <c r="J232" t="s">
        <v>3823</v>
      </c>
      <c r="K232" t="s">
        <v>3821</v>
      </c>
      <c r="L232" t="s">
        <v>3823</v>
      </c>
      <c r="M232" t="s">
        <v>3821</v>
      </c>
      <c r="N232">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6</v>
      </c>
      <c r="O232" t="str">
        <f>IF(OR(Table2[[#This Row],[QE2: method]]="none",Table2[[#This Row],[QE3: l+m]]="none",Table2[[#This Row],[QE5: long]]="none",Table2[[#This Row],[QE8: results]]="none"),"reject","ok")</f>
        <v>reject</v>
      </c>
      <c r="P232" s="5" t="str">
        <f>IF(Table2[[#This Row],[QE score]]&lt;=$P$1,"reject","ok")</f>
        <v>reject</v>
      </c>
      <c r="Q232" s="5" t="str">
        <f>IF(AND(Table2[[#This Row],[QE R1:
QE2/3/5/8]] &lt;&gt; "reject", Table2[[#This Row],[QE R2:
cut-off]] &lt;&gt; "reject"),"yes","no")</f>
        <v>no</v>
      </c>
    </row>
    <row r="233" spans="1:17" x14ac:dyDescent="0.2">
      <c r="A233" t="s">
        <v>2944</v>
      </c>
      <c r="B233" s="5">
        <v>2009</v>
      </c>
      <c r="C233" s="5" t="s">
        <v>2816</v>
      </c>
      <c r="D233" s="5" t="s">
        <v>2947</v>
      </c>
      <c r="E233">
        <v>4</v>
      </c>
      <c r="F233" t="s">
        <v>3823</v>
      </c>
      <c r="G233" t="s">
        <v>3822</v>
      </c>
      <c r="H233" t="s">
        <v>3821</v>
      </c>
      <c r="I233" t="s">
        <v>3821</v>
      </c>
      <c r="J233" t="s">
        <v>3823</v>
      </c>
      <c r="K233" t="s">
        <v>3823</v>
      </c>
      <c r="L233" t="s">
        <v>3823</v>
      </c>
      <c r="M233" t="s">
        <v>3822</v>
      </c>
      <c r="N233">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4</v>
      </c>
      <c r="O233" t="str">
        <f>IF(OR(Table2[[#This Row],[QE2: method]]="none",Table2[[#This Row],[QE3: l+m]]="none",Table2[[#This Row],[QE5: long]]="none",Table2[[#This Row],[QE8: results]]="none"),"reject","ok")</f>
        <v>reject</v>
      </c>
      <c r="P233" s="5" t="str">
        <f>IF(Table2[[#This Row],[QE score]]&lt;=$P$1,"reject","ok")</f>
        <v>reject</v>
      </c>
      <c r="Q233" s="5" t="str">
        <f>IF(AND(Table2[[#This Row],[QE R1:
QE2/3/5/8]] &lt;&gt; "reject", Table2[[#This Row],[QE R2:
cut-off]] &lt;&gt; "reject"),"yes","no")</f>
        <v>no</v>
      </c>
    </row>
    <row r="234" spans="1:17" x14ac:dyDescent="0.2">
      <c r="A234" t="s">
        <v>272</v>
      </c>
      <c r="B234" s="5">
        <v>2009</v>
      </c>
      <c r="C234" s="5" t="s">
        <v>275</v>
      </c>
      <c r="D234" s="5" t="s">
        <v>3039</v>
      </c>
      <c r="E234">
        <v>5</v>
      </c>
      <c r="F234" t="s">
        <v>3823</v>
      </c>
      <c r="G234" t="s">
        <v>3821</v>
      </c>
      <c r="H234" t="s">
        <v>3821</v>
      </c>
      <c r="I234" t="s">
        <v>3822</v>
      </c>
      <c r="J234" t="s">
        <v>3823</v>
      </c>
      <c r="K234" t="s">
        <v>3821</v>
      </c>
      <c r="L234" t="s">
        <v>3823</v>
      </c>
      <c r="M234" t="s">
        <v>3822</v>
      </c>
      <c r="N234">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5</v>
      </c>
      <c r="O234" t="str">
        <f>IF(OR(Table2[[#This Row],[QE2: method]]="none",Table2[[#This Row],[QE3: l+m]]="none",Table2[[#This Row],[QE5: long]]="none",Table2[[#This Row],[QE8: results]]="none"),"reject","ok")</f>
        <v>reject</v>
      </c>
      <c r="P234" s="5" t="str">
        <f>IF(Table2[[#This Row],[QE score]]&lt;=$P$1,"reject","ok")</f>
        <v>reject</v>
      </c>
      <c r="Q234" s="5" t="str">
        <f>IF(AND(Table2[[#This Row],[QE R1:
QE2/3/5/8]] &lt;&gt; "reject", Table2[[#This Row],[QE R2:
cut-off]] &lt;&gt; "reject"),"yes","no")</f>
        <v>no</v>
      </c>
    </row>
    <row r="235" spans="1:17" x14ac:dyDescent="0.2">
      <c r="A235" t="s">
        <v>1221</v>
      </c>
      <c r="B235" s="5">
        <v>2010</v>
      </c>
      <c r="C235" s="5" t="s">
        <v>1226</v>
      </c>
      <c r="D235" s="5" t="s">
        <v>1227</v>
      </c>
      <c r="E235">
        <v>5</v>
      </c>
      <c r="F235" t="s">
        <v>3823</v>
      </c>
      <c r="G235" s="11" t="s">
        <v>3822</v>
      </c>
      <c r="H235" t="s">
        <v>3822</v>
      </c>
      <c r="I235" t="s">
        <v>3821</v>
      </c>
      <c r="J235" t="s">
        <v>3823</v>
      </c>
      <c r="K235" t="s">
        <v>3821</v>
      </c>
      <c r="L235" t="s">
        <v>3821</v>
      </c>
      <c r="M235" t="s">
        <v>3822</v>
      </c>
      <c r="N235">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5</v>
      </c>
      <c r="O235" t="str">
        <f>IF(OR(Table2[[#This Row],[QE2: method]]="none",Table2[[#This Row],[QE3: l+m]]="none",Table2[[#This Row],[QE5: long]]="none",Table2[[#This Row],[QE8: results]]="none"),"reject","ok")</f>
        <v>reject</v>
      </c>
      <c r="P235" s="5" t="str">
        <f>IF(Table2[[#This Row],[QE score]]&lt;=$P$1,"reject","ok")</f>
        <v>reject</v>
      </c>
      <c r="Q235" s="5" t="str">
        <f>IF(AND(Table2[[#This Row],[QE R1:
QE2/3/5/8]] &lt;&gt; "reject", Table2[[#This Row],[QE R2:
cut-off]] &lt;&gt; "reject"),"yes","no")</f>
        <v>no</v>
      </c>
    </row>
    <row r="236" spans="1:17" x14ac:dyDescent="0.2">
      <c r="A236" t="s">
        <v>3021</v>
      </c>
      <c r="B236" s="5">
        <v>2010</v>
      </c>
      <c r="C236" s="5" t="s">
        <v>3026</v>
      </c>
      <c r="D236" s="5" t="s">
        <v>3027</v>
      </c>
      <c r="E236">
        <v>4</v>
      </c>
      <c r="F236" t="s">
        <v>3823</v>
      </c>
      <c r="G236" t="s">
        <v>3822</v>
      </c>
      <c r="H236" t="s">
        <v>3821</v>
      </c>
      <c r="I236" t="s">
        <v>3822</v>
      </c>
      <c r="J236" t="s">
        <v>3823</v>
      </c>
      <c r="K236" t="s">
        <v>3821</v>
      </c>
      <c r="L236" t="s">
        <v>3823</v>
      </c>
      <c r="M236" t="s">
        <v>3823</v>
      </c>
      <c r="N236">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4</v>
      </c>
      <c r="O236" t="str">
        <f>IF(OR(Table2[[#This Row],[QE2: method]]="none",Table2[[#This Row],[QE3: l+m]]="none",Table2[[#This Row],[QE5: long]]="none",Table2[[#This Row],[QE8: results]]="none"),"reject","ok")</f>
        <v>reject</v>
      </c>
      <c r="P236" s="5" t="str">
        <f>IF(Table2[[#This Row],[QE score]]&lt;=$P$1,"reject","ok")</f>
        <v>reject</v>
      </c>
      <c r="Q236" s="5" t="str">
        <f>IF(AND(Table2[[#This Row],[QE R1:
QE2/3/5/8]] &lt;&gt; "reject", Table2[[#This Row],[QE R2:
cut-off]] &lt;&gt; "reject"),"yes","no")</f>
        <v>no</v>
      </c>
    </row>
    <row r="237" spans="1:17" x14ac:dyDescent="0.2">
      <c r="A237" t="s">
        <v>909</v>
      </c>
      <c r="B237" s="5">
        <v>2010</v>
      </c>
      <c r="C237" s="5" t="s">
        <v>914</v>
      </c>
      <c r="D237" s="5" t="s">
        <v>915</v>
      </c>
      <c r="E237">
        <v>3.5</v>
      </c>
      <c r="F237" t="s">
        <v>3823</v>
      </c>
      <c r="G237" t="s">
        <v>3822</v>
      </c>
      <c r="H237" t="s">
        <v>3821</v>
      </c>
      <c r="I237" t="s">
        <v>3822</v>
      </c>
      <c r="J237" t="s">
        <v>3823</v>
      </c>
      <c r="K237" t="s">
        <v>3823</v>
      </c>
      <c r="L237" t="s">
        <v>3823</v>
      </c>
      <c r="M237" t="s">
        <v>3822</v>
      </c>
      <c r="N237">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3.5</v>
      </c>
      <c r="O237" t="str">
        <f>IF(OR(Table2[[#This Row],[QE2: method]]="none",Table2[[#This Row],[QE3: l+m]]="none",Table2[[#This Row],[QE5: long]]="none",Table2[[#This Row],[QE8: results]]="none"),"reject","ok")</f>
        <v>reject</v>
      </c>
      <c r="P237" s="5" t="str">
        <f>IF(Table2[[#This Row],[QE score]]&lt;=$P$1,"reject","ok")</f>
        <v>reject</v>
      </c>
      <c r="Q237" s="5" t="str">
        <f>IF(AND(Table2[[#This Row],[QE R1:
QE2/3/5/8]] &lt;&gt; "reject", Table2[[#This Row],[QE R2:
cut-off]] &lt;&gt; "reject"),"yes","no")</f>
        <v>no</v>
      </c>
    </row>
    <row r="238" spans="1:17" x14ac:dyDescent="0.2">
      <c r="A238" t="s">
        <v>231</v>
      </c>
      <c r="B238" s="5">
        <v>2011</v>
      </c>
      <c r="C238" s="5" t="s">
        <v>234</v>
      </c>
      <c r="D238" s="5" t="s">
        <v>2987</v>
      </c>
      <c r="E238">
        <v>6</v>
      </c>
      <c r="F238" t="s">
        <v>3822</v>
      </c>
      <c r="G238" t="s">
        <v>3821</v>
      </c>
      <c r="H238" t="s">
        <v>3821</v>
      </c>
      <c r="I238" t="s">
        <v>3821</v>
      </c>
      <c r="J238" t="s">
        <v>3823</v>
      </c>
      <c r="K238" t="s">
        <v>3821</v>
      </c>
      <c r="L238" t="s">
        <v>3823</v>
      </c>
      <c r="M238" t="s">
        <v>3822</v>
      </c>
      <c r="N238">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6</v>
      </c>
      <c r="O238" t="str">
        <f>IF(OR(Table2[[#This Row],[QE2: method]]="none",Table2[[#This Row],[QE3: l+m]]="none",Table2[[#This Row],[QE5: long]]="none",Table2[[#This Row],[QE8: results]]="none"),"reject","ok")</f>
        <v>reject</v>
      </c>
      <c r="P238" s="5" t="str">
        <f>IF(Table2[[#This Row],[QE score]]&lt;=$P$1,"reject","ok")</f>
        <v>reject</v>
      </c>
      <c r="Q238" s="5" t="str">
        <f>IF(AND(Table2[[#This Row],[QE R1:
QE2/3/5/8]] &lt;&gt; "reject", Table2[[#This Row],[QE R2:
cut-off]] &lt;&gt; "reject"),"yes","no")</f>
        <v>no</v>
      </c>
    </row>
    <row r="239" spans="1:17" x14ac:dyDescent="0.2">
      <c r="A239" t="s">
        <v>43</v>
      </c>
      <c r="B239" s="5">
        <v>2011</v>
      </c>
      <c r="C239" s="5" t="s">
        <v>46</v>
      </c>
      <c r="D239" s="5" t="s">
        <v>2991</v>
      </c>
      <c r="E239">
        <v>5.5</v>
      </c>
      <c r="F239" t="s">
        <v>3823</v>
      </c>
      <c r="G239" t="s">
        <v>3822</v>
      </c>
      <c r="H239" t="s">
        <v>3821</v>
      </c>
      <c r="I239" t="s">
        <v>3821</v>
      </c>
      <c r="J239" t="s">
        <v>3823</v>
      </c>
      <c r="K239" t="s">
        <v>3821</v>
      </c>
      <c r="L239" t="s">
        <v>3823</v>
      </c>
      <c r="M239" t="s">
        <v>3821</v>
      </c>
      <c r="N239">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5.5</v>
      </c>
      <c r="O239" t="str">
        <f>IF(OR(Table2[[#This Row],[QE2: method]]="none",Table2[[#This Row],[QE3: l+m]]="none",Table2[[#This Row],[QE5: long]]="none",Table2[[#This Row],[QE8: results]]="none"),"reject","ok")</f>
        <v>reject</v>
      </c>
      <c r="P239" s="5" t="str">
        <f>IF(Table2[[#This Row],[QE score]]&lt;=$P$1,"reject","ok")</f>
        <v>reject</v>
      </c>
      <c r="Q239" s="5" t="str">
        <f>IF(AND(Table2[[#This Row],[QE R1:
QE2/3/5/8]] &lt;&gt; "reject", Table2[[#This Row],[QE R2:
cut-off]] &lt;&gt; "reject"),"yes","no")</f>
        <v>no</v>
      </c>
    </row>
    <row r="240" spans="1:17" x14ac:dyDescent="0.2">
      <c r="A240" t="s">
        <v>942</v>
      </c>
      <c r="B240" s="5">
        <v>2012</v>
      </c>
      <c r="C240" s="5" t="s">
        <v>944</v>
      </c>
      <c r="D240" s="5" t="s">
        <v>1619</v>
      </c>
      <c r="E240">
        <v>6.5</v>
      </c>
      <c r="F240" t="s">
        <v>3823</v>
      </c>
      <c r="G240" t="s">
        <v>3822</v>
      </c>
      <c r="H240" t="s">
        <v>3821</v>
      </c>
      <c r="I240" t="s">
        <v>3821</v>
      </c>
      <c r="J240" t="s">
        <v>3821</v>
      </c>
      <c r="K240" t="s">
        <v>3821</v>
      </c>
      <c r="L240" t="s">
        <v>3823</v>
      </c>
      <c r="M240" t="s">
        <v>3823</v>
      </c>
      <c r="N240">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6.5</v>
      </c>
      <c r="O240" t="str">
        <f>IF(OR(Table2[[#This Row],[QE2: method]]="none",Table2[[#This Row],[QE3: l+m]]="none",Table2[[#This Row],[QE5: long]]="none",Table2[[#This Row],[QE8: results]]="none"),"reject","ok")</f>
        <v>reject</v>
      </c>
      <c r="P240" s="5" t="str">
        <f>IF(Table2[[#This Row],[QE score]]&lt;=$P$1,"reject","ok")</f>
        <v>reject</v>
      </c>
      <c r="Q240" s="5" t="str">
        <f>IF(AND(Table2[[#This Row],[QE R1:
QE2/3/5/8]] &lt;&gt; "reject", Table2[[#This Row],[QE R2:
cut-off]] &lt;&gt; "reject"),"yes","no")</f>
        <v>no</v>
      </c>
    </row>
    <row r="241" spans="1:17" x14ac:dyDescent="0.2">
      <c r="A241" t="s">
        <v>79</v>
      </c>
      <c r="B241" s="5">
        <v>2012</v>
      </c>
      <c r="C241" s="5" t="s">
        <v>82</v>
      </c>
      <c r="D241" s="5" t="s">
        <v>1984</v>
      </c>
      <c r="E241">
        <v>4.5</v>
      </c>
      <c r="F241" t="s">
        <v>3822</v>
      </c>
      <c r="G241" t="s">
        <v>3821</v>
      </c>
      <c r="H241" t="s">
        <v>3822</v>
      </c>
      <c r="I241" t="s">
        <v>3822</v>
      </c>
      <c r="J241" t="s">
        <v>3823</v>
      </c>
      <c r="K241" t="s">
        <v>3821</v>
      </c>
      <c r="L241" t="s">
        <v>3823</v>
      </c>
      <c r="M241" t="s">
        <v>3822</v>
      </c>
      <c r="N241">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4.5</v>
      </c>
      <c r="O241" t="str">
        <f>IF(OR(Table2[[#This Row],[QE2: method]]="none",Table2[[#This Row],[QE3: l+m]]="none",Table2[[#This Row],[QE5: long]]="none",Table2[[#This Row],[QE8: results]]="none"),"reject","ok")</f>
        <v>reject</v>
      </c>
      <c r="P241" s="5" t="str">
        <f>IF(Table2[[#This Row],[QE score]]&lt;=$P$1,"reject","ok")</f>
        <v>reject</v>
      </c>
      <c r="Q241" s="5" t="str">
        <f>IF(AND(Table2[[#This Row],[QE R1:
QE2/3/5/8]] &lt;&gt; "reject", Table2[[#This Row],[QE R2:
cut-off]] &lt;&gt; "reject"),"yes","no")</f>
        <v>no</v>
      </c>
    </row>
    <row r="242" spans="1:17" x14ac:dyDescent="0.2">
      <c r="A242" t="s">
        <v>3126</v>
      </c>
      <c r="B242" s="5">
        <v>2012</v>
      </c>
      <c r="C242" s="5"/>
      <c r="D242" s="5" t="s">
        <v>1000</v>
      </c>
      <c r="E242">
        <v>3.5</v>
      </c>
      <c r="F242" t="s">
        <v>3822</v>
      </c>
      <c r="G242" t="s">
        <v>3822</v>
      </c>
      <c r="H242" t="s">
        <v>3821</v>
      </c>
      <c r="I242" t="s">
        <v>3822</v>
      </c>
      <c r="J242" t="s">
        <v>3823</v>
      </c>
      <c r="K242" t="s">
        <v>3823</v>
      </c>
      <c r="L242" t="s">
        <v>3823</v>
      </c>
      <c r="M242" t="s">
        <v>3823</v>
      </c>
      <c r="N242">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3.5</v>
      </c>
      <c r="O242" t="str">
        <f>IF(OR(Table2[[#This Row],[QE2: method]]="none",Table2[[#This Row],[QE3: l+m]]="none",Table2[[#This Row],[QE5: long]]="none",Table2[[#This Row],[QE8: results]]="none"),"reject","ok")</f>
        <v>reject</v>
      </c>
      <c r="P242" s="5" t="str">
        <f>IF(Table2[[#This Row],[QE score]]&lt;=$P$1,"reject","ok")</f>
        <v>reject</v>
      </c>
      <c r="Q242" s="5" t="str">
        <f>IF(AND(Table2[[#This Row],[QE R1:
QE2/3/5/8]] &lt;&gt; "reject", Table2[[#This Row],[QE R2:
cut-off]] &lt;&gt; "reject"),"yes","no")</f>
        <v>no</v>
      </c>
    </row>
    <row r="243" spans="1:17" x14ac:dyDescent="0.2">
      <c r="A243" t="s">
        <v>469</v>
      </c>
      <c r="B243" s="5">
        <v>2012</v>
      </c>
      <c r="C243" s="5" t="s">
        <v>473</v>
      </c>
      <c r="D243" s="5" t="s">
        <v>474</v>
      </c>
      <c r="E243">
        <v>6.5</v>
      </c>
      <c r="F243" t="s">
        <v>3822</v>
      </c>
      <c r="G243" t="s">
        <v>3822</v>
      </c>
      <c r="H243" t="s">
        <v>3821</v>
      </c>
      <c r="I243" t="s">
        <v>3822</v>
      </c>
      <c r="J243" t="s">
        <v>3821</v>
      </c>
      <c r="K243" t="s">
        <v>3821</v>
      </c>
      <c r="L243" t="s">
        <v>3823</v>
      </c>
      <c r="M243" t="s">
        <v>3823</v>
      </c>
      <c r="N243">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6.5</v>
      </c>
      <c r="O243" t="str">
        <f>IF(OR(Table2[[#This Row],[QE2: method]]="none",Table2[[#This Row],[QE3: l+m]]="none",Table2[[#This Row],[QE5: long]]="none",Table2[[#This Row],[QE8: results]]="none"),"reject","ok")</f>
        <v>reject</v>
      </c>
      <c r="P243" s="5" t="str">
        <f>IF(Table2[[#This Row],[QE score]]&lt;=$P$1,"reject","ok")</f>
        <v>reject</v>
      </c>
      <c r="Q243" s="5" t="str">
        <f>IF(AND(Table2[[#This Row],[QE R1:
QE2/3/5/8]] &lt;&gt; "reject", Table2[[#This Row],[QE R2:
cut-off]] &lt;&gt; "reject"),"yes","no")</f>
        <v>no</v>
      </c>
    </row>
    <row r="244" spans="1:17" x14ac:dyDescent="0.2">
      <c r="A244" t="s">
        <v>1776</v>
      </c>
      <c r="B244" s="5">
        <v>2012</v>
      </c>
      <c r="C244" s="5" t="s">
        <v>660</v>
      </c>
      <c r="D244" s="5" t="s">
        <v>1780</v>
      </c>
      <c r="E244">
        <v>7.5</v>
      </c>
      <c r="F244" t="s">
        <v>3822</v>
      </c>
      <c r="G244" t="s">
        <v>3822</v>
      </c>
      <c r="H244" t="s">
        <v>3821</v>
      </c>
      <c r="I244" t="s">
        <v>3821</v>
      </c>
      <c r="J244" t="s">
        <v>3821</v>
      </c>
      <c r="K244" t="s">
        <v>3821</v>
      </c>
      <c r="L244" t="s">
        <v>3823</v>
      </c>
      <c r="M244" t="s">
        <v>3822</v>
      </c>
      <c r="N244">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7.5</v>
      </c>
      <c r="O244" t="str">
        <f>IF(OR(Table2[[#This Row],[QE2: method]]="none",Table2[[#This Row],[QE3: l+m]]="none",Table2[[#This Row],[QE5: long]]="none",Table2[[#This Row],[QE8: results]]="none"),"reject","ok")</f>
        <v>ok</v>
      </c>
      <c r="P244" s="5" t="str">
        <f>IF(Table2[[#This Row],[QE score]]&lt;=$P$1,"reject","ok")</f>
        <v>reject</v>
      </c>
      <c r="Q244" s="5" t="str">
        <f>IF(AND(Table2[[#This Row],[QE R1:
QE2/3/5/8]] &lt;&gt; "reject", Table2[[#This Row],[QE R2:
cut-off]] &lt;&gt; "reject"),"yes","no")</f>
        <v>no</v>
      </c>
    </row>
    <row r="245" spans="1:17" x14ac:dyDescent="0.2">
      <c r="A245" t="s">
        <v>1107</v>
      </c>
      <c r="B245" s="5">
        <v>2012</v>
      </c>
      <c r="C245" s="5" t="s">
        <v>1112</v>
      </c>
      <c r="D245" s="5" t="s">
        <v>1113</v>
      </c>
      <c r="E245">
        <v>7</v>
      </c>
      <c r="F245" t="s">
        <v>3823</v>
      </c>
      <c r="G245" t="s">
        <v>3822</v>
      </c>
      <c r="H245" t="s">
        <v>3821</v>
      </c>
      <c r="I245" t="s">
        <v>3822</v>
      </c>
      <c r="J245" t="s">
        <v>3821</v>
      </c>
      <c r="K245" t="s">
        <v>3821</v>
      </c>
      <c r="L245" t="s">
        <v>3821</v>
      </c>
      <c r="M245" t="s">
        <v>3823</v>
      </c>
      <c r="N245">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v>
      </c>
      <c r="O245" t="str">
        <f>IF(OR(Table2[[#This Row],[QE2: method]]="none",Table2[[#This Row],[QE3: l+m]]="none",Table2[[#This Row],[QE5: long]]="none",Table2[[#This Row],[QE8: results]]="none"),"reject","ok")</f>
        <v>reject</v>
      </c>
      <c r="P245" s="5" t="str">
        <f>IF(Table2[[#This Row],[QE score]]&lt;=$P$1,"reject","ok")</f>
        <v>reject</v>
      </c>
      <c r="Q245" s="5" t="str">
        <f>IF(AND(Table2[[#This Row],[QE R1:
QE2/3/5/8]] &lt;&gt; "reject", Table2[[#This Row],[QE R2:
cut-off]] &lt;&gt; "reject"),"yes","no")</f>
        <v>no</v>
      </c>
    </row>
    <row r="246" spans="1:17" x14ac:dyDescent="0.2">
      <c r="A246" t="s">
        <v>279</v>
      </c>
      <c r="B246" s="5">
        <v>2013</v>
      </c>
      <c r="C246" s="5" t="s">
        <v>282</v>
      </c>
      <c r="D246" s="5" t="s">
        <v>2362</v>
      </c>
      <c r="E246">
        <v>7</v>
      </c>
      <c r="F246" t="s">
        <v>3822</v>
      </c>
      <c r="G246" t="s">
        <v>3822</v>
      </c>
      <c r="H246" t="s">
        <v>3821</v>
      </c>
      <c r="I246" t="s">
        <v>3822</v>
      </c>
      <c r="J246" t="s">
        <v>3821</v>
      </c>
      <c r="K246" t="s">
        <v>3821</v>
      </c>
      <c r="L246" t="s">
        <v>3823</v>
      </c>
      <c r="M246" t="s">
        <v>3822</v>
      </c>
      <c r="N246">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v>
      </c>
      <c r="O246" t="str">
        <f>IF(OR(Table2[[#This Row],[QE2: method]]="none",Table2[[#This Row],[QE3: l+m]]="none",Table2[[#This Row],[QE5: long]]="none",Table2[[#This Row],[QE8: results]]="none"),"reject","ok")</f>
        <v>ok</v>
      </c>
      <c r="P246" s="5" t="str">
        <f>IF(Table2[[#This Row],[QE score]]&lt;=$P$1,"reject","ok")</f>
        <v>reject</v>
      </c>
      <c r="Q246" s="5" t="str">
        <f>IF(AND(Table2[[#This Row],[QE R1:
QE2/3/5/8]] &lt;&gt; "reject", Table2[[#This Row],[QE R2:
cut-off]] &lt;&gt; "reject"),"yes","no")</f>
        <v>no</v>
      </c>
    </row>
    <row r="247" spans="1:17" x14ac:dyDescent="0.2">
      <c r="A247" t="s">
        <v>212</v>
      </c>
      <c r="B247" s="5">
        <v>2013</v>
      </c>
      <c r="C247" s="5" t="s">
        <v>215</v>
      </c>
      <c r="D247" s="5" t="s">
        <v>2227</v>
      </c>
      <c r="E247">
        <v>3.5</v>
      </c>
      <c r="F247" t="s">
        <v>3823</v>
      </c>
      <c r="G247" t="s">
        <v>3822</v>
      </c>
      <c r="H247" t="s">
        <v>3821</v>
      </c>
      <c r="I247" t="s">
        <v>3823</v>
      </c>
      <c r="J247" t="s">
        <v>3823</v>
      </c>
      <c r="K247" t="s">
        <v>3821</v>
      </c>
      <c r="L247" t="s">
        <v>3823</v>
      </c>
      <c r="M247" t="s">
        <v>3823</v>
      </c>
      <c r="N247">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3.5</v>
      </c>
      <c r="O247" t="str">
        <f>IF(OR(Table2[[#This Row],[QE2: method]]="none",Table2[[#This Row],[QE3: l+m]]="none",Table2[[#This Row],[QE5: long]]="none",Table2[[#This Row],[QE8: results]]="none"),"reject","ok")</f>
        <v>reject</v>
      </c>
      <c r="P247" s="5" t="str">
        <f>IF(Table2[[#This Row],[QE score]]&lt;=$P$1,"reject","ok")</f>
        <v>reject</v>
      </c>
      <c r="Q247" s="5" t="str">
        <f>IF(AND(Table2[[#This Row],[QE R1:
QE2/3/5/8]] &lt;&gt; "reject", Table2[[#This Row],[QE R2:
cut-off]] &lt;&gt; "reject"),"yes","no")</f>
        <v>no</v>
      </c>
    </row>
    <row r="248" spans="1:17" x14ac:dyDescent="0.2">
      <c r="A248" t="s">
        <v>1793</v>
      </c>
      <c r="B248" s="5">
        <v>2013</v>
      </c>
      <c r="C248" s="5" t="s">
        <v>1797</v>
      </c>
      <c r="D248" s="5" t="s">
        <v>1798</v>
      </c>
      <c r="E248">
        <v>7</v>
      </c>
      <c r="F248" t="s">
        <v>3822</v>
      </c>
      <c r="G248" t="s">
        <v>3822</v>
      </c>
      <c r="H248" t="s">
        <v>3821</v>
      </c>
      <c r="I248" t="s">
        <v>3822</v>
      </c>
      <c r="J248" t="s">
        <v>3821</v>
      </c>
      <c r="K248" t="s">
        <v>3821</v>
      </c>
      <c r="L248" t="s">
        <v>3823</v>
      </c>
      <c r="M248" t="s">
        <v>3822</v>
      </c>
      <c r="N248">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v>
      </c>
      <c r="O248" t="str">
        <f>IF(OR(Table2[[#This Row],[QE2: method]]="none",Table2[[#This Row],[QE3: l+m]]="none",Table2[[#This Row],[QE5: long]]="none",Table2[[#This Row],[QE8: results]]="none"),"reject","ok")</f>
        <v>ok</v>
      </c>
      <c r="P248" s="5" t="str">
        <f>IF(Table2[[#This Row],[QE score]]&lt;=$P$1,"reject","ok")</f>
        <v>reject</v>
      </c>
      <c r="Q248" s="5" t="str">
        <f>IF(AND(Table2[[#This Row],[QE R1:
QE2/3/5/8]] &lt;&gt; "reject", Table2[[#This Row],[QE R2:
cut-off]] &lt;&gt; "reject"),"yes","no")</f>
        <v>no</v>
      </c>
    </row>
    <row r="249" spans="1:17" x14ac:dyDescent="0.2">
      <c r="A249" t="s">
        <v>930</v>
      </c>
      <c r="B249" s="5">
        <v>2013</v>
      </c>
      <c r="C249" s="5" t="s">
        <v>935</v>
      </c>
      <c r="D249" s="5" t="s">
        <v>936</v>
      </c>
      <c r="E249">
        <v>6</v>
      </c>
      <c r="F249" t="s">
        <v>3823</v>
      </c>
      <c r="G249" t="s">
        <v>3822</v>
      </c>
      <c r="H249" t="s">
        <v>3822</v>
      </c>
      <c r="I249" t="s">
        <v>3821</v>
      </c>
      <c r="J249" t="s">
        <v>3821</v>
      </c>
      <c r="K249" t="s">
        <v>3821</v>
      </c>
      <c r="L249" t="s">
        <v>3823</v>
      </c>
      <c r="M249" t="s">
        <v>3822</v>
      </c>
      <c r="N249">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6</v>
      </c>
      <c r="O249" t="str">
        <f>IF(OR(Table2[[#This Row],[QE2: method]]="none",Table2[[#This Row],[QE3: l+m]]="none",Table2[[#This Row],[QE5: long]]="none",Table2[[#This Row],[QE8: results]]="none"),"reject","ok")</f>
        <v>ok</v>
      </c>
      <c r="P249" s="5" t="str">
        <f>IF(Table2[[#This Row],[QE score]]&lt;=$P$1,"reject","ok")</f>
        <v>reject</v>
      </c>
      <c r="Q249" s="5" t="str">
        <f>IF(AND(Table2[[#This Row],[QE R1:
QE2/3/5/8]] &lt;&gt; "reject", Table2[[#This Row],[QE R2:
cut-off]] &lt;&gt; "reject"),"yes","no")</f>
        <v>no</v>
      </c>
    </row>
    <row r="250" spans="1:17" x14ac:dyDescent="0.2">
      <c r="A250" t="s">
        <v>2768</v>
      </c>
      <c r="B250" s="5">
        <v>2013</v>
      </c>
      <c r="C250" s="5" t="s">
        <v>2770</v>
      </c>
      <c r="D250" s="5" t="s">
        <v>3088</v>
      </c>
      <c r="E250">
        <v>5</v>
      </c>
      <c r="F250" t="s">
        <v>3822</v>
      </c>
      <c r="G250" t="s">
        <v>3822</v>
      </c>
      <c r="H250" t="s">
        <v>3822</v>
      </c>
      <c r="I250" t="s">
        <v>3822</v>
      </c>
      <c r="J250" t="s">
        <v>3821</v>
      </c>
      <c r="K250" t="s">
        <v>3823</v>
      </c>
      <c r="L250" t="s">
        <v>3823</v>
      </c>
      <c r="M250" t="s">
        <v>3822</v>
      </c>
      <c r="N250">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5</v>
      </c>
      <c r="O250" t="str">
        <f>IF(OR(Table2[[#This Row],[QE2: method]]="none",Table2[[#This Row],[QE3: l+m]]="none",Table2[[#This Row],[QE5: long]]="none",Table2[[#This Row],[QE8: results]]="none"),"reject","ok")</f>
        <v>ok</v>
      </c>
      <c r="P250" s="5" t="str">
        <f>IF(Table2[[#This Row],[QE score]]&lt;=$P$1,"reject","ok")</f>
        <v>reject</v>
      </c>
      <c r="Q250" s="5" t="str">
        <f>IF(AND(Table2[[#This Row],[QE R1:
QE2/3/5/8]] &lt;&gt; "reject", Table2[[#This Row],[QE R2:
cut-off]] &lt;&gt; "reject"),"yes","no")</f>
        <v>no</v>
      </c>
    </row>
    <row r="251" spans="1:17" x14ac:dyDescent="0.2">
      <c r="A251" t="s">
        <v>3046</v>
      </c>
      <c r="B251" s="5">
        <v>2013</v>
      </c>
      <c r="C251" s="5" t="s">
        <v>3050</v>
      </c>
      <c r="D251" s="5" t="s">
        <v>3051</v>
      </c>
      <c r="E251">
        <v>7.5</v>
      </c>
      <c r="F251" t="s">
        <v>3822</v>
      </c>
      <c r="G251" t="s">
        <v>3822</v>
      </c>
      <c r="H251" t="s">
        <v>3821</v>
      </c>
      <c r="I251" t="s">
        <v>3821</v>
      </c>
      <c r="J251" t="s">
        <v>3821</v>
      </c>
      <c r="K251" t="s">
        <v>3821</v>
      </c>
      <c r="L251" t="s">
        <v>3823</v>
      </c>
      <c r="M251" t="s">
        <v>3822</v>
      </c>
      <c r="N251">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7.5</v>
      </c>
      <c r="O251" t="str">
        <f>IF(OR(Table2[[#This Row],[QE2: method]]="none",Table2[[#This Row],[QE3: l+m]]="none",Table2[[#This Row],[QE5: long]]="none",Table2[[#This Row],[QE8: results]]="none"),"reject","ok")</f>
        <v>ok</v>
      </c>
      <c r="P251" s="5" t="str">
        <f>IF(Table2[[#This Row],[QE score]]&lt;=$P$1,"reject","ok")</f>
        <v>reject</v>
      </c>
      <c r="Q251" s="5" t="str">
        <f>IF(AND(Table2[[#This Row],[QE R1:
QE2/3/5/8]] &lt;&gt; "reject", Table2[[#This Row],[QE R2:
cut-off]] &lt;&gt; "reject"),"yes","no")</f>
        <v>no</v>
      </c>
    </row>
    <row r="252" spans="1:17" x14ac:dyDescent="0.2">
      <c r="A252" t="s">
        <v>397</v>
      </c>
      <c r="B252" s="5">
        <v>2013</v>
      </c>
      <c r="C252" s="5" t="s">
        <v>400</v>
      </c>
      <c r="D252" s="5" t="s">
        <v>1657</v>
      </c>
      <c r="E252">
        <v>7</v>
      </c>
      <c r="F252" t="s">
        <v>3822</v>
      </c>
      <c r="G252" t="s">
        <v>3822</v>
      </c>
      <c r="H252" t="s">
        <v>3821</v>
      </c>
      <c r="I252" t="s">
        <v>3822</v>
      </c>
      <c r="J252" t="s">
        <v>3821</v>
      </c>
      <c r="K252" t="s">
        <v>3821</v>
      </c>
      <c r="L252" t="s">
        <v>3823</v>
      </c>
      <c r="M252" t="s">
        <v>3822</v>
      </c>
      <c r="N252">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v>
      </c>
      <c r="O252" t="str">
        <f>IF(OR(Table2[[#This Row],[QE2: method]]="none",Table2[[#This Row],[QE3: l+m]]="none",Table2[[#This Row],[QE5: long]]="none",Table2[[#This Row],[QE8: results]]="none"),"reject","ok")</f>
        <v>ok</v>
      </c>
      <c r="P252" s="5" t="str">
        <f>IF(Table2[[#This Row],[QE score]]&lt;=$P$1,"reject","ok")</f>
        <v>reject</v>
      </c>
      <c r="Q252" s="5" t="str">
        <f>IF(AND(Table2[[#This Row],[QE R1:
QE2/3/5/8]] &lt;&gt; "reject", Table2[[#This Row],[QE R2:
cut-off]] &lt;&gt; "reject"),"yes","no")</f>
        <v>no</v>
      </c>
    </row>
    <row r="253" spans="1:17" x14ac:dyDescent="0.2">
      <c r="A253" t="s">
        <v>991</v>
      </c>
      <c r="B253" s="5">
        <v>2013</v>
      </c>
      <c r="C253" s="5" t="s">
        <v>356</v>
      </c>
      <c r="D253" s="5" t="s">
        <v>992</v>
      </c>
      <c r="E253">
        <v>7</v>
      </c>
      <c r="F253" t="s">
        <v>3821</v>
      </c>
      <c r="G253" t="s">
        <v>3821</v>
      </c>
      <c r="H253" t="s">
        <v>3821</v>
      </c>
      <c r="I253" t="s">
        <v>3821</v>
      </c>
      <c r="J253" t="s">
        <v>3823</v>
      </c>
      <c r="K253" t="s">
        <v>3821</v>
      </c>
      <c r="L253" t="s">
        <v>3823</v>
      </c>
      <c r="M253" t="s">
        <v>3821</v>
      </c>
      <c r="N253">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v>
      </c>
      <c r="O253" t="str">
        <f>IF(OR(Table2[[#This Row],[QE2: method]]="none",Table2[[#This Row],[QE3: l+m]]="none",Table2[[#This Row],[QE5: long]]="none",Table2[[#This Row],[QE8: results]]="none"),"reject","ok")</f>
        <v>reject</v>
      </c>
      <c r="P253" s="5" t="str">
        <f>IF(Table2[[#This Row],[QE score]]&lt;=$P$1,"reject","ok")</f>
        <v>reject</v>
      </c>
      <c r="Q253" s="5" t="str">
        <f>IF(AND(Table2[[#This Row],[QE R1:
QE2/3/5/8]] &lt;&gt; "reject", Table2[[#This Row],[QE R2:
cut-off]] &lt;&gt; "reject"),"yes","no")</f>
        <v>no</v>
      </c>
    </row>
    <row r="254" spans="1:17" x14ac:dyDescent="0.2">
      <c r="A254" t="s">
        <v>3081</v>
      </c>
      <c r="B254" s="5">
        <v>2013</v>
      </c>
      <c r="C254" s="5" t="s">
        <v>883</v>
      </c>
      <c r="D254" s="5" t="s">
        <v>3083</v>
      </c>
      <c r="E254">
        <v>5.5</v>
      </c>
      <c r="F254" t="s">
        <v>3822</v>
      </c>
      <c r="G254" t="s">
        <v>3822</v>
      </c>
      <c r="H254" t="s">
        <v>3821</v>
      </c>
      <c r="I254" t="s">
        <v>3822</v>
      </c>
      <c r="J254" t="s">
        <v>3823</v>
      </c>
      <c r="K254" t="s">
        <v>3821</v>
      </c>
      <c r="L254" t="s">
        <v>3823</v>
      </c>
      <c r="M254" t="s">
        <v>3821</v>
      </c>
      <c r="N254">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5.5</v>
      </c>
      <c r="O254" t="str">
        <f>IF(OR(Table2[[#This Row],[QE2: method]]="none",Table2[[#This Row],[QE3: l+m]]="none",Table2[[#This Row],[QE5: long]]="none",Table2[[#This Row],[QE8: results]]="none"),"reject","ok")</f>
        <v>reject</v>
      </c>
      <c r="P254" s="5" t="str">
        <f>IF(Table2[[#This Row],[QE score]]&lt;=$P$1,"reject","ok")</f>
        <v>reject</v>
      </c>
      <c r="Q254" s="5" t="str">
        <f>IF(AND(Table2[[#This Row],[QE R1:
QE2/3/5/8]] &lt;&gt; "reject", Table2[[#This Row],[QE R2:
cut-off]] &lt;&gt; "reject"),"yes","no")</f>
        <v>no</v>
      </c>
    </row>
    <row r="255" spans="1:17" x14ac:dyDescent="0.2">
      <c r="A255" t="s">
        <v>1406</v>
      </c>
      <c r="B255" s="5">
        <v>2014</v>
      </c>
      <c r="C255" s="5" t="s">
        <v>1332</v>
      </c>
      <c r="D255" s="5" t="s">
        <v>3165</v>
      </c>
      <c r="E255">
        <v>5.5</v>
      </c>
      <c r="F255" t="s">
        <v>3823</v>
      </c>
      <c r="G255" t="s">
        <v>3822</v>
      </c>
      <c r="H255" t="s">
        <v>3821</v>
      </c>
      <c r="I255" t="s">
        <v>3821</v>
      </c>
      <c r="J255" t="s">
        <v>3823</v>
      </c>
      <c r="K255" t="s">
        <v>3821</v>
      </c>
      <c r="L255" t="s">
        <v>3821</v>
      </c>
      <c r="M255" t="s">
        <v>3823</v>
      </c>
      <c r="N255">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5.5</v>
      </c>
      <c r="O255" t="str">
        <f>IF(OR(Table2[[#This Row],[QE2: method]]="none",Table2[[#This Row],[QE3: l+m]]="none",Table2[[#This Row],[QE5: long]]="none",Table2[[#This Row],[QE8: results]]="none"),"reject","ok")</f>
        <v>reject</v>
      </c>
      <c r="P255" s="5" t="str">
        <f>IF(Table2[[#This Row],[QE score]]&lt;=$P$1,"reject","ok")</f>
        <v>reject</v>
      </c>
      <c r="Q255" s="5" t="str">
        <f>IF(AND(Table2[[#This Row],[QE R1:
QE2/3/5/8]] &lt;&gt; "reject", Table2[[#This Row],[QE R2:
cut-off]] &lt;&gt; "reject"),"yes","no")</f>
        <v>no</v>
      </c>
    </row>
    <row r="256" spans="1:17" x14ac:dyDescent="0.2">
      <c r="A256" t="s">
        <v>2310</v>
      </c>
      <c r="B256" s="5">
        <v>2014</v>
      </c>
      <c r="C256" s="5" t="s">
        <v>2315</v>
      </c>
      <c r="D256" s="5" t="s">
        <v>2316</v>
      </c>
      <c r="E256">
        <v>7</v>
      </c>
      <c r="F256" t="s">
        <v>3823</v>
      </c>
      <c r="G256" t="s">
        <v>3822</v>
      </c>
      <c r="H256" t="s">
        <v>3821</v>
      </c>
      <c r="I256" t="s">
        <v>3821</v>
      </c>
      <c r="J256" t="s">
        <v>3821</v>
      </c>
      <c r="K256" t="s">
        <v>3823</v>
      </c>
      <c r="L256" t="s">
        <v>3821</v>
      </c>
      <c r="M256" t="s">
        <v>3822</v>
      </c>
      <c r="N256">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v>
      </c>
      <c r="O256" t="str">
        <f>IF(OR(Table2[[#This Row],[QE2: method]]="none",Table2[[#This Row],[QE3: l+m]]="none",Table2[[#This Row],[QE5: long]]="none",Table2[[#This Row],[QE8: results]]="none"),"reject","ok")</f>
        <v>ok</v>
      </c>
      <c r="P256" s="5" t="str">
        <f>IF(Table2[[#This Row],[QE score]]&lt;=$P$1,"reject","ok")</f>
        <v>reject</v>
      </c>
      <c r="Q256" s="5" t="str">
        <f>IF(AND(Table2[[#This Row],[QE R1:
QE2/3/5/8]] &lt;&gt; "reject", Table2[[#This Row],[QE R2:
cut-off]] &lt;&gt; "reject"),"yes","no")</f>
        <v>no</v>
      </c>
    </row>
    <row r="257" spans="1:17" x14ac:dyDescent="0.2">
      <c r="A257" t="s">
        <v>2872</v>
      </c>
      <c r="B257" s="5">
        <v>2014</v>
      </c>
      <c r="C257" s="5" t="s">
        <v>2878</v>
      </c>
      <c r="D257" s="5" t="s">
        <v>2879</v>
      </c>
      <c r="E257">
        <v>7</v>
      </c>
      <c r="F257" t="s">
        <v>3823</v>
      </c>
      <c r="G257" t="s">
        <v>3822</v>
      </c>
      <c r="H257" t="s">
        <v>3821</v>
      </c>
      <c r="I257" t="s">
        <v>3821</v>
      </c>
      <c r="J257" t="s">
        <v>3821</v>
      </c>
      <c r="K257" t="s">
        <v>3821</v>
      </c>
      <c r="L257" t="s">
        <v>3823</v>
      </c>
      <c r="M257" t="s">
        <v>3822</v>
      </c>
      <c r="N257">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v>
      </c>
      <c r="O257" t="str">
        <f>IF(OR(Table2[[#This Row],[QE2: method]]="none",Table2[[#This Row],[QE3: l+m]]="none",Table2[[#This Row],[QE5: long]]="none",Table2[[#This Row],[QE8: results]]="none"),"reject","ok")</f>
        <v>ok</v>
      </c>
      <c r="P257" s="5" t="str">
        <f>IF(Table2[[#This Row],[QE score]]&lt;=$P$1,"reject","ok")</f>
        <v>reject</v>
      </c>
      <c r="Q257" s="5" t="str">
        <f>IF(AND(Table2[[#This Row],[QE R1:
QE2/3/5/8]] &lt;&gt; "reject", Table2[[#This Row],[QE R2:
cut-off]] &lt;&gt; "reject"),"yes","no")</f>
        <v>no</v>
      </c>
    </row>
    <row r="258" spans="1:17" x14ac:dyDescent="0.2">
      <c r="A258" t="s">
        <v>447</v>
      </c>
      <c r="B258" s="5">
        <v>2014</v>
      </c>
      <c r="C258" s="5" t="s">
        <v>450</v>
      </c>
      <c r="D258" s="5" t="s">
        <v>3189</v>
      </c>
      <c r="E258">
        <v>6</v>
      </c>
      <c r="F258" t="s">
        <v>3821</v>
      </c>
      <c r="G258" t="s">
        <v>3822</v>
      </c>
      <c r="H258" t="s">
        <v>3821</v>
      </c>
      <c r="I258" t="s">
        <v>3821</v>
      </c>
      <c r="J258" t="s">
        <v>3823</v>
      </c>
      <c r="K258" t="s">
        <v>3821</v>
      </c>
      <c r="L258" t="s">
        <v>3823</v>
      </c>
      <c r="M258" t="s">
        <v>3822</v>
      </c>
      <c r="N258">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6</v>
      </c>
      <c r="O258" t="str">
        <f>IF(OR(Table2[[#This Row],[QE2: method]]="none",Table2[[#This Row],[QE3: l+m]]="none",Table2[[#This Row],[QE5: long]]="none",Table2[[#This Row],[QE8: results]]="none"),"reject","ok")</f>
        <v>reject</v>
      </c>
      <c r="P258" s="5" t="str">
        <f>IF(Table2[[#This Row],[QE score]]&lt;=$P$1,"reject","ok")</f>
        <v>reject</v>
      </c>
      <c r="Q258" s="5" t="str">
        <f>IF(AND(Table2[[#This Row],[QE R1:
QE2/3/5/8]] &lt;&gt; "reject", Table2[[#This Row],[QE R2:
cut-off]] &lt;&gt; "reject"),"yes","no")</f>
        <v>no</v>
      </c>
    </row>
    <row r="259" spans="1:17" x14ac:dyDescent="0.2">
      <c r="A259" t="s">
        <v>1759</v>
      </c>
      <c r="B259" s="5">
        <v>2014</v>
      </c>
      <c r="C259" s="5"/>
      <c r="D259" s="5" t="s">
        <v>128</v>
      </c>
      <c r="E259">
        <v>4.5</v>
      </c>
      <c r="F259" t="s">
        <v>3823</v>
      </c>
      <c r="G259" t="s">
        <v>3821</v>
      </c>
      <c r="H259" t="s">
        <v>3821</v>
      </c>
      <c r="I259" t="s">
        <v>3822</v>
      </c>
      <c r="J259" t="s">
        <v>3823</v>
      </c>
      <c r="K259" t="s">
        <v>3821</v>
      </c>
      <c r="L259" t="s">
        <v>3823</v>
      </c>
      <c r="M259" t="s">
        <v>3823</v>
      </c>
      <c r="N259">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4.5</v>
      </c>
      <c r="O259" t="str">
        <f>IF(OR(Table2[[#This Row],[QE2: method]]="none",Table2[[#This Row],[QE3: l+m]]="none",Table2[[#This Row],[QE5: long]]="none",Table2[[#This Row],[QE8: results]]="none"),"reject","ok")</f>
        <v>reject</v>
      </c>
      <c r="P259" s="5" t="str">
        <f>IF(Table2[[#This Row],[QE score]]&lt;=$P$1,"reject","ok")</f>
        <v>reject</v>
      </c>
      <c r="Q259" s="5" t="str">
        <f>IF(AND(Table2[[#This Row],[QE R1:
QE2/3/5/8]] &lt;&gt; "reject", Table2[[#This Row],[QE R2:
cut-off]] &lt;&gt; "reject"),"yes","no")</f>
        <v>no</v>
      </c>
    </row>
    <row r="260" spans="1:17" x14ac:dyDescent="0.2">
      <c r="A260" t="s">
        <v>252</v>
      </c>
      <c r="B260" s="5">
        <v>2014</v>
      </c>
      <c r="C260" s="5" t="s">
        <v>255</v>
      </c>
      <c r="D260" s="5" t="s">
        <v>3162</v>
      </c>
      <c r="E260">
        <v>6.5</v>
      </c>
      <c r="F260" t="s">
        <v>3821</v>
      </c>
      <c r="G260" t="s">
        <v>3822</v>
      </c>
      <c r="H260" t="s">
        <v>3822</v>
      </c>
      <c r="I260" t="s">
        <v>3822</v>
      </c>
      <c r="J260" t="s">
        <v>3821</v>
      </c>
      <c r="K260" t="s">
        <v>3821</v>
      </c>
      <c r="L260" t="s">
        <v>3823</v>
      </c>
      <c r="M260" t="s">
        <v>3822</v>
      </c>
      <c r="N260">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6.5</v>
      </c>
      <c r="O260" t="str">
        <f>IF(OR(Table2[[#This Row],[QE2: method]]="none",Table2[[#This Row],[QE3: l+m]]="none",Table2[[#This Row],[QE5: long]]="none",Table2[[#This Row],[QE8: results]]="none"),"reject","ok")</f>
        <v>ok</v>
      </c>
      <c r="P260" s="5" t="str">
        <f>IF(Table2[[#This Row],[QE score]]&lt;=$P$1,"reject","ok")</f>
        <v>reject</v>
      </c>
      <c r="Q260" s="5" t="str">
        <f>IF(AND(Table2[[#This Row],[QE R1:
QE2/3/5/8]] &lt;&gt; "reject", Table2[[#This Row],[QE R2:
cut-off]] &lt;&gt; "reject"),"yes","no")</f>
        <v>no</v>
      </c>
    </row>
    <row r="261" spans="1:17" x14ac:dyDescent="0.2">
      <c r="A261" t="s">
        <v>1098</v>
      </c>
      <c r="B261" s="5">
        <v>2014</v>
      </c>
      <c r="C261" s="5" t="s">
        <v>1100</v>
      </c>
      <c r="D261" s="5" t="s">
        <v>1100</v>
      </c>
      <c r="E261">
        <v>8</v>
      </c>
      <c r="F261" t="s">
        <v>3821</v>
      </c>
      <c r="G261" t="s">
        <v>3821</v>
      </c>
      <c r="H261" t="s">
        <v>3821</v>
      </c>
      <c r="I261" t="s">
        <v>3821</v>
      </c>
      <c r="J261" t="s">
        <v>3821</v>
      </c>
      <c r="K261" t="s">
        <v>3821</v>
      </c>
      <c r="L261" t="s">
        <v>3823</v>
      </c>
      <c r="M261" t="s">
        <v>3823</v>
      </c>
      <c r="N261">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8</v>
      </c>
      <c r="O261" t="str">
        <f>IF(OR(Table2[[#This Row],[QE2: method]]="none",Table2[[#This Row],[QE3: l+m]]="none",Table2[[#This Row],[QE5: long]]="none",Table2[[#This Row],[QE8: results]]="none"),"reject","ok")</f>
        <v>reject</v>
      </c>
      <c r="P261" s="5" t="str">
        <f>IF(Table2[[#This Row],[QE score]]&lt;=$P$1,"reject","ok")</f>
        <v>ok</v>
      </c>
      <c r="Q261" s="5" t="str">
        <f>IF(AND(Table2[[#This Row],[QE R1:
QE2/3/5/8]] &lt;&gt; "reject", Table2[[#This Row],[QE R2:
cut-off]] &lt;&gt; "reject"),"yes","no")</f>
        <v>no</v>
      </c>
    </row>
    <row r="262" spans="1:17" x14ac:dyDescent="0.2">
      <c r="A262" t="s">
        <v>235</v>
      </c>
      <c r="B262" s="5">
        <v>2014</v>
      </c>
      <c r="C262" s="5" t="s">
        <v>238</v>
      </c>
      <c r="D262" s="5" t="s">
        <v>3180</v>
      </c>
      <c r="E262">
        <v>7.5</v>
      </c>
      <c r="F262" t="s">
        <v>3822</v>
      </c>
      <c r="G262" t="s">
        <v>3821</v>
      </c>
      <c r="H262" t="s">
        <v>3821</v>
      </c>
      <c r="I262" t="s">
        <v>3821</v>
      </c>
      <c r="J262" t="s">
        <v>3821</v>
      </c>
      <c r="K262" t="s">
        <v>3823</v>
      </c>
      <c r="L262" t="s">
        <v>3823</v>
      </c>
      <c r="M262" t="s">
        <v>3821</v>
      </c>
      <c r="N262">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7.5</v>
      </c>
      <c r="O262" t="str">
        <f>IF(OR(Table2[[#This Row],[QE2: method]]="none",Table2[[#This Row],[QE3: l+m]]="none",Table2[[#This Row],[QE5: long]]="none",Table2[[#This Row],[QE8: results]]="none"),"reject","ok")</f>
        <v>ok</v>
      </c>
      <c r="P262" s="5" t="str">
        <f>IF(Table2[[#This Row],[QE score]]&lt;=$P$1,"reject","ok")</f>
        <v>reject</v>
      </c>
      <c r="Q262" s="5" t="str">
        <f>IF(AND(Table2[[#This Row],[QE R1:
QE2/3/5/8]] &lt;&gt; "reject", Table2[[#This Row],[QE R2:
cut-off]] &lt;&gt; "reject"),"yes","no")</f>
        <v>no</v>
      </c>
    </row>
    <row r="263" spans="1:17" x14ac:dyDescent="0.2">
      <c r="A263" t="s">
        <v>329</v>
      </c>
      <c r="B263" s="5">
        <v>2014</v>
      </c>
      <c r="C263" s="5" t="s">
        <v>332</v>
      </c>
      <c r="D263" s="5" t="s">
        <v>3147</v>
      </c>
      <c r="E263">
        <v>3</v>
      </c>
      <c r="F263" t="s">
        <v>3823</v>
      </c>
      <c r="G263" t="s">
        <v>3822</v>
      </c>
      <c r="H263" t="s">
        <v>3822</v>
      </c>
      <c r="I263" t="s">
        <v>3822</v>
      </c>
      <c r="J263" t="s">
        <v>3823</v>
      </c>
      <c r="K263" t="s">
        <v>3821</v>
      </c>
      <c r="L263" t="s">
        <v>3823</v>
      </c>
      <c r="M263" t="s">
        <v>3823</v>
      </c>
      <c r="N263">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3</v>
      </c>
      <c r="O263" t="str">
        <f>IF(OR(Table2[[#This Row],[QE2: method]]="none",Table2[[#This Row],[QE3: l+m]]="none",Table2[[#This Row],[QE5: long]]="none",Table2[[#This Row],[QE8: results]]="none"),"reject","ok")</f>
        <v>reject</v>
      </c>
      <c r="P263" s="5" t="str">
        <f>IF(Table2[[#This Row],[QE score]]&lt;=$P$1,"reject","ok")</f>
        <v>reject</v>
      </c>
      <c r="Q263" s="5" t="str">
        <f>IF(AND(Table2[[#This Row],[QE R1:
QE2/3/5/8]] &lt;&gt; "reject", Table2[[#This Row],[QE R2:
cut-off]] &lt;&gt; "reject"),"yes","no")</f>
        <v>no</v>
      </c>
    </row>
    <row r="264" spans="1:17" x14ac:dyDescent="0.2">
      <c r="A264" t="s">
        <v>1444</v>
      </c>
      <c r="B264" s="5">
        <v>2015</v>
      </c>
      <c r="C264" s="5" t="s">
        <v>1447</v>
      </c>
      <c r="D264" s="5" t="s">
        <v>3225</v>
      </c>
      <c r="E264">
        <v>7.5</v>
      </c>
      <c r="F264" t="s">
        <v>3822</v>
      </c>
      <c r="G264" t="s">
        <v>3821</v>
      </c>
      <c r="H264" t="s">
        <v>3821</v>
      </c>
      <c r="I264" t="s">
        <v>3822</v>
      </c>
      <c r="J264" t="s">
        <v>3821</v>
      </c>
      <c r="K264" t="s">
        <v>3821</v>
      </c>
      <c r="L264" t="s">
        <v>3823</v>
      </c>
      <c r="M264" t="s">
        <v>3822</v>
      </c>
      <c r="N264">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7.5</v>
      </c>
      <c r="O264" t="str">
        <f>IF(OR(Table2[[#This Row],[QE2: method]]="none",Table2[[#This Row],[QE3: l+m]]="none",Table2[[#This Row],[QE5: long]]="none",Table2[[#This Row],[QE8: results]]="none"),"reject","ok")</f>
        <v>ok</v>
      </c>
      <c r="P264" s="5" t="str">
        <f>IF(Table2[[#This Row],[QE score]]&lt;=$P$1,"reject","ok")</f>
        <v>reject</v>
      </c>
      <c r="Q264" s="5" t="str">
        <f>IF(AND(Table2[[#This Row],[QE R1:
QE2/3/5/8]] &lt;&gt; "reject", Table2[[#This Row],[QE R2:
cut-off]] &lt;&gt; "reject"),"yes","no")</f>
        <v>no</v>
      </c>
    </row>
    <row r="265" spans="1:17" x14ac:dyDescent="0.2">
      <c r="A265" t="s">
        <v>2734</v>
      </c>
      <c r="B265" s="5">
        <v>2015</v>
      </c>
      <c r="C265" s="5" t="s">
        <v>2733</v>
      </c>
      <c r="D265" s="5" t="s">
        <v>3261</v>
      </c>
      <c r="E265">
        <v>6.5</v>
      </c>
      <c r="F265" t="s">
        <v>3823</v>
      </c>
      <c r="G265" t="s">
        <v>3822</v>
      </c>
      <c r="H265" t="s">
        <v>3821</v>
      </c>
      <c r="I265" t="s">
        <v>3822</v>
      </c>
      <c r="J265" t="s">
        <v>3821</v>
      </c>
      <c r="K265" t="s">
        <v>3821</v>
      </c>
      <c r="L265" t="s">
        <v>3823</v>
      </c>
      <c r="M265" t="s">
        <v>3822</v>
      </c>
      <c r="N265">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6.5</v>
      </c>
      <c r="O265" t="str">
        <f>IF(OR(Table2[[#This Row],[QE2: method]]="none",Table2[[#This Row],[QE3: l+m]]="none",Table2[[#This Row],[QE5: long]]="none",Table2[[#This Row],[QE8: results]]="none"),"reject","ok")</f>
        <v>ok</v>
      </c>
      <c r="P265" s="5" t="str">
        <f>IF(Table2[[#This Row],[QE score]]&lt;=$P$1,"reject","ok")</f>
        <v>reject</v>
      </c>
      <c r="Q265" s="5" t="str">
        <f>IF(AND(Table2[[#This Row],[QE R1:
QE2/3/5/8]] &lt;&gt; "reject", Table2[[#This Row],[QE R2:
cut-off]] &lt;&gt; "reject"),"yes","no")</f>
        <v>no</v>
      </c>
    </row>
    <row r="266" spans="1:17" x14ac:dyDescent="0.2">
      <c r="A266" t="s">
        <v>3151</v>
      </c>
      <c r="B266" s="5">
        <v>2015</v>
      </c>
      <c r="C266" s="5" t="s">
        <v>734</v>
      </c>
      <c r="D266" s="5" t="s">
        <v>735</v>
      </c>
      <c r="E266">
        <v>7</v>
      </c>
      <c r="F266" t="s">
        <v>3822</v>
      </c>
      <c r="G266" t="s">
        <v>3821</v>
      </c>
      <c r="H266" t="s">
        <v>3821</v>
      </c>
      <c r="I266" t="s">
        <v>3821</v>
      </c>
      <c r="J266" t="s">
        <v>3823</v>
      </c>
      <c r="K266" t="s">
        <v>3821</v>
      </c>
      <c r="L266" t="s">
        <v>3821</v>
      </c>
      <c r="M266" t="s">
        <v>3822</v>
      </c>
      <c r="N266">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v>
      </c>
      <c r="O266" t="str">
        <f>IF(OR(Table2[[#This Row],[QE2: method]]="none",Table2[[#This Row],[QE3: l+m]]="none",Table2[[#This Row],[QE5: long]]="none",Table2[[#This Row],[QE8: results]]="none"),"reject","ok")</f>
        <v>reject</v>
      </c>
      <c r="P266" s="5" t="str">
        <f>IF(Table2[[#This Row],[QE score]]&lt;=$P$1,"reject","ok")</f>
        <v>reject</v>
      </c>
      <c r="Q266" s="5" t="str">
        <f>IF(AND(Table2[[#This Row],[QE R1:
QE2/3/5/8]] &lt;&gt; "reject", Table2[[#This Row],[QE R2:
cut-off]] &lt;&gt; "reject"),"yes","no")</f>
        <v>no</v>
      </c>
    </row>
    <row r="267" spans="1:17" x14ac:dyDescent="0.2">
      <c r="A267" t="s">
        <v>638</v>
      </c>
      <c r="B267" s="5">
        <v>2015</v>
      </c>
      <c r="C267" s="5" t="s">
        <v>641</v>
      </c>
      <c r="D267" s="5" t="s">
        <v>2554</v>
      </c>
      <c r="E267">
        <v>5.5</v>
      </c>
      <c r="F267" t="s">
        <v>3822</v>
      </c>
      <c r="G267" t="s">
        <v>3822</v>
      </c>
      <c r="H267" t="s">
        <v>3821</v>
      </c>
      <c r="I267" t="s">
        <v>3821</v>
      </c>
      <c r="J267" t="s">
        <v>3823</v>
      </c>
      <c r="K267" t="s">
        <v>3821</v>
      </c>
      <c r="L267" t="s">
        <v>3823</v>
      </c>
      <c r="M267" t="s">
        <v>3822</v>
      </c>
      <c r="N267">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5.5</v>
      </c>
      <c r="O267" t="str">
        <f>IF(OR(Table2[[#This Row],[QE2: method]]="none",Table2[[#This Row],[QE3: l+m]]="none",Table2[[#This Row],[QE5: long]]="none",Table2[[#This Row],[QE8: results]]="none"),"reject","ok")</f>
        <v>reject</v>
      </c>
      <c r="P267" s="5" t="str">
        <f>IF(Table2[[#This Row],[QE score]]&lt;=$P$1,"reject","ok")</f>
        <v>reject</v>
      </c>
      <c r="Q267" s="5" t="str">
        <f>IF(AND(Table2[[#This Row],[QE R1:
QE2/3/5/8]] &lt;&gt; "reject", Table2[[#This Row],[QE R2:
cut-off]] &lt;&gt; "reject"),"yes","no")</f>
        <v>no</v>
      </c>
    </row>
    <row r="268" spans="1:17" x14ac:dyDescent="0.2">
      <c r="A268" t="s">
        <v>3251</v>
      </c>
      <c r="B268" s="5">
        <v>2015</v>
      </c>
      <c r="C268" s="5" t="s">
        <v>3255</v>
      </c>
      <c r="D268" s="5" t="s">
        <v>3256</v>
      </c>
      <c r="E268">
        <v>7.5</v>
      </c>
      <c r="F268" t="s">
        <v>3822</v>
      </c>
      <c r="G268" t="s">
        <v>3822</v>
      </c>
      <c r="H268" t="s">
        <v>3822</v>
      </c>
      <c r="I268" t="s">
        <v>3821</v>
      </c>
      <c r="J268" t="s">
        <v>3821</v>
      </c>
      <c r="K268" t="s">
        <v>3821</v>
      </c>
      <c r="L268" t="s">
        <v>3821</v>
      </c>
      <c r="M268" t="s">
        <v>3822</v>
      </c>
      <c r="N268">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7.5</v>
      </c>
      <c r="O268" t="str">
        <f>IF(OR(Table2[[#This Row],[QE2: method]]="none",Table2[[#This Row],[QE3: l+m]]="none",Table2[[#This Row],[QE5: long]]="none",Table2[[#This Row],[QE8: results]]="none"),"reject","ok")</f>
        <v>ok</v>
      </c>
      <c r="P268" s="5" t="str">
        <f>IF(Table2[[#This Row],[QE score]]&lt;=$P$1,"reject","ok")</f>
        <v>reject</v>
      </c>
      <c r="Q268" s="5" t="str">
        <f>IF(AND(Table2[[#This Row],[QE R1:
QE2/3/5/8]] &lt;&gt; "reject", Table2[[#This Row],[QE R2:
cut-off]] &lt;&gt; "reject"),"yes","no")</f>
        <v>no</v>
      </c>
    </row>
    <row r="269" spans="1:17" x14ac:dyDescent="0.2">
      <c r="A269" t="s">
        <v>2277</v>
      </c>
      <c r="B269" s="5">
        <v>2015</v>
      </c>
      <c r="C269" s="5" t="s">
        <v>2283</v>
      </c>
      <c r="D269" s="5" t="s">
        <v>2284</v>
      </c>
      <c r="E269">
        <v>4.5</v>
      </c>
      <c r="F269" t="s">
        <v>3823</v>
      </c>
      <c r="G269" t="s">
        <v>3822</v>
      </c>
      <c r="H269" t="s">
        <v>3821</v>
      </c>
      <c r="I269" t="s">
        <v>3823</v>
      </c>
      <c r="J269" t="s">
        <v>3821</v>
      </c>
      <c r="K269" t="s">
        <v>3823</v>
      </c>
      <c r="L269" t="s">
        <v>3823</v>
      </c>
      <c r="M269" t="s">
        <v>3823</v>
      </c>
      <c r="N269">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4.5</v>
      </c>
      <c r="O269" t="str">
        <f>IF(OR(Table2[[#This Row],[QE2: method]]="none",Table2[[#This Row],[QE3: l+m]]="none",Table2[[#This Row],[QE5: long]]="none",Table2[[#This Row],[QE8: results]]="none"),"reject","ok")</f>
        <v>reject</v>
      </c>
      <c r="P269" s="5" t="str">
        <f>IF(Table2[[#This Row],[QE score]]&lt;=$P$1,"reject","ok")</f>
        <v>reject</v>
      </c>
      <c r="Q269" s="5" t="str">
        <f>IF(AND(Table2[[#This Row],[QE R1:
QE2/3/5/8]] &lt;&gt; "reject", Table2[[#This Row],[QE R2:
cut-off]] &lt;&gt; "reject"),"yes","no")</f>
        <v>no</v>
      </c>
    </row>
    <row r="270" spans="1:17" x14ac:dyDescent="0.2">
      <c r="A270" t="s">
        <v>190</v>
      </c>
      <c r="B270" s="5">
        <v>2015</v>
      </c>
      <c r="C270" s="5" t="s">
        <v>193</v>
      </c>
      <c r="D270" s="5" t="s">
        <v>2867</v>
      </c>
      <c r="E270">
        <v>5.5</v>
      </c>
      <c r="F270" t="s">
        <v>3823</v>
      </c>
      <c r="G270" t="s">
        <v>3821</v>
      </c>
      <c r="H270" t="s">
        <v>3821</v>
      </c>
      <c r="I270" t="s">
        <v>3821</v>
      </c>
      <c r="J270" t="s">
        <v>3823</v>
      </c>
      <c r="K270" t="s">
        <v>3821</v>
      </c>
      <c r="L270" t="s">
        <v>3823</v>
      </c>
      <c r="M270" t="s">
        <v>3822</v>
      </c>
      <c r="N270">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5.5</v>
      </c>
      <c r="O270" t="str">
        <f>IF(OR(Table2[[#This Row],[QE2: method]]="none",Table2[[#This Row],[QE3: l+m]]="none",Table2[[#This Row],[QE5: long]]="none",Table2[[#This Row],[QE8: results]]="none"),"reject","ok")</f>
        <v>reject</v>
      </c>
      <c r="P270" s="5" t="str">
        <f>IF(Table2[[#This Row],[QE score]]&lt;=$P$1,"reject","ok")</f>
        <v>reject</v>
      </c>
      <c r="Q270" s="5" t="str">
        <f>IF(AND(Table2[[#This Row],[QE R1:
QE2/3/5/8]] &lt;&gt; "reject", Table2[[#This Row],[QE R2:
cut-off]] &lt;&gt; "reject"),"yes","no")</f>
        <v>no</v>
      </c>
    </row>
    <row r="271" spans="1:17" x14ac:dyDescent="0.2">
      <c r="A271" t="s">
        <v>52</v>
      </c>
      <c r="B271" s="5">
        <v>2015</v>
      </c>
      <c r="C271" s="5" t="s">
        <v>56</v>
      </c>
      <c r="D271" s="5" t="s">
        <v>2863</v>
      </c>
      <c r="E271">
        <v>4</v>
      </c>
      <c r="F271" t="s">
        <v>3823</v>
      </c>
      <c r="G271" t="s">
        <v>3822</v>
      </c>
      <c r="H271" t="s">
        <v>3822</v>
      </c>
      <c r="I271" t="s">
        <v>3822</v>
      </c>
      <c r="J271" t="s">
        <v>3823</v>
      </c>
      <c r="K271" t="s">
        <v>3821</v>
      </c>
      <c r="L271" t="s">
        <v>3823</v>
      </c>
      <c r="M271" t="s">
        <v>3821</v>
      </c>
      <c r="N271">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4</v>
      </c>
      <c r="O271" t="str">
        <f>IF(OR(Table2[[#This Row],[QE2: method]]="none",Table2[[#This Row],[QE3: l+m]]="none",Table2[[#This Row],[QE5: long]]="none",Table2[[#This Row],[QE8: results]]="none"),"reject","ok")</f>
        <v>reject</v>
      </c>
      <c r="P271" s="5" t="str">
        <f>IF(Table2[[#This Row],[QE score]]&lt;=$P$1,"reject","ok")</f>
        <v>reject</v>
      </c>
      <c r="Q271" s="5" t="str">
        <f>IF(AND(Table2[[#This Row],[QE R1:
QE2/3/5/8]] &lt;&gt; "reject", Table2[[#This Row],[QE R2:
cut-off]] &lt;&gt; "reject"),"yes","no")</f>
        <v>no</v>
      </c>
    </row>
    <row r="272" spans="1:17" x14ac:dyDescent="0.2">
      <c r="A272" t="s">
        <v>3213</v>
      </c>
      <c r="B272" s="5">
        <v>2015</v>
      </c>
      <c r="C272" s="5" t="s">
        <v>2767</v>
      </c>
      <c r="D272" s="5" t="s">
        <v>3215</v>
      </c>
      <c r="E272">
        <v>5</v>
      </c>
      <c r="F272" t="s">
        <v>3823</v>
      </c>
      <c r="G272" t="s">
        <v>3822</v>
      </c>
      <c r="H272" t="s">
        <v>3821</v>
      </c>
      <c r="I272" t="s">
        <v>3821</v>
      </c>
      <c r="J272" t="s">
        <v>3823</v>
      </c>
      <c r="K272" t="s">
        <v>3821</v>
      </c>
      <c r="L272" t="s">
        <v>3823</v>
      </c>
      <c r="M272" t="s">
        <v>3822</v>
      </c>
      <c r="N272">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5</v>
      </c>
      <c r="O272" t="str">
        <f>IF(OR(Table2[[#This Row],[QE2: method]]="none",Table2[[#This Row],[QE3: l+m]]="none",Table2[[#This Row],[QE5: long]]="none",Table2[[#This Row],[QE8: results]]="none"),"reject","ok")</f>
        <v>reject</v>
      </c>
      <c r="P272" s="5" t="str">
        <f>IF(Table2[[#This Row],[QE score]]&lt;=$P$1,"reject","ok")</f>
        <v>reject</v>
      </c>
      <c r="Q272" s="5" t="str">
        <f>IF(AND(Table2[[#This Row],[QE R1:
QE2/3/5/8]] &lt;&gt; "reject", Table2[[#This Row],[QE R2:
cut-off]] &lt;&gt; "reject"),"yes","no")</f>
        <v>no</v>
      </c>
    </row>
    <row r="273" spans="1:17" x14ac:dyDescent="0.2">
      <c r="A273" t="s">
        <v>956</v>
      </c>
      <c r="B273" s="5">
        <v>2015</v>
      </c>
      <c r="C273" s="5" t="s">
        <v>959</v>
      </c>
      <c r="D273" s="5" t="s">
        <v>1683</v>
      </c>
      <c r="E273">
        <v>7.5</v>
      </c>
      <c r="F273" t="s">
        <v>3821</v>
      </c>
      <c r="G273" t="s">
        <v>3821</v>
      </c>
      <c r="H273" t="s">
        <v>3822</v>
      </c>
      <c r="I273" t="s">
        <v>3822</v>
      </c>
      <c r="J273" t="s">
        <v>3821</v>
      </c>
      <c r="K273" t="s">
        <v>3821</v>
      </c>
      <c r="L273" t="s">
        <v>3823</v>
      </c>
      <c r="M273" t="s">
        <v>3821</v>
      </c>
      <c r="N273">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7.5</v>
      </c>
      <c r="O273" t="str">
        <f>IF(OR(Table2[[#This Row],[QE2: method]]="none",Table2[[#This Row],[QE3: l+m]]="none",Table2[[#This Row],[QE5: long]]="none",Table2[[#This Row],[QE8: results]]="none"),"reject","ok")</f>
        <v>ok</v>
      </c>
      <c r="P273" s="5" t="str">
        <f>IF(Table2[[#This Row],[QE score]]&lt;=$P$1,"reject","ok")</f>
        <v>reject</v>
      </c>
      <c r="Q273" s="5" t="str">
        <f>IF(AND(Table2[[#This Row],[QE R1:
QE2/3/5/8]] &lt;&gt; "reject", Table2[[#This Row],[QE R2:
cut-off]] &lt;&gt; "reject"),"yes","no")</f>
        <v>no</v>
      </c>
    </row>
    <row r="274" spans="1:17" x14ac:dyDescent="0.2">
      <c r="A274" t="s">
        <v>3244</v>
      </c>
      <c r="B274" s="5">
        <v>2015</v>
      </c>
      <c r="C274" s="5" t="s">
        <v>2790</v>
      </c>
      <c r="D274" s="5" t="s">
        <v>3246</v>
      </c>
      <c r="E274">
        <v>4.5</v>
      </c>
      <c r="F274" t="s">
        <v>3823</v>
      </c>
      <c r="G274" t="s">
        <v>3822</v>
      </c>
      <c r="H274" t="s">
        <v>3821</v>
      </c>
      <c r="I274" t="s">
        <v>3822</v>
      </c>
      <c r="J274" t="s">
        <v>3823</v>
      </c>
      <c r="K274" t="s">
        <v>3821</v>
      </c>
      <c r="L274" t="s">
        <v>3823</v>
      </c>
      <c r="M274" t="s">
        <v>3822</v>
      </c>
      <c r="N274">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4.5</v>
      </c>
      <c r="O274" t="str">
        <f>IF(OR(Table2[[#This Row],[QE2: method]]="none",Table2[[#This Row],[QE3: l+m]]="none",Table2[[#This Row],[QE5: long]]="none",Table2[[#This Row],[QE8: results]]="none"),"reject","ok")</f>
        <v>reject</v>
      </c>
      <c r="P274" s="5" t="str">
        <f>IF(Table2[[#This Row],[QE score]]&lt;=$P$1,"reject","ok")</f>
        <v>reject</v>
      </c>
      <c r="Q274" s="5" t="str">
        <f>IF(AND(Table2[[#This Row],[QE R1:
QE2/3/5/8]] &lt;&gt; "reject", Table2[[#This Row],[QE R2:
cut-off]] &lt;&gt; "reject"),"yes","no")</f>
        <v>no</v>
      </c>
    </row>
    <row r="275" spans="1:17" x14ac:dyDescent="0.2">
      <c r="A275" t="s">
        <v>61</v>
      </c>
      <c r="B275" s="5">
        <v>2015</v>
      </c>
      <c r="C275" s="5" t="s">
        <v>64</v>
      </c>
      <c r="D275" s="5" t="s">
        <v>1542</v>
      </c>
      <c r="E275">
        <v>7.5</v>
      </c>
      <c r="F275" t="s">
        <v>3822</v>
      </c>
      <c r="G275" t="s">
        <v>3822</v>
      </c>
      <c r="H275" t="s">
        <v>3821</v>
      </c>
      <c r="I275" t="s">
        <v>3822</v>
      </c>
      <c r="J275" t="s">
        <v>3821</v>
      </c>
      <c r="K275" t="s">
        <v>3821</v>
      </c>
      <c r="L275" t="s">
        <v>3821</v>
      </c>
      <c r="M275" t="s">
        <v>3823</v>
      </c>
      <c r="N275">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7.5</v>
      </c>
      <c r="O275" t="str">
        <f>IF(OR(Table2[[#This Row],[QE2: method]]="none",Table2[[#This Row],[QE3: l+m]]="none",Table2[[#This Row],[QE5: long]]="none",Table2[[#This Row],[QE8: results]]="none"),"reject","ok")</f>
        <v>reject</v>
      </c>
      <c r="P275" s="5" t="str">
        <f>IF(Table2[[#This Row],[QE score]]&lt;=$P$1,"reject","ok")</f>
        <v>reject</v>
      </c>
      <c r="Q275" s="5" t="str">
        <f>IF(AND(Table2[[#This Row],[QE R1:
QE2/3/5/8]] &lt;&gt; "reject", Table2[[#This Row],[QE R2:
cut-off]] &lt;&gt; "reject"),"yes","no")</f>
        <v>no</v>
      </c>
    </row>
    <row r="276" spans="1:17" x14ac:dyDescent="0.2">
      <c r="A276" t="s">
        <v>1004</v>
      </c>
      <c r="B276" s="5">
        <v>2015</v>
      </c>
      <c r="C276" s="5" t="s">
        <v>1006</v>
      </c>
      <c r="D276" s="5" t="s">
        <v>3232</v>
      </c>
      <c r="E276">
        <v>6.5</v>
      </c>
      <c r="F276" t="s">
        <v>3821</v>
      </c>
      <c r="G276" t="s">
        <v>3821</v>
      </c>
      <c r="H276" t="s">
        <v>3821</v>
      </c>
      <c r="I276" t="s">
        <v>3821</v>
      </c>
      <c r="J276" t="s">
        <v>3823</v>
      </c>
      <c r="K276" t="s">
        <v>3821</v>
      </c>
      <c r="L276" t="s">
        <v>3823</v>
      </c>
      <c r="M276" t="s">
        <v>3822</v>
      </c>
      <c r="N276">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6.5</v>
      </c>
      <c r="O276" t="str">
        <f>IF(OR(Table2[[#This Row],[QE2: method]]="none",Table2[[#This Row],[QE3: l+m]]="none",Table2[[#This Row],[QE5: long]]="none",Table2[[#This Row],[QE8: results]]="none"),"reject","ok")</f>
        <v>reject</v>
      </c>
      <c r="P276" s="5" t="str">
        <f>IF(Table2[[#This Row],[QE score]]&lt;=$P$1,"reject","ok")</f>
        <v>reject</v>
      </c>
      <c r="Q276" s="5" t="str">
        <f>IF(AND(Table2[[#This Row],[QE R1:
QE2/3/5/8]] &lt;&gt; "reject", Table2[[#This Row],[QE R2:
cut-off]] &lt;&gt; "reject"),"yes","no")</f>
        <v>no</v>
      </c>
    </row>
    <row r="277" spans="1:17" x14ac:dyDescent="0.2">
      <c r="A277" t="s">
        <v>389</v>
      </c>
      <c r="B277" s="5">
        <v>2015</v>
      </c>
      <c r="C277" s="5" t="s">
        <v>392</v>
      </c>
      <c r="D277" s="5" t="s">
        <v>1614</v>
      </c>
      <c r="E277">
        <v>3.5</v>
      </c>
      <c r="F277" t="s">
        <v>3823</v>
      </c>
      <c r="G277" t="s">
        <v>3822</v>
      </c>
      <c r="H277" t="s">
        <v>3821</v>
      </c>
      <c r="I277" t="s">
        <v>3821</v>
      </c>
      <c r="J277" t="s">
        <v>3823</v>
      </c>
      <c r="K277" t="s">
        <v>3823</v>
      </c>
      <c r="L277" t="s">
        <v>3823</v>
      </c>
      <c r="M277" t="s">
        <v>3823</v>
      </c>
      <c r="N277">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3.5</v>
      </c>
      <c r="O277" t="str">
        <f>IF(OR(Table2[[#This Row],[QE2: method]]="none",Table2[[#This Row],[QE3: l+m]]="none",Table2[[#This Row],[QE5: long]]="none",Table2[[#This Row],[QE8: results]]="none"),"reject","ok")</f>
        <v>reject</v>
      </c>
      <c r="P277" s="5" t="str">
        <f>IF(Table2[[#This Row],[QE score]]&lt;=$P$1,"reject","ok")</f>
        <v>reject</v>
      </c>
      <c r="Q277" s="5" t="str">
        <f>IF(AND(Table2[[#This Row],[QE R1:
QE2/3/5/8]] &lt;&gt; "reject", Table2[[#This Row],[QE R2:
cut-off]] &lt;&gt; "reject"),"yes","no")</f>
        <v>no</v>
      </c>
    </row>
    <row r="278" spans="1:17" x14ac:dyDescent="0.2">
      <c r="A278" t="s">
        <v>1471</v>
      </c>
      <c r="B278" s="5">
        <v>2015</v>
      </c>
      <c r="C278" s="5" t="s">
        <v>1476</v>
      </c>
      <c r="D278" s="5" t="s">
        <v>1477</v>
      </c>
      <c r="E278">
        <v>7.5</v>
      </c>
      <c r="F278" t="s">
        <v>3821</v>
      </c>
      <c r="G278" t="s">
        <v>3822</v>
      </c>
      <c r="H278" t="s">
        <v>3822</v>
      </c>
      <c r="I278" t="s">
        <v>3822</v>
      </c>
      <c r="J278" t="s">
        <v>3821</v>
      </c>
      <c r="K278" t="s">
        <v>3821</v>
      </c>
      <c r="L278" t="s">
        <v>3821</v>
      </c>
      <c r="M278" t="s">
        <v>3822</v>
      </c>
      <c r="N278">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7.5</v>
      </c>
      <c r="O278" t="str">
        <f>IF(OR(Table2[[#This Row],[QE2: method]]="none",Table2[[#This Row],[QE3: l+m]]="none",Table2[[#This Row],[QE5: long]]="none",Table2[[#This Row],[QE8: results]]="none"),"reject","ok")</f>
        <v>ok</v>
      </c>
      <c r="P278" s="5" t="str">
        <f>IF(Table2[[#This Row],[QE score]]&lt;=$P$1,"reject","ok")</f>
        <v>reject</v>
      </c>
      <c r="Q278" s="5" t="str">
        <f>IF(AND(Table2[[#This Row],[QE R1:
QE2/3/5/8]] &lt;&gt; "reject", Table2[[#This Row],[QE R2:
cut-off]] &lt;&gt; "reject"),"yes","no")</f>
        <v>no</v>
      </c>
    </row>
    <row r="279" spans="1:17" x14ac:dyDescent="0.2">
      <c r="A279" t="s">
        <v>569</v>
      </c>
      <c r="B279" s="5">
        <v>2015</v>
      </c>
      <c r="C279" s="5" t="s">
        <v>572</v>
      </c>
      <c r="D279" s="5" t="s">
        <v>1679</v>
      </c>
      <c r="E279">
        <v>7.5</v>
      </c>
      <c r="F279" t="s">
        <v>3821</v>
      </c>
      <c r="G279" t="s">
        <v>3821</v>
      </c>
      <c r="H279" t="s">
        <v>3821</v>
      </c>
      <c r="I279" t="s">
        <v>3821</v>
      </c>
      <c r="J279" t="s">
        <v>3821</v>
      </c>
      <c r="K279" t="s">
        <v>3823</v>
      </c>
      <c r="L279" t="s">
        <v>3823</v>
      </c>
      <c r="M279" t="s">
        <v>3822</v>
      </c>
      <c r="N279">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7.5</v>
      </c>
      <c r="O279" t="str">
        <f>IF(OR(Table2[[#This Row],[QE2: method]]="none",Table2[[#This Row],[QE3: l+m]]="none",Table2[[#This Row],[QE5: long]]="none",Table2[[#This Row],[QE8: results]]="none"),"reject","ok")</f>
        <v>ok</v>
      </c>
      <c r="P279" s="5" t="str">
        <f>IF(Table2[[#This Row],[QE score]]&lt;=$P$1,"reject","ok")</f>
        <v>reject</v>
      </c>
      <c r="Q279" s="5" t="str">
        <f>IF(AND(Table2[[#This Row],[QE R1:
QE2/3/5/8]] &lt;&gt; "reject", Table2[[#This Row],[QE R2:
cut-off]] &lt;&gt; "reject"),"yes","no")</f>
        <v>no</v>
      </c>
    </row>
    <row r="280" spans="1:17" x14ac:dyDescent="0.2">
      <c r="A280" t="s">
        <v>457</v>
      </c>
      <c r="B280" s="5">
        <v>2016</v>
      </c>
      <c r="C280" s="5" t="s">
        <v>2652</v>
      </c>
      <c r="D280" s="5" t="s">
        <v>2653</v>
      </c>
      <c r="E280">
        <v>6</v>
      </c>
      <c r="F280" t="s">
        <v>3822</v>
      </c>
      <c r="G280" t="s">
        <v>3821</v>
      </c>
      <c r="H280" t="s">
        <v>3821</v>
      </c>
      <c r="I280" t="s">
        <v>3821</v>
      </c>
      <c r="J280" t="s">
        <v>3823</v>
      </c>
      <c r="K280" t="s">
        <v>3821</v>
      </c>
      <c r="L280" t="s">
        <v>3823</v>
      </c>
      <c r="M280" t="s">
        <v>3822</v>
      </c>
      <c r="N280">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6</v>
      </c>
      <c r="O280" t="str">
        <f>IF(OR(Table2[[#This Row],[QE2: method]]="none",Table2[[#This Row],[QE3: l+m]]="none",Table2[[#This Row],[QE5: long]]="none",Table2[[#This Row],[QE8: results]]="none"),"reject","ok")</f>
        <v>reject</v>
      </c>
      <c r="P280" s="5" t="str">
        <f>IF(Table2[[#This Row],[QE score]]&lt;=$P$1,"reject","ok")</f>
        <v>reject</v>
      </c>
      <c r="Q280" s="5" t="str">
        <f>IF(AND(Table2[[#This Row],[QE R1:
QE2/3/5/8]] &lt;&gt; "reject", Table2[[#This Row],[QE R2:
cut-off]] &lt;&gt; "reject"),"yes","no")</f>
        <v>no</v>
      </c>
    </row>
    <row r="281" spans="1:17" x14ac:dyDescent="0.2">
      <c r="A281" t="s">
        <v>1132</v>
      </c>
      <c r="B281" s="5">
        <v>2016</v>
      </c>
      <c r="C281" s="5" t="s">
        <v>1137</v>
      </c>
      <c r="D281" s="5" t="s">
        <v>1138</v>
      </c>
      <c r="E281">
        <v>7.5</v>
      </c>
      <c r="F281" t="s">
        <v>3822</v>
      </c>
      <c r="G281" t="s">
        <v>3821</v>
      </c>
      <c r="H281" t="s">
        <v>3821</v>
      </c>
      <c r="I281" t="s">
        <v>3822</v>
      </c>
      <c r="J281" t="s">
        <v>3821</v>
      </c>
      <c r="K281" t="s">
        <v>3821</v>
      </c>
      <c r="L281" t="s">
        <v>3823</v>
      </c>
      <c r="M281" t="s">
        <v>3822</v>
      </c>
      <c r="N281">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7.5</v>
      </c>
      <c r="O281" t="str">
        <f>IF(OR(Table2[[#This Row],[QE2: method]]="none",Table2[[#This Row],[QE3: l+m]]="none",Table2[[#This Row],[QE5: long]]="none",Table2[[#This Row],[QE8: results]]="none"),"reject","ok")</f>
        <v>ok</v>
      </c>
      <c r="P281" s="5" t="str">
        <f>IF(Table2[[#This Row],[QE score]]&lt;=$P$1,"reject","ok")</f>
        <v>reject</v>
      </c>
      <c r="Q281" s="5" t="str">
        <f>IF(AND(Table2[[#This Row],[QE R1:
QE2/3/5/8]] &lt;&gt; "reject", Table2[[#This Row],[QE R2:
cut-off]] &lt;&gt; "reject"),"yes","no")</f>
        <v>no</v>
      </c>
    </row>
    <row r="282" spans="1:17" x14ac:dyDescent="0.2">
      <c r="A282" t="s">
        <v>1377</v>
      </c>
      <c r="B282" s="5">
        <v>2016</v>
      </c>
      <c r="C282" s="5" t="s">
        <v>1381</v>
      </c>
      <c r="D282" s="5" t="s">
        <v>1382</v>
      </c>
      <c r="E282">
        <v>6</v>
      </c>
      <c r="F282" t="s">
        <v>3823</v>
      </c>
      <c r="G282" t="s">
        <v>3821</v>
      </c>
      <c r="H282" t="s">
        <v>3821</v>
      </c>
      <c r="I282" t="s">
        <v>3821</v>
      </c>
      <c r="J282" t="s">
        <v>3823</v>
      </c>
      <c r="K282" t="s">
        <v>3821</v>
      </c>
      <c r="L282" t="s">
        <v>3823</v>
      </c>
      <c r="M282" t="s">
        <v>3821</v>
      </c>
      <c r="N282">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6</v>
      </c>
      <c r="O282" t="str">
        <f>IF(OR(Table2[[#This Row],[QE2: method]]="none",Table2[[#This Row],[QE3: l+m]]="none",Table2[[#This Row],[QE5: long]]="none",Table2[[#This Row],[QE8: results]]="none"),"reject","ok")</f>
        <v>reject</v>
      </c>
      <c r="P282" s="5" t="str">
        <f>IF(Table2[[#This Row],[QE score]]&lt;=$P$1,"reject","ok")</f>
        <v>reject</v>
      </c>
      <c r="Q282" s="5" t="str">
        <f>IF(AND(Table2[[#This Row],[QE R1:
QE2/3/5/8]] &lt;&gt; "reject", Table2[[#This Row],[QE R2:
cut-off]] &lt;&gt; "reject"),"yes","no")</f>
        <v>no</v>
      </c>
    </row>
    <row r="283" spans="1:17" x14ac:dyDescent="0.2">
      <c r="A283" t="s">
        <v>2530</v>
      </c>
      <c r="B283" s="5">
        <v>2016</v>
      </c>
      <c r="C283" s="5" t="s">
        <v>2533</v>
      </c>
      <c r="D283" s="5" t="s">
        <v>2534</v>
      </c>
      <c r="E283">
        <v>7.5</v>
      </c>
      <c r="F283" t="s">
        <v>3821</v>
      </c>
      <c r="G283" t="s">
        <v>3821</v>
      </c>
      <c r="H283" t="s">
        <v>3821</v>
      </c>
      <c r="I283" t="s">
        <v>3821</v>
      </c>
      <c r="J283" t="s">
        <v>3821</v>
      </c>
      <c r="K283" t="s">
        <v>3823</v>
      </c>
      <c r="L283" t="s">
        <v>3823</v>
      </c>
      <c r="M283" t="s">
        <v>3822</v>
      </c>
      <c r="N283">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7.5</v>
      </c>
      <c r="O283" t="str">
        <f>IF(OR(Table2[[#This Row],[QE2: method]]="none",Table2[[#This Row],[QE3: l+m]]="none",Table2[[#This Row],[QE5: long]]="none",Table2[[#This Row],[QE8: results]]="none"),"reject","ok")</f>
        <v>ok</v>
      </c>
      <c r="P283" s="5" t="str">
        <f>IF(Table2[[#This Row],[QE score]]&lt;=$P$1,"reject","ok")</f>
        <v>reject</v>
      </c>
      <c r="Q283" s="5" t="str">
        <f>IF(AND(Table2[[#This Row],[QE R1:
QE2/3/5/8]] &lt;&gt; "reject", Table2[[#This Row],[QE R2:
cut-off]] &lt;&gt; "reject"),"yes","no")</f>
        <v>no</v>
      </c>
    </row>
    <row r="284" spans="1:17" x14ac:dyDescent="0.2">
      <c r="A284" t="s">
        <v>1949</v>
      </c>
      <c r="B284" s="5">
        <v>2016</v>
      </c>
      <c r="C284" s="5" t="s">
        <v>1231</v>
      </c>
      <c r="D284" s="5" t="s">
        <v>1953</v>
      </c>
      <c r="E284">
        <v>5.5</v>
      </c>
      <c r="F284" t="s">
        <v>3823</v>
      </c>
      <c r="G284" t="s">
        <v>3822</v>
      </c>
      <c r="H284" t="s">
        <v>3821</v>
      </c>
      <c r="I284" t="s">
        <v>3821</v>
      </c>
      <c r="J284" t="s">
        <v>3823</v>
      </c>
      <c r="K284" t="s">
        <v>3821</v>
      </c>
      <c r="L284" t="s">
        <v>3823</v>
      </c>
      <c r="M284" t="s">
        <v>3821</v>
      </c>
      <c r="N284">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5.5</v>
      </c>
      <c r="O284" t="str">
        <f>IF(OR(Table2[[#This Row],[QE2: method]]="none",Table2[[#This Row],[QE3: l+m]]="none",Table2[[#This Row],[QE5: long]]="none",Table2[[#This Row],[QE8: results]]="none"),"reject","ok")</f>
        <v>reject</v>
      </c>
      <c r="P284" s="5" t="str">
        <f>IF(Table2[[#This Row],[QE score]]&lt;=$P$1,"reject","ok")</f>
        <v>reject</v>
      </c>
      <c r="Q284" s="5" t="str">
        <f>IF(AND(Table2[[#This Row],[QE R1:
QE2/3/5/8]] &lt;&gt; "reject", Table2[[#This Row],[QE R2:
cut-off]] &lt;&gt; "reject"),"yes","no")</f>
        <v>no</v>
      </c>
    </row>
    <row r="285" spans="1:17" x14ac:dyDescent="0.2">
      <c r="A285" t="s">
        <v>1310</v>
      </c>
      <c r="B285" s="5">
        <v>2016</v>
      </c>
      <c r="C285" s="5" t="s">
        <v>1313</v>
      </c>
      <c r="D285" s="5" t="s">
        <v>3319</v>
      </c>
      <c r="E285">
        <v>5</v>
      </c>
      <c r="F285" t="s">
        <v>3823</v>
      </c>
      <c r="G285" t="s">
        <v>3822</v>
      </c>
      <c r="H285" t="s">
        <v>3821</v>
      </c>
      <c r="I285" t="s">
        <v>3821</v>
      </c>
      <c r="J285" t="s">
        <v>3823</v>
      </c>
      <c r="K285" t="s">
        <v>3821</v>
      </c>
      <c r="L285" t="s">
        <v>3823</v>
      </c>
      <c r="M285" t="s">
        <v>3822</v>
      </c>
      <c r="N285">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5</v>
      </c>
      <c r="O285" t="str">
        <f>IF(OR(Table2[[#This Row],[QE2: method]]="none",Table2[[#This Row],[QE3: l+m]]="none",Table2[[#This Row],[QE5: long]]="none",Table2[[#This Row],[QE8: results]]="none"),"reject","ok")</f>
        <v>reject</v>
      </c>
      <c r="P285" s="5" t="str">
        <f>IF(Table2[[#This Row],[QE score]]&lt;=$P$1,"reject","ok")</f>
        <v>reject</v>
      </c>
      <c r="Q285" s="5" t="str">
        <f>IF(AND(Table2[[#This Row],[QE R1:
QE2/3/5/8]] &lt;&gt; "reject", Table2[[#This Row],[QE R2:
cut-off]] &lt;&gt; "reject"),"yes","no")</f>
        <v>no</v>
      </c>
    </row>
    <row r="286" spans="1:17" x14ac:dyDescent="0.2">
      <c r="A286" t="s">
        <v>33</v>
      </c>
      <c r="B286" s="5">
        <v>2016</v>
      </c>
      <c r="C286" s="5" t="s">
        <v>35</v>
      </c>
      <c r="D286" s="5" t="s">
        <v>1469</v>
      </c>
      <c r="E286">
        <v>4</v>
      </c>
      <c r="F286" t="s">
        <v>3823</v>
      </c>
      <c r="G286" t="s">
        <v>3822</v>
      </c>
      <c r="H286" t="s">
        <v>3821</v>
      </c>
      <c r="I286" t="s">
        <v>3822</v>
      </c>
      <c r="J286" t="s">
        <v>3823</v>
      </c>
      <c r="K286" t="s">
        <v>3821</v>
      </c>
      <c r="L286" t="s">
        <v>3823</v>
      </c>
      <c r="M286" t="s">
        <v>3823</v>
      </c>
      <c r="N286">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4</v>
      </c>
      <c r="O286" t="str">
        <f>IF(OR(Table2[[#This Row],[QE2: method]]="none",Table2[[#This Row],[QE3: l+m]]="none",Table2[[#This Row],[QE5: long]]="none",Table2[[#This Row],[QE8: results]]="none"),"reject","ok")</f>
        <v>reject</v>
      </c>
      <c r="P286" s="5" t="str">
        <f>IF(Table2[[#This Row],[QE score]]&lt;=$P$1,"reject","ok")</f>
        <v>reject</v>
      </c>
      <c r="Q286" s="5" t="str">
        <f>IF(AND(Table2[[#This Row],[QE R1:
QE2/3/5/8]] &lt;&gt; "reject", Table2[[#This Row],[QE R2:
cut-off]] &lt;&gt; "reject"),"yes","no")</f>
        <v>no</v>
      </c>
    </row>
    <row r="287" spans="1:17" x14ac:dyDescent="0.2">
      <c r="A287" t="s">
        <v>713</v>
      </c>
      <c r="B287" s="5">
        <v>2016</v>
      </c>
      <c r="C287" s="5" t="s">
        <v>717</v>
      </c>
      <c r="D287" s="5" t="s">
        <v>3338</v>
      </c>
      <c r="E287">
        <v>6.5</v>
      </c>
      <c r="F287" t="s">
        <v>3822</v>
      </c>
      <c r="G287" t="s">
        <v>3821</v>
      </c>
      <c r="H287" t="s">
        <v>3821</v>
      </c>
      <c r="I287" t="s">
        <v>3821</v>
      </c>
      <c r="J287" t="s">
        <v>3823</v>
      </c>
      <c r="K287" t="s">
        <v>3821</v>
      </c>
      <c r="L287" t="s">
        <v>3823</v>
      </c>
      <c r="M287" t="s">
        <v>3821</v>
      </c>
      <c r="N287">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6.5</v>
      </c>
      <c r="O287" t="str">
        <f>IF(OR(Table2[[#This Row],[QE2: method]]="none",Table2[[#This Row],[QE3: l+m]]="none",Table2[[#This Row],[QE5: long]]="none",Table2[[#This Row],[QE8: results]]="none"),"reject","ok")</f>
        <v>reject</v>
      </c>
      <c r="P287" s="5" t="str">
        <f>IF(Table2[[#This Row],[QE score]]&lt;=$P$1,"reject","ok")</f>
        <v>reject</v>
      </c>
      <c r="Q287" s="5" t="str">
        <f>IF(AND(Table2[[#This Row],[QE R1:
QE2/3/5/8]] &lt;&gt; "reject", Table2[[#This Row],[QE R2:
cut-off]] &lt;&gt; "reject"),"yes","no")</f>
        <v>no</v>
      </c>
    </row>
    <row r="288" spans="1:17" x14ac:dyDescent="0.2">
      <c r="A288" t="s">
        <v>287</v>
      </c>
      <c r="B288" s="5">
        <v>2016</v>
      </c>
      <c r="C288" s="5" t="s">
        <v>290</v>
      </c>
      <c r="D288" s="5" t="s">
        <v>2374</v>
      </c>
      <c r="E288">
        <v>7.5</v>
      </c>
      <c r="F288" t="s">
        <v>3821</v>
      </c>
      <c r="G288" t="s">
        <v>3821</v>
      </c>
      <c r="H288" t="s">
        <v>3821</v>
      </c>
      <c r="I288" t="s">
        <v>3821</v>
      </c>
      <c r="J288" t="s">
        <v>3821</v>
      </c>
      <c r="K288" t="s">
        <v>3823</v>
      </c>
      <c r="L288" t="s">
        <v>3823</v>
      </c>
      <c r="M288" t="s">
        <v>3822</v>
      </c>
      <c r="N288">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7.5</v>
      </c>
      <c r="O288" t="str">
        <f>IF(OR(Table2[[#This Row],[QE2: method]]="none",Table2[[#This Row],[QE3: l+m]]="none",Table2[[#This Row],[QE5: long]]="none",Table2[[#This Row],[QE8: results]]="none"),"reject","ok")</f>
        <v>ok</v>
      </c>
      <c r="P288" s="5" t="str">
        <f>IF(Table2[[#This Row],[QE score]]&lt;=$P$1,"reject","ok")</f>
        <v>reject</v>
      </c>
      <c r="Q288" s="5" t="str">
        <f>IF(AND(Table2[[#This Row],[QE R1:
QE2/3/5/8]] &lt;&gt; "reject", Table2[[#This Row],[QE R2:
cut-off]] &lt;&gt; "reject"),"yes","no")</f>
        <v>no</v>
      </c>
    </row>
    <row r="289" spans="1:17" x14ac:dyDescent="0.2">
      <c r="A289" t="s">
        <v>824</v>
      </c>
      <c r="B289" s="5">
        <v>2016</v>
      </c>
      <c r="C289" s="5" t="s">
        <v>828</v>
      </c>
      <c r="D289" s="5" t="s">
        <v>3304</v>
      </c>
      <c r="E289">
        <v>7</v>
      </c>
      <c r="F289" t="s">
        <v>3823</v>
      </c>
      <c r="G289" t="s">
        <v>3821</v>
      </c>
      <c r="H289" t="s">
        <v>3821</v>
      </c>
      <c r="I289" t="s">
        <v>3821</v>
      </c>
      <c r="J289" t="s">
        <v>3821</v>
      </c>
      <c r="K289" t="s">
        <v>3823</v>
      </c>
      <c r="L289" t="s">
        <v>3823</v>
      </c>
      <c r="M289" t="s">
        <v>3821</v>
      </c>
      <c r="N289">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v>
      </c>
      <c r="O289" t="str">
        <f>IF(OR(Table2[[#This Row],[QE2: method]]="none",Table2[[#This Row],[QE3: l+m]]="none",Table2[[#This Row],[QE5: long]]="none",Table2[[#This Row],[QE8: results]]="none"),"reject","ok")</f>
        <v>ok</v>
      </c>
      <c r="P289" s="5" t="str">
        <f>IF(Table2[[#This Row],[QE score]]&lt;=$P$1,"reject","ok")</f>
        <v>reject</v>
      </c>
      <c r="Q289" s="5" t="str">
        <f>IF(AND(Table2[[#This Row],[QE R1:
QE2/3/5/8]] &lt;&gt; "reject", Table2[[#This Row],[QE R2:
cut-off]] &lt;&gt; "reject"),"yes","no")</f>
        <v>no</v>
      </c>
    </row>
    <row r="290" spans="1:17" x14ac:dyDescent="0.2">
      <c r="A290" t="s">
        <v>283</v>
      </c>
      <c r="B290" s="5">
        <v>2016</v>
      </c>
      <c r="C290" s="5" t="s">
        <v>286</v>
      </c>
      <c r="D290" s="5" t="s">
        <v>2370</v>
      </c>
      <c r="E290">
        <v>7</v>
      </c>
      <c r="F290" t="s">
        <v>3823</v>
      </c>
      <c r="G290" t="s">
        <v>3821</v>
      </c>
      <c r="H290" t="s">
        <v>3821</v>
      </c>
      <c r="I290" t="s">
        <v>3822</v>
      </c>
      <c r="J290" t="s">
        <v>3821</v>
      </c>
      <c r="K290" t="s">
        <v>3821</v>
      </c>
      <c r="L290" t="s">
        <v>3823</v>
      </c>
      <c r="M290" t="s">
        <v>3822</v>
      </c>
      <c r="N290">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v>
      </c>
      <c r="O290" t="str">
        <f>IF(OR(Table2[[#This Row],[QE2: method]]="none",Table2[[#This Row],[QE3: l+m]]="none",Table2[[#This Row],[QE5: long]]="none",Table2[[#This Row],[QE8: results]]="none"),"reject","ok")</f>
        <v>ok</v>
      </c>
      <c r="P290" s="5" t="str">
        <f>IF(Table2[[#This Row],[QE score]]&lt;=$P$1,"reject","ok")</f>
        <v>reject</v>
      </c>
      <c r="Q290" s="5" t="str">
        <f>IF(AND(Table2[[#This Row],[QE R1:
QE2/3/5/8]] &lt;&gt; "reject", Table2[[#This Row],[QE R2:
cut-off]] &lt;&gt; "reject"),"yes","no")</f>
        <v>no</v>
      </c>
    </row>
    <row r="291" spans="1:17" x14ac:dyDescent="0.2">
      <c r="A291" t="s">
        <v>2461</v>
      </c>
      <c r="B291" s="5">
        <v>2016</v>
      </c>
      <c r="C291" s="5" t="s">
        <v>2466</v>
      </c>
      <c r="D291" s="5" t="s">
        <v>2467</v>
      </c>
      <c r="E291">
        <v>5.5</v>
      </c>
      <c r="F291" t="s">
        <v>3823</v>
      </c>
      <c r="G291" t="s">
        <v>3821</v>
      </c>
      <c r="H291" t="s">
        <v>3821</v>
      </c>
      <c r="I291" t="s">
        <v>3821</v>
      </c>
      <c r="J291" t="s">
        <v>3823</v>
      </c>
      <c r="K291" t="s">
        <v>3821</v>
      </c>
      <c r="L291" t="s">
        <v>3823</v>
      </c>
      <c r="M291" t="s">
        <v>3822</v>
      </c>
      <c r="N291">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5.5</v>
      </c>
      <c r="O291" t="str">
        <f>IF(OR(Table2[[#This Row],[QE2: method]]="none",Table2[[#This Row],[QE3: l+m]]="none",Table2[[#This Row],[QE5: long]]="none",Table2[[#This Row],[QE8: results]]="none"),"reject","ok")</f>
        <v>reject</v>
      </c>
      <c r="P291" s="5" t="str">
        <f>IF(Table2[[#This Row],[QE score]]&lt;=$P$1,"reject","ok")</f>
        <v>reject</v>
      </c>
      <c r="Q291" s="5" t="str">
        <f>IF(AND(Table2[[#This Row],[QE R1:
QE2/3/5/8]] &lt;&gt; "reject", Table2[[#This Row],[QE R2:
cut-off]] &lt;&gt; "reject"),"yes","no")</f>
        <v>no</v>
      </c>
    </row>
    <row r="292" spans="1:17" x14ac:dyDescent="0.2">
      <c r="A292" t="s">
        <v>3308</v>
      </c>
      <c r="B292" s="5">
        <v>2016</v>
      </c>
      <c r="C292" s="5" t="s">
        <v>3313</v>
      </c>
      <c r="D292" s="5" t="s">
        <v>3314</v>
      </c>
      <c r="E292">
        <v>7</v>
      </c>
      <c r="F292" t="s">
        <v>3821</v>
      </c>
      <c r="G292" t="s">
        <v>3822</v>
      </c>
      <c r="H292" t="s">
        <v>3821</v>
      </c>
      <c r="I292" t="s">
        <v>3821</v>
      </c>
      <c r="J292" t="s">
        <v>3821</v>
      </c>
      <c r="K292" t="s">
        <v>3823</v>
      </c>
      <c r="L292" t="s">
        <v>3823</v>
      </c>
      <c r="M292" t="s">
        <v>3822</v>
      </c>
      <c r="N292">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v>
      </c>
      <c r="O292" t="str">
        <f>IF(OR(Table2[[#This Row],[QE2: method]]="none",Table2[[#This Row],[QE3: l+m]]="none",Table2[[#This Row],[QE5: long]]="none",Table2[[#This Row],[QE8: results]]="none"),"reject","ok")</f>
        <v>ok</v>
      </c>
      <c r="P292" s="5" t="str">
        <f>IF(Table2[[#This Row],[QE score]]&lt;=$P$1,"reject","ok")</f>
        <v>reject</v>
      </c>
      <c r="Q292" s="5" t="str">
        <f>IF(AND(Table2[[#This Row],[QE R1:
QE2/3/5/8]] &lt;&gt; "reject", Table2[[#This Row],[QE R2:
cut-off]] &lt;&gt; "reject"),"yes","no")</f>
        <v>no</v>
      </c>
    </row>
    <row r="293" spans="1:17" x14ac:dyDescent="0.2">
      <c r="A293" t="s">
        <v>393</v>
      </c>
      <c r="B293" s="5">
        <v>2016</v>
      </c>
      <c r="C293" s="5" t="s">
        <v>396</v>
      </c>
      <c r="D293" s="5" t="s">
        <v>1609</v>
      </c>
      <c r="E293">
        <v>7</v>
      </c>
      <c r="F293" t="s">
        <v>3821</v>
      </c>
      <c r="G293" t="s">
        <v>3821</v>
      </c>
      <c r="H293" t="s">
        <v>3821</v>
      </c>
      <c r="I293" t="s">
        <v>3822</v>
      </c>
      <c r="J293" t="s">
        <v>3823</v>
      </c>
      <c r="K293" t="s">
        <v>3821</v>
      </c>
      <c r="L293" t="s">
        <v>3821</v>
      </c>
      <c r="M293" t="s">
        <v>3822</v>
      </c>
      <c r="N293">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v>
      </c>
      <c r="O293" t="str">
        <f>IF(OR(Table2[[#This Row],[QE2: method]]="none",Table2[[#This Row],[QE3: l+m]]="none",Table2[[#This Row],[QE5: long]]="none",Table2[[#This Row],[QE8: results]]="none"),"reject","ok")</f>
        <v>reject</v>
      </c>
      <c r="P293" s="5" t="str">
        <f>IF(Table2[[#This Row],[QE score]]&lt;=$P$1,"reject","ok")</f>
        <v>reject</v>
      </c>
      <c r="Q293" s="5" t="str">
        <f>IF(AND(Table2[[#This Row],[QE R1:
QE2/3/5/8]] &lt;&gt; "reject", Table2[[#This Row],[QE R2:
cut-off]] &lt;&gt; "reject"),"yes","no")</f>
        <v>no</v>
      </c>
    </row>
    <row r="294" spans="1:17" x14ac:dyDescent="0.2">
      <c r="A294" t="s">
        <v>179</v>
      </c>
      <c r="B294" s="5">
        <v>2016</v>
      </c>
      <c r="C294" s="5" t="s">
        <v>1932</v>
      </c>
      <c r="D294" s="5" t="s">
        <v>1933</v>
      </c>
      <c r="E294">
        <v>6</v>
      </c>
      <c r="F294" t="s">
        <v>3821</v>
      </c>
      <c r="G294" t="s">
        <v>3821</v>
      </c>
      <c r="H294" t="s">
        <v>3822</v>
      </c>
      <c r="I294" t="s">
        <v>3822</v>
      </c>
      <c r="J294" t="s">
        <v>3821</v>
      </c>
      <c r="K294" t="s">
        <v>3823</v>
      </c>
      <c r="L294" t="s">
        <v>3823</v>
      </c>
      <c r="M294" t="s">
        <v>3822</v>
      </c>
      <c r="N294">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6</v>
      </c>
      <c r="O294" t="str">
        <f>IF(OR(Table2[[#This Row],[QE2: method]]="none",Table2[[#This Row],[QE3: l+m]]="none",Table2[[#This Row],[QE5: long]]="none",Table2[[#This Row],[QE8: results]]="none"),"reject","ok")</f>
        <v>ok</v>
      </c>
      <c r="P294" s="5" t="str">
        <f>IF(Table2[[#This Row],[QE score]]&lt;=$P$1,"reject","ok")</f>
        <v>reject</v>
      </c>
      <c r="Q294" s="5" t="str">
        <f>IF(AND(Table2[[#This Row],[QE R1:
QE2/3/5/8]] &lt;&gt; "reject", Table2[[#This Row],[QE R2:
cut-off]] &lt;&gt; "reject"),"yes","no")</f>
        <v>no</v>
      </c>
    </row>
    <row r="295" spans="1:17" x14ac:dyDescent="0.2">
      <c r="A295" t="s">
        <v>417</v>
      </c>
      <c r="B295" s="5">
        <v>2017</v>
      </c>
      <c r="C295" s="5" t="s">
        <v>418</v>
      </c>
      <c r="D295" s="5" t="s">
        <v>3267</v>
      </c>
      <c r="E295">
        <v>7</v>
      </c>
      <c r="F295" t="s">
        <v>3823</v>
      </c>
      <c r="G295" t="s">
        <v>3821</v>
      </c>
      <c r="H295" t="s">
        <v>3821</v>
      </c>
      <c r="I295" t="s">
        <v>3822</v>
      </c>
      <c r="J295" t="s">
        <v>3821</v>
      </c>
      <c r="K295" t="s">
        <v>3821</v>
      </c>
      <c r="L295" t="s">
        <v>3823</v>
      </c>
      <c r="M295" t="s">
        <v>3822</v>
      </c>
      <c r="N295">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v>
      </c>
      <c r="O295" t="str">
        <f>IF(OR(Table2[[#This Row],[QE2: method]]="none",Table2[[#This Row],[QE3: l+m]]="none",Table2[[#This Row],[QE5: long]]="none",Table2[[#This Row],[QE8: results]]="none"),"reject","ok")</f>
        <v>ok</v>
      </c>
      <c r="P295" s="5" t="str">
        <f>IF(Table2[[#This Row],[QE score]]&lt;=$P$1,"reject","ok")</f>
        <v>reject</v>
      </c>
      <c r="Q295" s="5" t="str">
        <f>IF(AND(Table2[[#This Row],[QE R1:
QE2/3/5/8]] &lt;&gt; "reject", Table2[[#This Row],[QE R2:
cut-off]] &lt;&gt; "reject"),"yes","no")</f>
        <v>no</v>
      </c>
    </row>
    <row r="296" spans="1:17" x14ac:dyDescent="0.2">
      <c r="A296" t="s">
        <v>2176</v>
      </c>
      <c r="B296" s="5">
        <v>2017</v>
      </c>
      <c r="C296" s="5" t="s">
        <v>1400</v>
      </c>
      <c r="D296" s="5" t="s">
        <v>2179</v>
      </c>
      <c r="E296">
        <v>7.5</v>
      </c>
      <c r="F296" t="s">
        <v>3823</v>
      </c>
      <c r="G296" t="s">
        <v>3822</v>
      </c>
      <c r="H296" t="s">
        <v>3821</v>
      </c>
      <c r="I296" t="s">
        <v>3822</v>
      </c>
      <c r="J296" t="s">
        <v>3821</v>
      </c>
      <c r="K296" t="s">
        <v>3821</v>
      </c>
      <c r="L296" t="s">
        <v>3821</v>
      </c>
      <c r="M296" t="s">
        <v>3822</v>
      </c>
      <c r="N296">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7.5</v>
      </c>
      <c r="O296" t="str">
        <f>IF(OR(Table2[[#This Row],[QE2: method]]="none",Table2[[#This Row],[QE3: l+m]]="none",Table2[[#This Row],[QE5: long]]="none",Table2[[#This Row],[QE8: results]]="none"),"reject","ok")</f>
        <v>ok</v>
      </c>
      <c r="P296" s="5" t="str">
        <f>IF(Table2[[#This Row],[QE score]]&lt;=$P$1,"reject","ok")</f>
        <v>reject</v>
      </c>
      <c r="Q296" s="5" t="str">
        <f>IF(AND(Table2[[#This Row],[QE R1:
QE2/3/5/8]] &lt;&gt; "reject", Table2[[#This Row],[QE R2:
cut-off]] &lt;&gt; "reject"),"yes","no")</f>
        <v>no</v>
      </c>
    </row>
    <row r="297" spans="1:17" x14ac:dyDescent="0.2">
      <c r="A297" t="s">
        <v>2608</v>
      </c>
      <c r="B297" s="5">
        <v>2017</v>
      </c>
      <c r="C297" s="5" t="s">
        <v>1423</v>
      </c>
      <c r="D297" s="5" t="s">
        <v>2611</v>
      </c>
      <c r="E297">
        <v>6</v>
      </c>
      <c r="F297" t="s">
        <v>3823</v>
      </c>
      <c r="G297" t="s">
        <v>3821</v>
      </c>
      <c r="H297" t="s">
        <v>3821</v>
      </c>
      <c r="I297" t="s">
        <v>3821</v>
      </c>
      <c r="J297" t="s">
        <v>3823</v>
      </c>
      <c r="K297" t="s">
        <v>3821</v>
      </c>
      <c r="L297" t="s">
        <v>3823</v>
      </c>
      <c r="M297" t="s">
        <v>3821</v>
      </c>
      <c r="N297">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6</v>
      </c>
      <c r="O297" t="str">
        <f>IF(OR(Table2[[#This Row],[QE2: method]]="none",Table2[[#This Row],[QE3: l+m]]="none",Table2[[#This Row],[QE5: long]]="none",Table2[[#This Row],[QE8: results]]="none"),"reject","ok")</f>
        <v>reject</v>
      </c>
      <c r="P297" s="5" t="str">
        <f>IF(Table2[[#This Row],[QE score]]&lt;=$P$1,"reject","ok")</f>
        <v>reject</v>
      </c>
      <c r="Q297" s="5" t="str">
        <f>IF(AND(Table2[[#This Row],[QE R1:
QE2/3/5/8]] &lt;&gt; "reject", Table2[[#This Row],[QE R2:
cut-off]] &lt;&gt; "reject"),"yes","no")</f>
        <v>no</v>
      </c>
    </row>
    <row r="298" spans="1:17" x14ac:dyDescent="0.2">
      <c r="A298" t="s">
        <v>1894</v>
      </c>
      <c r="B298" s="5">
        <v>2017</v>
      </c>
      <c r="C298" s="5" t="s">
        <v>1899</v>
      </c>
      <c r="D298" s="5" t="s">
        <v>1900</v>
      </c>
      <c r="E298">
        <v>7.5</v>
      </c>
      <c r="F298" t="s">
        <v>3821</v>
      </c>
      <c r="G298" t="s">
        <v>3822</v>
      </c>
      <c r="H298" t="s">
        <v>3822</v>
      </c>
      <c r="I298" t="s">
        <v>3822</v>
      </c>
      <c r="J298" t="s">
        <v>3821</v>
      </c>
      <c r="K298" t="s">
        <v>3821</v>
      </c>
      <c r="L298" t="s">
        <v>3821</v>
      </c>
      <c r="M298" t="s">
        <v>3822</v>
      </c>
      <c r="N298">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7.5</v>
      </c>
      <c r="O298" t="str">
        <f>IF(OR(Table2[[#This Row],[QE2: method]]="none",Table2[[#This Row],[QE3: l+m]]="none",Table2[[#This Row],[QE5: long]]="none",Table2[[#This Row],[QE8: results]]="none"),"reject","ok")</f>
        <v>ok</v>
      </c>
      <c r="P298" s="5" t="str">
        <f>IF(Table2[[#This Row],[QE score]]&lt;=$P$1,"reject","ok")</f>
        <v>reject</v>
      </c>
      <c r="Q298" s="5" t="str">
        <f>IF(AND(Table2[[#This Row],[QE R1:
QE2/3/5/8]] &lt;&gt; "reject", Table2[[#This Row],[QE R2:
cut-off]] &lt;&gt; "reject"),"yes","no")</f>
        <v>no</v>
      </c>
    </row>
    <row r="299" spans="1:17" x14ac:dyDescent="0.2">
      <c r="A299" t="s">
        <v>494</v>
      </c>
      <c r="B299" s="5">
        <v>2017</v>
      </c>
      <c r="C299" s="5" t="s">
        <v>498</v>
      </c>
      <c r="D299" s="5" t="s">
        <v>2212</v>
      </c>
      <c r="E299">
        <v>4.5</v>
      </c>
      <c r="F299" t="s">
        <v>3823</v>
      </c>
      <c r="G299" t="s">
        <v>3822</v>
      </c>
      <c r="H299" t="s">
        <v>3821</v>
      </c>
      <c r="I299" t="s">
        <v>3821</v>
      </c>
      <c r="J299" t="s">
        <v>3823</v>
      </c>
      <c r="K299" t="s">
        <v>3821</v>
      </c>
      <c r="L299" t="s">
        <v>3823</v>
      </c>
      <c r="M299" t="s">
        <v>3823</v>
      </c>
      <c r="N299">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4.5</v>
      </c>
      <c r="O299" t="str">
        <f>IF(OR(Table2[[#This Row],[QE2: method]]="none",Table2[[#This Row],[QE3: l+m]]="none",Table2[[#This Row],[QE5: long]]="none",Table2[[#This Row],[QE8: results]]="none"),"reject","ok")</f>
        <v>reject</v>
      </c>
      <c r="P299" s="5" t="str">
        <f>IF(Table2[[#This Row],[QE score]]&lt;=$P$1,"reject","ok")</f>
        <v>reject</v>
      </c>
      <c r="Q299" s="5" t="str">
        <f>IF(AND(Table2[[#This Row],[QE R1:
QE2/3/5/8]] &lt;&gt; "reject", Table2[[#This Row],[QE R2:
cut-off]] &lt;&gt; "reject"),"yes","no")</f>
        <v>no</v>
      </c>
    </row>
    <row r="300" spans="1:17" x14ac:dyDescent="0.2">
      <c r="A300" t="s">
        <v>752</v>
      </c>
      <c r="B300" s="5">
        <v>2017</v>
      </c>
      <c r="C300" s="5" t="s">
        <v>754</v>
      </c>
      <c r="D300" s="5" t="s">
        <v>3413</v>
      </c>
      <c r="E300">
        <v>7</v>
      </c>
      <c r="F300" t="s">
        <v>3822</v>
      </c>
      <c r="G300" t="s">
        <v>3822</v>
      </c>
      <c r="H300" t="s">
        <v>3821</v>
      </c>
      <c r="I300" t="s">
        <v>3822</v>
      </c>
      <c r="J300" t="s">
        <v>3821</v>
      </c>
      <c r="K300" t="s">
        <v>3821</v>
      </c>
      <c r="L300" t="s">
        <v>3823</v>
      </c>
      <c r="M300" t="s">
        <v>3822</v>
      </c>
      <c r="N300">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v>
      </c>
      <c r="O300" t="str">
        <f>IF(OR(Table2[[#This Row],[QE2: method]]="none",Table2[[#This Row],[QE3: l+m]]="none",Table2[[#This Row],[QE5: long]]="none",Table2[[#This Row],[QE8: results]]="none"),"reject","ok")</f>
        <v>ok</v>
      </c>
      <c r="P300" s="5" t="str">
        <f>IF(Table2[[#This Row],[QE score]]&lt;=$P$1,"reject","ok")</f>
        <v>reject</v>
      </c>
      <c r="Q300" s="5" t="str">
        <f>IF(AND(Table2[[#This Row],[QE R1:
QE2/3/5/8]] &lt;&gt; "reject", Table2[[#This Row],[QE R2:
cut-off]] &lt;&gt; "reject"),"yes","no")</f>
        <v>no</v>
      </c>
    </row>
    <row r="301" spans="1:17" x14ac:dyDescent="0.2">
      <c r="A301" t="s">
        <v>401</v>
      </c>
      <c r="B301" s="5">
        <v>2017</v>
      </c>
      <c r="C301" s="5" t="s">
        <v>404</v>
      </c>
      <c r="D301" s="5" t="s">
        <v>954</v>
      </c>
      <c r="E301">
        <v>7</v>
      </c>
      <c r="F301" t="s">
        <v>3822</v>
      </c>
      <c r="G301" t="s">
        <v>3822</v>
      </c>
      <c r="H301" t="s">
        <v>3822</v>
      </c>
      <c r="I301" t="s">
        <v>3822</v>
      </c>
      <c r="J301" t="s">
        <v>3821</v>
      </c>
      <c r="K301" t="s">
        <v>3821</v>
      </c>
      <c r="L301" t="s">
        <v>3821</v>
      </c>
      <c r="M301" t="s">
        <v>3822</v>
      </c>
      <c r="N301">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v>
      </c>
      <c r="O301" t="str">
        <f>IF(OR(Table2[[#This Row],[QE2: method]]="none",Table2[[#This Row],[QE3: l+m]]="none",Table2[[#This Row],[QE5: long]]="none",Table2[[#This Row],[QE8: results]]="none"),"reject","ok")</f>
        <v>ok</v>
      </c>
      <c r="P301" s="5" t="str">
        <f>IF(Table2[[#This Row],[QE score]]&lt;=$P$1,"reject","ok")</f>
        <v>reject</v>
      </c>
      <c r="Q301" s="5" t="str">
        <f>IF(AND(Table2[[#This Row],[QE R1:
QE2/3/5/8]] &lt;&gt; "reject", Table2[[#This Row],[QE R2:
cut-off]] &lt;&gt; "reject"),"yes","no")</f>
        <v>no</v>
      </c>
    </row>
    <row r="302" spans="1:17" x14ac:dyDescent="0.2">
      <c r="A302" t="s">
        <v>582</v>
      </c>
      <c r="B302" s="5">
        <v>2017</v>
      </c>
      <c r="C302" s="5" t="s">
        <v>585</v>
      </c>
      <c r="D302" s="5" t="s">
        <v>3395</v>
      </c>
      <c r="E302">
        <v>7</v>
      </c>
      <c r="F302" t="s">
        <v>3823</v>
      </c>
      <c r="G302" t="s">
        <v>3822</v>
      </c>
      <c r="H302" t="s">
        <v>3821</v>
      </c>
      <c r="I302" t="s">
        <v>3821</v>
      </c>
      <c r="J302" t="s">
        <v>3821</v>
      </c>
      <c r="K302" t="s">
        <v>3821</v>
      </c>
      <c r="L302" t="s">
        <v>3823</v>
      </c>
      <c r="M302" t="s">
        <v>3822</v>
      </c>
      <c r="N302">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v>
      </c>
      <c r="O302" t="str">
        <f>IF(OR(Table2[[#This Row],[QE2: method]]="none",Table2[[#This Row],[QE3: l+m]]="none",Table2[[#This Row],[QE5: long]]="none",Table2[[#This Row],[QE8: results]]="none"),"reject","ok")</f>
        <v>ok</v>
      </c>
      <c r="P302" s="5" t="str">
        <f>IF(Table2[[#This Row],[QE score]]&lt;=$P$1,"reject","ok")</f>
        <v>reject</v>
      </c>
      <c r="Q302" s="5" t="str">
        <f>IF(AND(Table2[[#This Row],[QE R1:
QE2/3/5/8]] &lt;&gt; "reject", Table2[[#This Row],[QE R2:
cut-off]] &lt;&gt; "reject"),"yes","no")</f>
        <v>no</v>
      </c>
    </row>
    <row r="303" spans="1:17" x14ac:dyDescent="0.2">
      <c r="A303" t="s">
        <v>150</v>
      </c>
      <c r="B303" s="5">
        <v>2017</v>
      </c>
      <c r="C303" s="5" t="s">
        <v>154</v>
      </c>
      <c r="D303" s="5" t="s">
        <v>2016</v>
      </c>
      <c r="E303">
        <v>5.5</v>
      </c>
      <c r="F303" t="s">
        <v>3822</v>
      </c>
      <c r="G303" t="s">
        <v>3822</v>
      </c>
      <c r="H303" t="s">
        <v>3821</v>
      </c>
      <c r="I303" t="s">
        <v>3821</v>
      </c>
      <c r="J303" t="s">
        <v>3823</v>
      </c>
      <c r="K303" t="s">
        <v>3821</v>
      </c>
      <c r="L303" t="s">
        <v>3823</v>
      </c>
      <c r="M303" t="s">
        <v>3822</v>
      </c>
      <c r="N303">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5.5</v>
      </c>
      <c r="O303" t="str">
        <f>IF(OR(Table2[[#This Row],[QE2: method]]="none",Table2[[#This Row],[QE3: l+m]]="none",Table2[[#This Row],[QE5: long]]="none",Table2[[#This Row],[QE8: results]]="none"),"reject","ok")</f>
        <v>reject</v>
      </c>
      <c r="P303" s="5" t="str">
        <f>IF(Table2[[#This Row],[QE score]]&lt;=$P$1,"reject","ok")</f>
        <v>reject</v>
      </c>
      <c r="Q303" s="5" t="str">
        <f>IF(AND(Table2[[#This Row],[QE R1:
QE2/3/5/8]] &lt;&gt; "reject", Table2[[#This Row],[QE R2:
cut-off]] &lt;&gt; "reject"),"yes","no")</f>
        <v>no</v>
      </c>
    </row>
    <row r="304" spans="1:17" x14ac:dyDescent="0.2">
      <c r="A304" t="s">
        <v>3275</v>
      </c>
      <c r="B304" s="5">
        <v>2017</v>
      </c>
      <c r="C304" s="5" t="s">
        <v>3279</v>
      </c>
      <c r="D304" s="5" t="s">
        <v>3280</v>
      </c>
      <c r="E304">
        <v>7.5</v>
      </c>
      <c r="F304" t="s">
        <v>3821</v>
      </c>
      <c r="G304" t="s">
        <v>3822</v>
      </c>
      <c r="H304" t="s">
        <v>3822</v>
      </c>
      <c r="I304" t="s">
        <v>3822</v>
      </c>
      <c r="J304" t="s">
        <v>3821</v>
      </c>
      <c r="K304" t="s">
        <v>3821</v>
      </c>
      <c r="L304" t="s">
        <v>3821</v>
      </c>
      <c r="M304" t="s">
        <v>3822</v>
      </c>
      <c r="N304">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7.5</v>
      </c>
      <c r="O304" t="str">
        <f>IF(OR(Table2[[#This Row],[QE2: method]]="none",Table2[[#This Row],[QE3: l+m]]="none",Table2[[#This Row],[QE5: long]]="none",Table2[[#This Row],[QE8: results]]="none"),"reject","ok")</f>
        <v>ok</v>
      </c>
      <c r="P304" s="5" t="str">
        <f>IF(Table2[[#This Row],[QE score]]&lt;=$P$1,"reject","ok")</f>
        <v>reject</v>
      </c>
      <c r="Q304" s="5" t="str">
        <f>IF(AND(Table2[[#This Row],[QE R1:
QE2/3/5/8]] &lt;&gt; "reject", Table2[[#This Row],[QE R2:
cut-off]] &lt;&gt; "reject"),"yes","no")</f>
        <v>no</v>
      </c>
    </row>
    <row r="305" spans="1:17" x14ac:dyDescent="0.2">
      <c r="A305" t="s">
        <v>1202</v>
      </c>
      <c r="B305" s="5">
        <v>2017</v>
      </c>
      <c r="C305" s="5" t="s">
        <v>1206</v>
      </c>
      <c r="D305" s="5"/>
      <c r="E305">
        <v>6</v>
      </c>
      <c r="F305" t="s">
        <v>3822</v>
      </c>
      <c r="G305" t="s">
        <v>3821</v>
      </c>
      <c r="H305" t="s">
        <v>3821</v>
      </c>
      <c r="I305" t="s">
        <v>3821</v>
      </c>
      <c r="J305" t="s">
        <v>3823</v>
      </c>
      <c r="K305" t="s">
        <v>3821</v>
      </c>
      <c r="L305" t="s">
        <v>3823</v>
      </c>
      <c r="M305" t="s">
        <v>3822</v>
      </c>
      <c r="N305">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6</v>
      </c>
      <c r="O305" t="str">
        <f>IF(OR(Table2[[#This Row],[QE2: method]]="none",Table2[[#This Row],[QE3: l+m]]="none",Table2[[#This Row],[QE5: long]]="none",Table2[[#This Row],[QE8: results]]="none"),"reject","ok")</f>
        <v>reject</v>
      </c>
      <c r="P305" s="5" t="str">
        <f>IF(Table2[[#This Row],[QE score]]&lt;=$P$1,"reject","ok")</f>
        <v>reject</v>
      </c>
      <c r="Q305" s="5" t="str">
        <f>IF(AND(Table2[[#This Row],[QE R1:
QE2/3/5/8]] &lt;&gt; "reject", Table2[[#This Row],[QE R2:
cut-off]] &lt;&gt; "reject"),"yes","no")</f>
        <v>no</v>
      </c>
    </row>
    <row r="306" spans="1:17" x14ac:dyDescent="0.2">
      <c r="A306" t="s">
        <v>1065</v>
      </c>
      <c r="B306" s="5">
        <v>2017</v>
      </c>
      <c r="C306" s="5" t="s">
        <v>1070</v>
      </c>
      <c r="D306" s="5" t="s">
        <v>1071</v>
      </c>
      <c r="E306">
        <v>6.5</v>
      </c>
      <c r="F306" t="s">
        <v>3823</v>
      </c>
      <c r="G306" t="s">
        <v>3822</v>
      </c>
      <c r="H306" t="s">
        <v>3821</v>
      </c>
      <c r="I306" t="s">
        <v>3822</v>
      </c>
      <c r="J306" t="s">
        <v>3821</v>
      </c>
      <c r="K306" t="s">
        <v>3821</v>
      </c>
      <c r="L306" t="s">
        <v>3823</v>
      </c>
      <c r="M306" t="s">
        <v>3822</v>
      </c>
      <c r="N306">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6.5</v>
      </c>
      <c r="O306" t="str">
        <f>IF(OR(Table2[[#This Row],[QE2: method]]="none",Table2[[#This Row],[QE3: l+m]]="none",Table2[[#This Row],[QE5: long]]="none",Table2[[#This Row],[QE8: results]]="none"),"reject","ok")</f>
        <v>ok</v>
      </c>
      <c r="P306" s="5" t="str">
        <f>IF(Table2[[#This Row],[QE score]]&lt;=$P$1,"reject","ok")</f>
        <v>reject</v>
      </c>
      <c r="Q306" s="5" t="str">
        <f>IF(AND(Table2[[#This Row],[QE R1:
QE2/3/5/8]] &lt;&gt; "reject", Table2[[#This Row],[QE R2:
cut-off]] &lt;&gt; "reject"),"yes","no")</f>
        <v>no</v>
      </c>
    </row>
    <row r="307" spans="1:17" x14ac:dyDescent="0.2">
      <c r="A307" t="s">
        <v>2714</v>
      </c>
      <c r="B307" s="5">
        <v>2017</v>
      </c>
      <c r="C307" s="5"/>
      <c r="D307" s="5" t="s">
        <v>2719</v>
      </c>
      <c r="E307">
        <v>7</v>
      </c>
      <c r="F307" t="s">
        <v>3823</v>
      </c>
      <c r="G307" t="s">
        <v>3821</v>
      </c>
      <c r="H307" t="s">
        <v>3822</v>
      </c>
      <c r="I307" t="s">
        <v>3822</v>
      </c>
      <c r="J307" t="s">
        <v>3821</v>
      </c>
      <c r="K307" t="s">
        <v>3821</v>
      </c>
      <c r="L307" t="s">
        <v>3821</v>
      </c>
      <c r="M307" t="s">
        <v>3822</v>
      </c>
      <c r="N307">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v>
      </c>
      <c r="O307" t="str">
        <f>IF(OR(Table2[[#This Row],[QE2: method]]="none",Table2[[#This Row],[QE3: l+m]]="none",Table2[[#This Row],[QE5: long]]="none",Table2[[#This Row],[QE8: results]]="none"),"reject","ok")</f>
        <v>ok</v>
      </c>
      <c r="P307" s="5" t="str">
        <f>IF(Table2[[#This Row],[QE score]]&lt;=$P$1,"reject","ok")</f>
        <v>reject</v>
      </c>
      <c r="Q307" s="5" t="str">
        <f>IF(AND(Table2[[#This Row],[QE R1:
QE2/3/5/8]] &lt;&gt; "reject", Table2[[#This Row],[QE R2:
cut-off]] &lt;&gt; "reject"),"yes","no")</f>
        <v>no</v>
      </c>
    </row>
    <row r="308" spans="1:17" x14ac:dyDescent="0.2">
      <c r="A308" t="s">
        <v>608</v>
      </c>
      <c r="B308" s="5">
        <v>2017</v>
      </c>
      <c r="C308" s="5" t="s">
        <v>611</v>
      </c>
      <c r="D308" s="5" t="s">
        <v>3418</v>
      </c>
      <c r="E308">
        <v>7</v>
      </c>
      <c r="F308" t="s">
        <v>3823</v>
      </c>
      <c r="G308" t="s">
        <v>3822</v>
      </c>
      <c r="H308" t="s">
        <v>3821</v>
      </c>
      <c r="I308" t="s">
        <v>3822</v>
      </c>
      <c r="J308" t="s">
        <v>3821</v>
      </c>
      <c r="K308" t="s">
        <v>3821</v>
      </c>
      <c r="L308" t="s">
        <v>3821</v>
      </c>
      <c r="M308" t="s">
        <v>3823</v>
      </c>
      <c r="N308">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v>
      </c>
      <c r="O308" t="str">
        <f>IF(OR(Table2[[#This Row],[QE2: method]]="none",Table2[[#This Row],[QE3: l+m]]="none",Table2[[#This Row],[QE5: long]]="none",Table2[[#This Row],[QE8: results]]="none"),"reject","ok")</f>
        <v>reject</v>
      </c>
      <c r="P308" s="5" t="str">
        <f>IF(Table2[[#This Row],[QE score]]&lt;=$P$1,"reject","ok")</f>
        <v>reject</v>
      </c>
      <c r="Q308" s="5" t="str">
        <f>IF(AND(Table2[[#This Row],[QE R1:
QE2/3/5/8]] &lt;&gt; "reject", Table2[[#This Row],[QE R2:
cut-off]] &lt;&gt; "reject"),"yes","no")</f>
        <v>no</v>
      </c>
    </row>
    <row r="309" spans="1:17" x14ac:dyDescent="0.2">
      <c r="A309" t="s">
        <v>1515</v>
      </c>
      <c r="B309" s="5">
        <v>2017</v>
      </c>
      <c r="C309" s="5" t="s">
        <v>1520</v>
      </c>
      <c r="D309" s="5" t="s">
        <v>1521</v>
      </c>
      <c r="E309">
        <v>7</v>
      </c>
      <c r="F309" t="s">
        <v>3822</v>
      </c>
      <c r="G309" t="s">
        <v>3822</v>
      </c>
      <c r="H309" t="s">
        <v>3821</v>
      </c>
      <c r="I309" t="s">
        <v>3822</v>
      </c>
      <c r="J309" t="s">
        <v>3821</v>
      </c>
      <c r="K309" t="s">
        <v>3821</v>
      </c>
      <c r="L309" t="s">
        <v>3823</v>
      </c>
      <c r="M309" t="s">
        <v>3822</v>
      </c>
      <c r="N309">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v>
      </c>
      <c r="O309" t="str">
        <f>IF(OR(Table2[[#This Row],[QE2: method]]="none",Table2[[#This Row],[QE3: l+m]]="none",Table2[[#This Row],[QE5: long]]="none",Table2[[#This Row],[QE8: results]]="none"),"reject","ok")</f>
        <v>ok</v>
      </c>
      <c r="P309" s="5" t="str">
        <f>IF(Table2[[#This Row],[QE score]]&lt;=$P$1,"reject","ok")</f>
        <v>reject</v>
      </c>
      <c r="Q309" s="5" t="str">
        <f>IF(AND(Table2[[#This Row],[QE R1:
QE2/3/5/8]] &lt;&gt; "reject", Table2[[#This Row],[QE R2:
cut-off]] &lt;&gt; "reject"),"yes","no")</f>
        <v>no</v>
      </c>
    </row>
    <row r="310" spans="1:17" x14ac:dyDescent="0.2">
      <c r="A310" t="s">
        <v>1093</v>
      </c>
      <c r="B310" s="5">
        <v>2017</v>
      </c>
      <c r="C310" s="5" t="s">
        <v>1095</v>
      </c>
      <c r="D310" s="5" t="s">
        <v>2627</v>
      </c>
      <c r="E310">
        <v>7.5</v>
      </c>
      <c r="F310" t="s">
        <v>3823</v>
      </c>
      <c r="G310" t="s">
        <v>3822</v>
      </c>
      <c r="H310" t="s">
        <v>3821</v>
      </c>
      <c r="I310" t="s">
        <v>3822</v>
      </c>
      <c r="J310" t="s">
        <v>3821</v>
      </c>
      <c r="K310" t="s">
        <v>3821</v>
      </c>
      <c r="L310" t="s">
        <v>3821</v>
      </c>
      <c r="M310" t="s">
        <v>3822</v>
      </c>
      <c r="N310">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7.5</v>
      </c>
      <c r="O310" t="str">
        <f>IF(OR(Table2[[#This Row],[QE2: method]]="none",Table2[[#This Row],[QE3: l+m]]="none",Table2[[#This Row],[QE5: long]]="none",Table2[[#This Row],[QE8: results]]="none"),"reject","ok")</f>
        <v>ok</v>
      </c>
      <c r="P310" s="5" t="str">
        <f>IF(Table2[[#This Row],[QE score]]&lt;=$P$1,"reject","ok")</f>
        <v>reject</v>
      </c>
      <c r="Q310" s="5" t="str">
        <f>IF(AND(Table2[[#This Row],[QE R1:
QE2/3/5/8]] &lt;&gt; "reject", Table2[[#This Row],[QE R2:
cut-off]] &lt;&gt; "reject"),"yes","no")</f>
        <v>no</v>
      </c>
    </row>
    <row r="311" spans="1:17" x14ac:dyDescent="0.2">
      <c r="A311" t="s">
        <v>175</v>
      </c>
      <c r="B311" s="5">
        <v>2017</v>
      </c>
      <c r="C311" s="5" t="s">
        <v>178</v>
      </c>
      <c r="D311" s="5" t="s">
        <v>1913</v>
      </c>
      <c r="E311">
        <v>7</v>
      </c>
      <c r="F311" t="s">
        <v>3823</v>
      </c>
      <c r="G311" t="s">
        <v>3823</v>
      </c>
      <c r="H311" t="s">
        <v>3821</v>
      </c>
      <c r="I311" t="s">
        <v>3821</v>
      </c>
      <c r="J311" t="s">
        <v>3821</v>
      </c>
      <c r="K311" t="s">
        <v>3821</v>
      </c>
      <c r="L311" t="s">
        <v>3821</v>
      </c>
      <c r="M311" t="s">
        <v>3823</v>
      </c>
      <c r="N311">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v>
      </c>
      <c r="O311" t="str">
        <f>IF(OR(Table2[[#This Row],[QE2: method]]="none",Table2[[#This Row],[QE3: l+m]]="none",Table2[[#This Row],[QE5: long]]="none",Table2[[#This Row],[QE8: results]]="none"),"reject","ok")</f>
        <v>reject</v>
      </c>
      <c r="P311" s="5" t="str">
        <f>IF(Table2[[#This Row],[QE score]]&lt;=$P$1,"reject","ok")</f>
        <v>reject</v>
      </c>
      <c r="Q311" s="5" t="str">
        <f>IF(AND(Table2[[#This Row],[QE R1:
QE2/3/5/8]] &lt;&gt; "reject", Table2[[#This Row],[QE R2:
cut-off]] &lt;&gt; "reject"),"yes","no")</f>
        <v>no</v>
      </c>
    </row>
    <row r="312" spans="1:17" x14ac:dyDescent="0.2">
      <c r="A312" t="s">
        <v>642</v>
      </c>
      <c r="B312" s="5">
        <v>2018</v>
      </c>
      <c r="C312" s="5" t="s">
        <v>645</v>
      </c>
      <c r="D312" s="5" t="s">
        <v>2366</v>
      </c>
      <c r="E312">
        <v>4</v>
      </c>
      <c r="F312" t="s">
        <v>3823</v>
      </c>
      <c r="G312" t="s">
        <v>3822</v>
      </c>
      <c r="H312" t="s">
        <v>3821</v>
      </c>
      <c r="I312" t="s">
        <v>3822</v>
      </c>
      <c r="J312" t="s">
        <v>3823</v>
      </c>
      <c r="K312" t="s">
        <v>3821</v>
      </c>
      <c r="L312" t="s">
        <v>3823</v>
      </c>
      <c r="M312" t="s">
        <v>3823</v>
      </c>
      <c r="N312">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4</v>
      </c>
      <c r="O312" t="str">
        <f>IF(OR(Table2[[#This Row],[QE2: method]]="none",Table2[[#This Row],[QE3: l+m]]="none",Table2[[#This Row],[QE5: long]]="none",Table2[[#This Row],[QE8: results]]="none"),"reject","ok")</f>
        <v>reject</v>
      </c>
      <c r="P312" s="5" t="str">
        <f>IF(Table2[[#This Row],[QE score]]&lt;=$P$1,"reject","ok")</f>
        <v>reject</v>
      </c>
      <c r="Q312" s="5" t="str">
        <f>IF(AND(Table2[[#This Row],[QE R1:
QE2/3/5/8]] &lt;&gt; "reject", Table2[[#This Row],[QE R2:
cut-off]] &lt;&gt; "reject"),"yes","no")</f>
        <v>no</v>
      </c>
    </row>
    <row r="313" spans="1:17" x14ac:dyDescent="0.2">
      <c r="A313" t="s">
        <v>801</v>
      </c>
      <c r="B313" s="5">
        <v>2018</v>
      </c>
      <c r="C313" s="5" t="s">
        <v>805</v>
      </c>
      <c r="D313" s="5" t="s">
        <v>3488</v>
      </c>
      <c r="E313">
        <v>7</v>
      </c>
      <c r="F313" t="s">
        <v>3821</v>
      </c>
      <c r="G313" t="s">
        <v>3821</v>
      </c>
      <c r="H313" t="s">
        <v>3821</v>
      </c>
      <c r="I313" t="s">
        <v>3821</v>
      </c>
      <c r="J313" t="s">
        <v>3823</v>
      </c>
      <c r="K313" t="s">
        <v>3821</v>
      </c>
      <c r="L313" t="s">
        <v>3823</v>
      </c>
      <c r="M313" t="s">
        <v>3821</v>
      </c>
      <c r="N313">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v>
      </c>
      <c r="O313" t="str">
        <f>IF(OR(Table2[[#This Row],[QE2: method]]="none",Table2[[#This Row],[QE3: l+m]]="none",Table2[[#This Row],[QE5: long]]="none",Table2[[#This Row],[QE8: results]]="none"),"reject","ok")</f>
        <v>reject</v>
      </c>
      <c r="P313" s="5" t="str">
        <f>IF(Table2[[#This Row],[QE score]]&lt;=$P$1,"reject","ok")</f>
        <v>reject</v>
      </c>
      <c r="Q313" s="5" t="str">
        <f>IF(AND(Table2[[#This Row],[QE R1:
QE2/3/5/8]] &lt;&gt; "reject", Table2[[#This Row],[QE R2:
cut-off]] &lt;&gt; "reject"),"yes","no")</f>
        <v>no</v>
      </c>
    </row>
    <row r="314" spans="1:17" x14ac:dyDescent="0.2">
      <c r="A314" t="s">
        <v>1192</v>
      </c>
      <c r="B314" s="5">
        <v>2018</v>
      </c>
      <c r="C314" s="5" t="s">
        <v>1197</v>
      </c>
      <c r="D314" s="5" t="s">
        <v>1198</v>
      </c>
      <c r="E314">
        <v>4.5</v>
      </c>
      <c r="F314" t="s">
        <v>3823</v>
      </c>
      <c r="G314" t="s">
        <v>3821</v>
      </c>
      <c r="H314" t="s">
        <v>3821</v>
      </c>
      <c r="I314" t="s">
        <v>3822</v>
      </c>
      <c r="J314" t="s">
        <v>3823</v>
      </c>
      <c r="K314" t="s">
        <v>3821</v>
      </c>
      <c r="L314" t="s">
        <v>3823</v>
      </c>
      <c r="M314" t="s">
        <v>3823</v>
      </c>
      <c r="N314">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4.5</v>
      </c>
      <c r="O314" t="str">
        <f>IF(OR(Table2[[#This Row],[QE2: method]]="none",Table2[[#This Row],[QE3: l+m]]="none",Table2[[#This Row],[QE5: long]]="none",Table2[[#This Row],[QE8: results]]="none"),"reject","ok")</f>
        <v>reject</v>
      </c>
      <c r="P314" s="5" t="str">
        <f>IF(Table2[[#This Row],[QE score]]&lt;=$P$1,"reject","ok")</f>
        <v>reject</v>
      </c>
      <c r="Q314" s="5" t="str">
        <f>IF(AND(Table2[[#This Row],[QE R1:
QE2/3/5/8]] &lt;&gt; "reject", Table2[[#This Row],[QE R2:
cut-off]] &lt;&gt; "reject"),"yes","no")</f>
        <v>no</v>
      </c>
    </row>
    <row r="315" spans="1:17" x14ac:dyDescent="0.2">
      <c r="A315" t="s">
        <v>2008</v>
      </c>
      <c r="B315" s="5">
        <v>2018</v>
      </c>
      <c r="C315" s="5" t="s">
        <v>742</v>
      </c>
      <c r="D315" s="5" t="s">
        <v>2010</v>
      </c>
      <c r="E315">
        <v>7</v>
      </c>
      <c r="F315" t="s">
        <v>3822</v>
      </c>
      <c r="G315" t="s">
        <v>3822</v>
      </c>
      <c r="H315" t="s">
        <v>3822</v>
      </c>
      <c r="I315" t="s">
        <v>3822</v>
      </c>
      <c r="J315" t="s">
        <v>3821</v>
      </c>
      <c r="K315" t="s">
        <v>3821</v>
      </c>
      <c r="L315" t="s">
        <v>3821</v>
      </c>
      <c r="M315" t="s">
        <v>3822</v>
      </c>
      <c r="N315">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v>
      </c>
      <c r="O315" t="str">
        <f>IF(OR(Table2[[#This Row],[QE2: method]]="none",Table2[[#This Row],[QE3: l+m]]="none",Table2[[#This Row],[QE5: long]]="none",Table2[[#This Row],[QE8: results]]="none"),"reject","ok")</f>
        <v>ok</v>
      </c>
      <c r="P315" s="5" t="str">
        <f>IF(Table2[[#This Row],[QE score]]&lt;=$P$1,"reject","ok")</f>
        <v>reject</v>
      </c>
      <c r="Q315" s="5" t="str">
        <f>IF(AND(Table2[[#This Row],[QE R1:
QE2/3/5/8]] &lt;&gt; "reject", Table2[[#This Row],[QE R2:
cut-off]] &lt;&gt; "reject"),"yes","no")</f>
        <v>no</v>
      </c>
    </row>
    <row r="316" spans="1:17" x14ac:dyDescent="0.2">
      <c r="A316" t="s">
        <v>3375</v>
      </c>
      <c r="B316" s="5">
        <v>2018</v>
      </c>
      <c r="C316" s="5" t="s">
        <v>2759</v>
      </c>
      <c r="D316" s="5" t="s">
        <v>3378</v>
      </c>
      <c r="E316">
        <v>5.5</v>
      </c>
      <c r="F316" t="s">
        <v>3823</v>
      </c>
      <c r="G316" t="s">
        <v>3821</v>
      </c>
      <c r="H316" t="s">
        <v>3821</v>
      </c>
      <c r="I316" t="s">
        <v>3821</v>
      </c>
      <c r="J316" t="s">
        <v>3823</v>
      </c>
      <c r="K316" t="s">
        <v>3821</v>
      </c>
      <c r="L316" t="s">
        <v>3823</v>
      </c>
      <c r="M316" t="s">
        <v>3822</v>
      </c>
      <c r="N316">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5.5</v>
      </c>
      <c r="O316" t="str">
        <f>IF(OR(Table2[[#This Row],[QE2: method]]="none",Table2[[#This Row],[QE3: l+m]]="none",Table2[[#This Row],[QE5: long]]="none",Table2[[#This Row],[QE8: results]]="none"),"reject","ok")</f>
        <v>reject</v>
      </c>
      <c r="P316" s="5" t="str">
        <f>IF(Table2[[#This Row],[QE score]]&lt;=$P$1,"reject","ok")</f>
        <v>reject</v>
      </c>
      <c r="Q316" s="5" t="str">
        <f>IF(AND(Table2[[#This Row],[QE R1:
QE2/3/5/8]] &lt;&gt; "reject", Table2[[#This Row],[QE R2:
cut-off]] &lt;&gt; "reject"),"yes","no")</f>
        <v>no</v>
      </c>
    </row>
    <row r="317" spans="1:17" x14ac:dyDescent="0.2">
      <c r="A317" t="s">
        <v>667</v>
      </c>
      <c r="B317" s="5">
        <v>2018</v>
      </c>
      <c r="C317" s="5" t="s">
        <v>670</v>
      </c>
      <c r="D317" s="5" t="s">
        <v>2884</v>
      </c>
      <c r="E317">
        <v>5.5</v>
      </c>
      <c r="F317" t="s">
        <v>3822</v>
      </c>
      <c r="G317" t="s">
        <v>3822</v>
      </c>
      <c r="H317" t="s">
        <v>3822</v>
      </c>
      <c r="I317" t="s">
        <v>3821</v>
      </c>
      <c r="J317" t="s">
        <v>3821</v>
      </c>
      <c r="K317" t="s">
        <v>3823</v>
      </c>
      <c r="L317" t="s">
        <v>3823</v>
      </c>
      <c r="M317" t="s">
        <v>3822</v>
      </c>
      <c r="N317">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5.5</v>
      </c>
      <c r="O317" t="str">
        <f>IF(OR(Table2[[#This Row],[QE2: method]]="none",Table2[[#This Row],[QE3: l+m]]="none",Table2[[#This Row],[QE5: long]]="none",Table2[[#This Row],[QE8: results]]="none"),"reject","ok")</f>
        <v>ok</v>
      </c>
      <c r="P317" s="5" t="str">
        <f>IF(Table2[[#This Row],[QE score]]&lt;=$P$1,"reject","ok")</f>
        <v>reject</v>
      </c>
      <c r="Q317" s="5" t="str">
        <f>IF(AND(Table2[[#This Row],[QE R1:
QE2/3/5/8]] &lt;&gt; "reject", Table2[[#This Row],[QE R2:
cut-off]] &lt;&gt; "reject"),"yes","no")</f>
        <v>no</v>
      </c>
    </row>
    <row r="318" spans="1:17" x14ac:dyDescent="0.2">
      <c r="A318" t="s">
        <v>3481</v>
      </c>
      <c r="B318" s="5">
        <v>2018</v>
      </c>
      <c r="C318" s="5" t="s">
        <v>833</v>
      </c>
      <c r="D318" s="5" t="s">
        <v>3484</v>
      </c>
      <c r="E318">
        <v>7</v>
      </c>
      <c r="F318" t="s">
        <v>3822</v>
      </c>
      <c r="G318" t="s">
        <v>3822</v>
      </c>
      <c r="H318" t="s">
        <v>3822</v>
      </c>
      <c r="I318" t="s">
        <v>3822</v>
      </c>
      <c r="J318" t="s">
        <v>3821</v>
      </c>
      <c r="K318" t="s">
        <v>3821</v>
      </c>
      <c r="L318" t="s">
        <v>3821</v>
      </c>
      <c r="M318" t="s">
        <v>3822</v>
      </c>
      <c r="N318">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v>
      </c>
      <c r="O318" t="str">
        <f>IF(OR(Table2[[#This Row],[QE2: method]]="none",Table2[[#This Row],[QE3: l+m]]="none",Table2[[#This Row],[QE5: long]]="none",Table2[[#This Row],[QE8: results]]="none"),"reject","ok")</f>
        <v>ok</v>
      </c>
      <c r="P318" s="5" t="str">
        <f>IF(Table2[[#This Row],[QE score]]&lt;=$P$1,"reject","ok")</f>
        <v>reject</v>
      </c>
      <c r="Q318" s="5" t="str">
        <f>IF(AND(Table2[[#This Row],[QE R1:
QE2/3/5/8]] &lt;&gt; "reject", Table2[[#This Row],[QE R2:
cut-off]] &lt;&gt; "reject"),"yes","no")</f>
        <v>no</v>
      </c>
    </row>
    <row r="319" spans="1:17" x14ac:dyDescent="0.2">
      <c r="A319" t="s">
        <v>1353</v>
      </c>
      <c r="B319" s="5">
        <v>2018</v>
      </c>
      <c r="C319" s="5" t="s">
        <v>1356</v>
      </c>
      <c r="D319" s="5"/>
      <c r="E319">
        <v>6.5</v>
      </c>
      <c r="F319" t="s">
        <v>3823</v>
      </c>
      <c r="G319" t="s">
        <v>3821</v>
      </c>
      <c r="H319" t="s">
        <v>3822</v>
      </c>
      <c r="I319" t="s">
        <v>3821</v>
      </c>
      <c r="J319" t="s">
        <v>3821</v>
      </c>
      <c r="K319" t="s">
        <v>3821</v>
      </c>
      <c r="L319" t="s">
        <v>3823</v>
      </c>
      <c r="M319" t="s">
        <v>3822</v>
      </c>
      <c r="N319">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6.5</v>
      </c>
      <c r="O319" t="str">
        <f>IF(OR(Table2[[#This Row],[QE2: method]]="none",Table2[[#This Row],[QE3: l+m]]="none",Table2[[#This Row],[QE5: long]]="none",Table2[[#This Row],[QE8: results]]="none"),"reject","ok")</f>
        <v>ok</v>
      </c>
      <c r="P319" s="5" t="str">
        <f>IF(Table2[[#This Row],[QE score]]&lt;=$P$1,"reject","ok")</f>
        <v>reject</v>
      </c>
      <c r="Q319" s="5" t="str">
        <f>IF(AND(Table2[[#This Row],[QE R1:
QE2/3/5/8]] &lt;&gt; "reject", Table2[[#This Row],[QE R2:
cut-off]] &lt;&gt; "reject"),"yes","no")</f>
        <v>no</v>
      </c>
    </row>
    <row r="320" spans="1:17" x14ac:dyDescent="0.2">
      <c r="A320" t="s">
        <v>593</v>
      </c>
      <c r="B320" s="5">
        <v>2018</v>
      </c>
      <c r="C320" s="5" t="s">
        <v>596</v>
      </c>
      <c r="D320" s="5" t="s">
        <v>1773</v>
      </c>
      <c r="E320">
        <v>7.5</v>
      </c>
      <c r="F320" t="s">
        <v>3821</v>
      </c>
      <c r="G320" t="s">
        <v>3822</v>
      </c>
      <c r="H320" t="s">
        <v>3822</v>
      </c>
      <c r="I320" t="s">
        <v>3822</v>
      </c>
      <c r="J320" t="s">
        <v>3821</v>
      </c>
      <c r="K320" t="s">
        <v>3821</v>
      </c>
      <c r="L320" t="s">
        <v>3821</v>
      </c>
      <c r="M320" t="s">
        <v>3822</v>
      </c>
      <c r="N320">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7.5</v>
      </c>
      <c r="O320" t="str">
        <f>IF(OR(Table2[[#This Row],[QE2: method]]="none",Table2[[#This Row],[QE3: l+m]]="none",Table2[[#This Row],[QE5: long]]="none",Table2[[#This Row],[QE8: results]]="none"),"reject","ok")</f>
        <v>ok</v>
      </c>
      <c r="P320" s="5" t="str">
        <f>IF(Table2[[#This Row],[QE score]]&lt;=$P$1,"reject","ok")</f>
        <v>reject</v>
      </c>
      <c r="Q320" s="5" t="str">
        <f>IF(AND(Table2[[#This Row],[QE R1:
QE2/3/5/8]] &lt;&gt; "reject", Table2[[#This Row],[QE R2:
cut-off]] &lt;&gt; "reject"),"yes","no")</f>
        <v>no</v>
      </c>
    </row>
    <row r="321" spans="1:17" x14ac:dyDescent="0.2">
      <c r="A321" t="s">
        <v>1457</v>
      </c>
      <c r="B321" s="5">
        <v>2018</v>
      </c>
      <c r="C321" s="5" t="s">
        <v>886</v>
      </c>
      <c r="D321" s="5" t="s">
        <v>1460</v>
      </c>
      <c r="E321">
        <v>5</v>
      </c>
      <c r="F321" t="s">
        <v>3823</v>
      </c>
      <c r="G321" t="s">
        <v>3822</v>
      </c>
      <c r="H321" t="s">
        <v>3821</v>
      </c>
      <c r="I321" t="s">
        <v>3821</v>
      </c>
      <c r="J321" t="s">
        <v>3823</v>
      </c>
      <c r="K321" t="s">
        <v>3821</v>
      </c>
      <c r="L321" t="s">
        <v>3823</v>
      </c>
      <c r="M321" t="s">
        <v>3822</v>
      </c>
      <c r="N321">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5</v>
      </c>
      <c r="O321" t="str">
        <f>IF(OR(Table2[[#This Row],[QE2: method]]="none",Table2[[#This Row],[QE3: l+m]]="none",Table2[[#This Row],[QE5: long]]="none",Table2[[#This Row],[QE8: results]]="none"),"reject","ok")</f>
        <v>reject</v>
      </c>
      <c r="P321" s="5" t="str">
        <f>IF(Table2[[#This Row],[QE score]]&lt;=$P$1,"reject","ok")</f>
        <v>reject</v>
      </c>
      <c r="Q321" s="5" t="str">
        <f>IF(AND(Table2[[#This Row],[QE R1:
QE2/3/5/8]] &lt;&gt; "reject", Table2[[#This Row],[QE R2:
cut-off]] &lt;&gt; "reject"),"yes","no")</f>
        <v>no</v>
      </c>
    </row>
    <row r="322" spans="1:17" x14ac:dyDescent="0.2">
      <c r="A322" t="s">
        <v>2449</v>
      </c>
      <c r="B322" s="5">
        <v>2018</v>
      </c>
      <c r="C322" s="5" t="s">
        <v>2454</v>
      </c>
      <c r="D322" s="5" t="s">
        <v>2455</v>
      </c>
      <c r="E322">
        <v>7.5</v>
      </c>
      <c r="F322" t="s">
        <v>3823</v>
      </c>
      <c r="G322" t="s">
        <v>3822</v>
      </c>
      <c r="H322" t="s">
        <v>3821</v>
      </c>
      <c r="I322" t="s">
        <v>3822</v>
      </c>
      <c r="J322" t="s">
        <v>3821</v>
      </c>
      <c r="K322" t="s">
        <v>3821</v>
      </c>
      <c r="L322" t="s">
        <v>3821</v>
      </c>
      <c r="M322" t="s">
        <v>3822</v>
      </c>
      <c r="N322">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7.5</v>
      </c>
      <c r="O322" t="str">
        <f>IF(OR(Table2[[#This Row],[QE2: method]]="none",Table2[[#This Row],[QE3: l+m]]="none",Table2[[#This Row],[QE5: long]]="none",Table2[[#This Row],[QE8: results]]="none"),"reject","ok")</f>
        <v>ok</v>
      </c>
      <c r="P322" s="5" t="str">
        <f>IF(Table2[[#This Row],[QE score]]&lt;=$P$1,"reject","ok")</f>
        <v>reject</v>
      </c>
      <c r="Q322" s="5" t="str">
        <f>IF(AND(Table2[[#This Row],[QE R1:
QE2/3/5/8]] &lt;&gt; "reject", Table2[[#This Row],[QE R2:
cut-off]] &lt;&gt; "reject"),"yes","no")</f>
        <v>no</v>
      </c>
    </row>
    <row r="323" spans="1:17" x14ac:dyDescent="0.2">
      <c r="A323" t="s">
        <v>794</v>
      </c>
      <c r="B323" s="5">
        <v>2018</v>
      </c>
      <c r="C323" s="5" t="s">
        <v>1097</v>
      </c>
      <c r="D323" s="5" t="s">
        <v>3348</v>
      </c>
      <c r="E323">
        <v>7</v>
      </c>
      <c r="F323" t="s">
        <v>3823</v>
      </c>
      <c r="G323" t="s">
        <v>3822</v>
      </c>
      <c r="H323" t="s">
        <v>3821</v>
      </c>
      <c r="I323" t="s">
        <v>3822</v>
      </c>
      <c r="J323" t="s">
        <v>3821</v>
      </c>
      <c r="K323" t="s">
        <v>3821</v>
      </c>
      <c r="L323" t="s">
        <v>3821</v>
      </c>
      <c r="M323" t="s">
        <v>3823</v>
      </c>
      <c r="N323">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v>
      </c>
      <c r="O323" t="str">
        <f>IF(OR(Table2[[#This Row],[QE2: method]]="none",Table2[[#This Row],[QE3: l+m]]="none",Table2[[#This Row],[QE5: long]]="none",Table2[[#This Row],[QE8: results]]="none"),"reject","ok")</f>
        <v>reject</v>
      </c>
      <c r="P323" s="5" t="str">
        <f>IF(Table2[[#This Row],[QE score]]&lt;=$P$1,"reject","ok")</f>
        <v>reject</v>
      </c>
      <c r="Q323" s="5" t="str">
        <f>IF(AND(Table2[[#This Row],[QE R1:
QE2/3/5/8]] &lt;&gt; "reject", Table2[[#This Row],[QE R2:
cut-off]] &lt;&gt; "reject"),"yes","no")</f>
        <v>no</v>
      </c>
    </row>
    <row r="324" spans="1:17" x14ac:dyDescent="0.2">
      <c r="A324" t="s">
        <v>2817</v>
      </c>
      <c r="B324" s="5">
        <v>2018</v>
      </c>
      <c r="C324" s="5" t="s">
        <v>2819</v>
      </c>
      <c r="D324" s="5" t="s">
        <v>3360</v>
      </c>
      <c r="E324">
        <v>6</v>
      </c>
      <c r="F324" t="s">
        <v>3823</v>
      </c>
      <c r="G324" t="s">
        <v>3821</v>
      </c>
      <c r="H324" t="s">
        <v>3821</v>
      </c>
      <c r="I324" t="s">
        <v>3822</v>
      </c>
      <c r="J324" t="s">
        <v>3823</v>
      </c>
      <c r="K324" t="s">
        <v>3821</v>
      </c>
      <c r="L324" t="s">
        <v>3821</v>
      </c>
      <c r="M324" t="s">
        <v>3822</v>
      </c>
      <c r="N324">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6</v>
      </c>
      <c r="O324" t="str">
        <f>IF(OR(Table2[[#This Row],[QE2: method]]="none",Table2[[#This Row],[QE3: l+m]]="none",Table2[[#This Row],[QE5: long]]="none",Table2[[#This Row],[QE8: results]]="none"),"reject","ok")</f>
        <v>reject</v>
      </c>
      <c r="P324" s="5" t="str">
        <f>IF(Table2[[#This Row],[QE score]]&lt;=$P$1,"reject","ok")</f>
        <v>reject</v>
      </c>
      <c r="Q324" s="5" t="str">
        <f>IF(AND(Table2[[#This Row],[QE R1:
QE2/3/5/8]] &lt;&gt; "reject", Table2[[#This Row],[QE R2:
cut-off]] &lt;&gt; "reject"),"yes","no")</f>
        <v>no</v>
      </c>
    </row>
    <row r="325" spans="1:17" x14ac:dyDescent="0.2">
      <c r="A325" t="s">
        <v>3462</v>
      </c>
      <c r="B325" s="5">
        <v>2019</v>
      </c>
      <c r="C325" s="5" t="s">
        <v>3467</v>
      </c>
      <c r="D325" s="5" t="s">
        <v>3468</v>
      </c>
      <c r="E325">
        <v>5</v>
      </c>
      <c r="F325" t="s">
        <v>3821</v>
      </c>
      <c r="G325" t="s">
        <v>3822</v>
      </c>
      <c r="H325" t="s">
        <v>3822</v>
      </c>
      <c r="I325" t="s">
        <v>3821</v>
      </c>
      <c r="J325" t="s">
        <v>3823</v>
      </c>
      <c r="K325" t="s">
        <v>3821</v>
      </c>
      <c r="L325" t="s">
        <v>3823</v>
      </c>
      <c r="M325" t="s">
        <v>3822</v>
      </c>
      <c r="N325">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5</v>
      </c>
      <c r="O325" t="str">
        <f>IF(OR(Table2[[#This Row],[QE2: method]]="none",Table2[[#This Row],[QE3: l+m]]="none",Table2[[#This Row],[QE5: long]]="none",Table2[[#This Row],[QE8: results]]="none"),"reject","ok")</f>
        <v>reject</v>
      </c>
      <c r="P325" s="5" t="str">
        <f>IF(Table2[[#This Row],[QE score]]&lt;=$P$1,"reject","ok")</f>
        <v>reject</v>
      </c>
      <c r="Q325" s="5" t="str">
        <f>IF(AND(Table2[[#This Row],[QE R1:
QE2/3/5/8]] &lt;&gt; "reject", Table2[[#This Row],[QE R2:
cut-off]] &lt;&gt; "reject"),"yes","no")</f>
        <v>no</v>
      </c>
    </row>
    <row r="326" spans="1:17" x14ac:dyDescent="0.2">
      <c r="A326" t="s">
        <v>490</v>
      </c>
      <c r="B326" s="5">
        <v>2019</v>
      </c>
      <c r="C326" s="5" t="s">
        <v>493</v>
      </c>
      <c r="D326" s="5" t="s">
        <v>3472</v>
      </c>
      <c r="E326">
        <v>7</v>
      </c>
      <c r="F326" t="s">
        <v>3822</v>
      </c>
      <c r="G326" t="s">
        <v>3821</v>
      </c>
      <c r="H326" t="s">
        <v>3821</v>
      </c>
      <c r="I326" t="s">
        <v>3821</v>
      </c>
      <c r="J326" t="s">
        <v>3823</v>
      </c>
      <c r="K326" t="s">
        <v>3821</v>
      </c>
      <c r="L326" t="s">
        <v>3821</v>
      </c>
      <c r="M326" t="s">
        <v>3822</v>
      </c>
      <c r="N326">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v>
      </c>
      <c r="O326" t="str">
        <f>IF(OR(Table2[[#This Row],[QE2: method]]="none",Table2[[#This Row],[QE3: l+m]]="none",Table2[[#This Row],[QE5: long]]="none",Table2[[#This Row],[QE8: results]]="none"),"reject","ok")</f>
        <v>reject</v>
      </c>
      <c r="P326" s="5" t="str">
        <f>IF(Table2[[#This Row],[QE score]]&lt;=$P$1,"reject","ok")</f>
        <v>reject</v>
      </c>
      <c r="Q326" s="5" t="str">
        <f>IF(AND(Table2[[#This Row],[QE R1:
QE2/3/5/8]] &lt;&gt; "reject", Table2[[#This Row],[QE R2:
cut-off]] &lt;&gt; "reject"),"yes","no")</f>
        <v>no</v>
      </c>
    </row>
    <row r="327" spans="1:17" x14ac:dyDescent="0.2">
      <c r="A327" t="s">
        <v>1408</v>
      </c>
      <c r="B327" s="5">
        <v>2019</v>
      </c>
      <c r="C327" s="5" t="s">
        <v>1411</v>
      </c>
      <c r="D327" s="5" t="s">
        <v>2396</v>
      </c>
      <c r="E327">
        <v>7.5</v>
      </c>
      <c r="F327" t="s">
        <v>3823</v>
      </c>
      <c r="G327" t="s">
        <v>3822</v>
      </c>
      <c r="H327" t="s">
        <v>3821</v>
      </c>
      <c r="I327" t="s">
        <v>3822</v>
      </c>
      <c r="J327" t="s">
        <v>3821</v>
      </c>
      <c r="K327" t="s">
        <v>3821</v>
      </c>
      <c r="L327" t="s">
        <v>3821</v>
      </c>
      <c r="M327" t="s">
        <v>3822</v>
      </c>
      <c r="N327">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7.5</v>
      </c>
      <c r="O327" t="str">
        <f>IF(OR(Table2[[#This Row],[QE2: method]]="none",Table2[[#This Row],[QE3: l+m]]="none",Table2[[#This Row],[QE5: long]]="none",Table2[[#This Row],[QE8: results]]="none"),"reject","ok")</f>
        <v>ok</v>
      </c>
      <c r="P327" s="5" t="str">
        <f>IF(Table2[[#This Row],[QE score]]&lt;=$P$1,"reject","ok")</f>
        <v>reject</v>
      </c>
      <c r="Q327" s="5" t="str">
        <f>IF(AND(Table2[[#This Row],[QE R1:
QE2/3/5/8]] &lt;&gt; "reject", Table2[[#This Row],[QE R2:
cut-off]] &lt;&gt; "reject"),"yes","no")</f>
        <v>no</v>
      </c>
    </row>
    <row r="328" spans="1:17" x14ac:dyDescent="0.2">
      <c r="A328" t="s">
        <v>325</v>
      </c>
      <c r="B328" s="5">
        <v>2019</v>
      </c>
      <c r="C328" s="5" t="s">
        <v>328</v>
      </c>
      <c r="D328" s="5" t="s">
        <v>2682</v>
      </c>
      <c r="E328">
        <v>5.5</v>
      </c>
      <c r="F328" t="s">
        <v>3823</v>
      </c>
      <c r="G328" t="s">
        <v>3821</v>
      </c>
      <c r="H328" t="s">
        <v>3821</v>
      </c>
      <c r="I328" t="s">
        <v>3821</v>
      </c>
      <c r="J328" t="s">
        <v>3823</v>
      </c>
      <c r="K328" t="s">
        <v>3821</v>
      </c>
      <c r="L328" t="s">
        <v>3823</v>
      </c>
      <c r="M328" t="s">
        <v>3822</v>
      </c>
      <c r="N328">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5.5</v>
      </c>
      <c r="O328" t="str">
        <f>IF(OR(Table2[[#This Row],[QE2: method]]="none",Table2[[#This Row],[QE3: l+m]]="none",Table2[[#This Row],[QE5: long]]="none",Table2[[#This Row],[QE8: results]]="none"),"reject","ok")</f>
        <v>reject</v>
      </c>
      <c r="P328" s="5" t="str">
        <f>IF(Table2[[#This Row],[QE score]]&lt;=$P$1,"reject","ok")</f>
        <v>reject</v>
      </c>
      <c r="Q328" s="5" t="str">
        <f>IF(AND(Table2[[#This Row],[QE R1:
QE2/3/5/8]] &lt;&gt; "reject", Table2[[#This Row],[QE R2:
cut-off]] &lt;&gt; "reject"),"yes","no")</f>
        <v>no</v>
      </c>
    </row>
    <row r="329" spans="1:17" x14ac:dyDescent="0.2">
      <c r="A329" t="s">
        <v>870</v>
      </c>
      <c r="B329" s="5">
        <v>2019</v>
      </c>
      <c r="C329" s="5" t="s">
        <v>873</v>
      </c>
      <c r="D329" s="5" t="s">
        <v>2691</v>
      </c>
      <c r="E329">
        <v>6</v>
      </c>
      <c r="F329" t="s">
        <v>3822</v>
      </c>
      <c r="G329" t="s">
        <v>3821</v>
      </c>
      <c r="H329" t="s">
        <v>3821</v>
      </c>
      <c r="I329" t="s">
        <v>3821</v>
      </c>
      <c r="J329" t="s">
        <v>3823</v>
      </c>
      <c r="K329" t="s">
        <v>3821</v>
      </c>
      <c r="L329" t="s">
        <v>3823</v>
      </c>
      <c r="M329" t="s">
        <v>3822</v>
      </c>
      <c r="N329">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6</v>
      </c>
      <c r="O329" t="str">
        <f>IF(OR(Table2[[#This Row],[QE2: method]]="none",Table2[[#This Row],[QE3: l+m]]="none",Table2[[#This Row],[QE5: long]]="none",Table2[[#This Row],[QE8: results]]="none"),"reject","ok")</f>
        <v>reject</v>
      </c>
      <c r="P329" s="5" t="str">
        <f>IF(Table2[[#This Row],[QE score]]&lt;=$P$1,"reject","ok")</f>
        <v>reject</v>
      </c>
      <c r="Q329" s="5" t="str">
        <f>IF(AND(Table2[[#This Row],[QE R1:
QE2/3/5/8]] &lt;&gt; "reject", Table2[[#This Row],[QE R2:
cut-off]] &lt;&gt; "reject"),"yes","no")</f>
        <v>no</v>
      </c>
    </row>
    <row r="330" spans="1:17" x14ac:dyDescent="0.2">
      <c r="A330" t="s">
        <v>1417</v>
      </c>
      <c r="B330" s="5">
        <v>2019</v>
      </c>
      <c r="C330" s="5" t="s">
        <v>1421</v>
      </c>
      <c r="D330" s="5" t="s">
        <v>2477</v>
      </c>
      <c r="E330">
        <v>6</v>
      </c>
      <c r="F330" t="s">
        <v>3822</v>
      </c>
      <c r="G330" t="s">
        <v>3821</v>
      </c>
      <c r="H330" t="s">
        <v>3821</v>
      </c>
      <c r="I330" t="s">
        <v>3821</v>
      </c>
      <c r="J330" t="s">
        <v>3823</v>
      </c>
      <c r="K330" t="s">
        <v>3821</v>
      </c>
      <c r="L330" t="s">
        <v>3823</v>
      </c>
      <c r="M330" t="s">
        <v>3822</v>
      </c>
      <c r="N330">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6</v>
      </c>
      <c r="O330" t="str">
        <f>IF(OR(Table2[[#This Row],[QE2: method]]="none",Table2[[#This Row],[QE3: l+m]]="none",Table2[[#This Row],[QE5: long]]="none",Table2[[#This Row],[QE8: results]]="none"),"reject","ok")</f>
        <v>reject</v>
      </c>
      <c r="P330" s="5" t="str">
        <f>IF(Table2[[#This Row],[QE score]]&lt;=$P$1,"reject","ok")</f>
        <v>reject</v>
      </c>
      <c r="Q330" s="5" t="str">
        <f>IF(AND(Table2[[#This Row],[QE R1:
QE2/3/5/8]] &lt;&gt; "reject", Table2[[#This Row],[QE R2:
cut-off]] &lt;&gt; "reject"),"yes","no")</f>
        <v>no</v>
      </c>
    </row>
    <row r="331" spans="1:17" x14ac:dyDescent="0.2">
      <c r="A331" t="s">
        <v>2101</v>
      </c>
      <c r="B331" s="5">
        <v>2019</v>
      </c>
      <c r="C331" s="5" t="s">
        <v>768</v>
      </c>
      <c r="D331" s="5" t="s">
        <v>2103</v>
      </c>
      <c r="E331">
        <v>7.5</v>
      </c>
      <c r="F331" t="s">
        <v>3822</v>
      </c>
      <c r="G331" t="s">
        <v>3821</v>
      </c>
      <c r="H331" t="s">
        <v>3821</v>
      </c>
      <c r="I331" t="s">
        <v>3821</v>
      </c>
      <c r="J331" t="s">
        <v>3823</v>
      </c>
      <c r="K331" t="s">
        <v>3821</v>
      </c>
      <c r="L331" t="s">
        <v>3821</v>
      </c>
      <c r="M331" t="s">
        <v>3821</v>
      </c>
      <c r="N331">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7.5</v>
      </c>
      <c r="O331" t="str">
        <f>IF(OR(Table2[[#This Row],[QE2: method]]="none",Table2[[#This Row],[QE3: l+m]]="none",Table2[[#This Row],[QE5: long]]="none",Table2[[#This Row],[QE8: results]]="none"),"reject","ok")</f>
        <v>reject</v>
      </c>
      <c r="P331" s="5" t="str">
        <f>IF(Table2[[#This Row],[QE score]]&lt;=$P$1,"reject","ok")</f>
        <v>reject</v>
      </c>
      <c r="Q331" s="5" t="str">
        <f>IF(AND(Table2[[#This Row],[QE R1:
QE2/3/5/8]] &lt;&gt; "reject", Table2[[#This Row],[QE R2:
cut-off]] &lt;&gt; "reject"),"yes","no")</f>
        <v>no</v>
      </c>
    </row>
    <row r="332" spans="1:17" x14ac:dyDescent="0.2">
      <c r="A332" t="s">
        <v>257</v>
      </c>
      <c r="B332" s="5">
        <v>2019</v>
      </c>
      <c r="C332" s="5" t="s">
        <v>260</v>
      </c>
      <c r="D332" s="5" t="s">
        <v>2522</v>
      </c>
      <c r="E332">
        <v>5.5</v>
      </c>
      <c r="F332" t="s">
        <v>3822</v>
      </c>
      <c r="G332" t="s">
        <v>3822</v>
      </c>
      <c r="H332" t="s">
        <v>3821</v>
      </c>
      <c r="I332" t="s">
        <v>3821</v>
      </c>
      <c r="J332" t="s">
        <v>3823</v>
      </c>
      <c r="K332" t="s">
        <v>3821</v>
      </c>
      <c r="L332" t="s">
        <v>3823</v>
      </c>
      <c r="M332" t="s">
        <v>3822</v>
      </c>
      <c r="N332">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5.5</v>
      </c>
      <c r="O332" t="str">
        <f>IF(OR(Table2[[#This Row],[QE2: method]]="none",Table2[[#This Row],[QE3: l+m]]="none",Table2[[#This Row],[QE5: long]]="none",Table2[[#This Row],[QE8: results]]="none"),"reject","ok")</f>
        <v>reject</v>
      </c>
      <c r="P332" s="5" t="str">
        <f>IF(Table2[[#This Row],[QE score]]&lt;=$P$1,"reject","ok")</f>
        <v>reject</v>
      </c>
      <c r="Q332" s="5" t="str">
        <f>IF(AND(Table2[[#This Row],[QE R1:
QE2/3/5/8]] &lt;&gt; "reject", Table2[[#This Row],[QE R2:
cut-off]] &lt;&gt; "reject"),"yes","no")</f>
        <v>no</v>
      </c>
    </row>
    <row r="333" spans="1:17" x14ac:dyDescent="0.2">
      <c r="A333" t="s">
        <v>1319</v>
      </c>
      <c r="B333" s="5">
        <v>2019</v>
      </c>
      <c r="C333" s="5" t="s">
        <v>1323</v>
      </c>
      <c r="D333" s="5" t="s">
        <v>1324</v>
      </c>
      <c r="E333">
        <v>3</v>
      </c>
      <c r="F333" t="s">
        <v>3822</v>
      </c>
      <c r="G333" t="s">
        <v>3822</v>
      </c>
      <c r="H333" t="s">
        <v>3821</v>
      </c>
      <c r="I333" t="s">
        <v>3823</v>
      </c>
      <c r="J333" t="s">
        <v>3823</v>
      </c>
      <c r="K333" t="s">
        <v>3823</v>
      </c>
      <c r="L333" t="s">
        <v>3823</v>
      </c>
      <c r="M333" t="s">
        <v>3823</v>
      </c>
      <c r="N333">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3</v>
      </c>
      <c r="O333" t="str">
        <f>IF(OR(Table2[[#This Row],[QE2: method]]="none",Table2[[#This Row],[QE3: l+m]]="none",Table2[[#This Row],[QE5: long]]="none",Table2[[#This Row],[QE8: results]]="none"),"reject","ok")</f>
        <v>reject</v>
      </c>
      <c r="P333" s="5" t="str">
        <f>IF(Table2[[#This Row],[QE score]]&lt;=$P$1,"reject","ok")</f>
        <v>reject</v>
      </c>
      <c r="Q333" s="5" t="str">
        <f>IF(AND(Table2[[#This Row],[QE R1:
QE2/3/5/8]] &lt;&gt; "reject", Table2[[#This Row],[QE R2:
cut-off]] &lt;&gt; "reject"),"yes","no")</f>
        <v>no</v>
      </c>
    </row>
    <row r="334" spans="1:17" x14ac:dyDescent="0.2">
      <c r="A334" t="s">
        <v>2775</v>
      </c>
      <c r="B334" s="5">
        <v>2019</v>
      </c>
      <c r="C334" s="5" t="s">
        <v>2778</v>
      </c>
      <c r="D334" s="5" t="s">
        <v>3528</v>
      </c>
      <c r="E334">
        <v>4</v>
      </c>
      <c r="F334" t="s">
        <v>3823</v>
      </c>
      <c r="G334" t="s">
        <v>3822</v>
      </c>
      <c r="H334" t="s">
        <v>3821</v>
      </c>
      <c r="I334" t="s">
        <v>3821</v>
      </c>
      <c r="J334" t="s">
        <v>3823</v>
      </c>
      <c r="K334" t="s">
        <v>3823</v>
      </c>
      <c r="L334" t="s">
        <v>3823</v>
      </c>
      <c r="M334" t="s">
        <v>3822</v>
      </c>
      <c r="N334">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4</v>
      </c>
      <c r="O334" t="str">
        <f>IF(OR(Table2[[#This Row],[QE2: method]]="none",Table2[[#This Row],[QE3: l+m]]="none",Table2[[#This Row],[QE5: long]]="none",Table2[[#This Row],[QE8: results]]="none"),"reject","ok")</f>
        <v>reject</v>
      </c>
      <c r="P334" s="5" t="str">
        <f>IF(Table2[[#This Row],[QE score]]&lt;=$P$1,"reject","ok")</f>
        <v>reject</v>
      </c>
      <c r="Q334" s="5" t="str">
        <f>IF(AND(Table2[[#This Row],[QE R1:
QE2/3/5/8]] &lt;&gt; "reject", Table2[[#This Row],[QE R2:
cut-off]] &lt;&gt; "reject"),"yes","no")</f>
        <v>no</v>
      </c>
    </row>
    <row r="335" spans="1:17" x14ac:dyDescent="0.2">
      <c r="A335" t="s">
        <v>414</v>
      </c>
      <c r="B335" s="5">
        <v>2019</v>
      </c>
      <c r="C335" s="5" t="s">
        <v>416</v>
      </c>
      <c r="D335" s="5" t="s">
        <v>3516</v>
      </c>
      <c r="E335">
        <v>7.5</v>
      </c>
      <c r="F335" t="s">
        <v>3822</v>
      </c>
      <c r="G335" t="s">
        <v>3821</v>
      </c>
      <c r="H335" t="s">
        <v>3821</v>
      </c>
      <c r="I335" t="s">
        <v>3822</v>
      </c>
      <c r="J335" t="s">
        <v>3821</v>
      </c>
      <c r="K335" t="s">
        <v>3821</v>
      </c>
      <c r="L335" t="s">
        <v>3823</v>
      </c>
      <c r="M335" t="s">
        <v>3822</v>
      </c>
      <c r="N335">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7.5</v>
      </c>
      <c r="O335" t="str">
        <f>IF(OR(Table2[[#This Row],[QE2: method]]="none",Table2[[#This Row],[QE3: l+m]]="none",Table2[[#This Row],[QE5: long]]="none",Table2[[#This Row],[QE8: results]]="none"),"reject","ok")</f>
        <v>ok</v>
      </c>
      <c r="P335" s="5" t="str">
        <f>IF(Table2[[#This Row],[QE score]]&lt;=$P$1,"reject","ok")</f>
        <v>reject</v>
      </c>
      <c r="Q335" s="5" t="str">
        <f>IF(AND(Table2[[#This Row],[QE R1:
QE2/3/5/8]] &lt;&gt; "reject", Table2[[#This Row],[QE R2:
cut-off]] &lt;&gt; "reject"),"yes","no")</f>
        <v>no</v>
      </c>
    </row>
    <row r="336" spans="1:17" x14ac:dyDescent="0.2">
      <c r="A336" t="s">
        <v>2499</v>
      </c>
      <c r="B336" s="5">
        <v>2019</v>
      </c>
      <c r="C336" s="5" t="s">
        <v>460</v>
      </c>
      <c r="D336" s="5" t="s">
        <v>2502</v>
      </c>
      <c r="E336">
        <v>4.5</v>
      </c>
      <c r="F336" t="s">
        <v>3823</v>
      </c>
      <c r="G336" t="s">
        <v>3822</v>
      </c>
      <c r="H336" t="s">
        <v>3821</v>
      </c>
      <c r="I336" t="s">
        <v>3821</v>
      </c>
      <c r="J336" t="s">
        <v>3823</v>
      </c>
      <c r="K336" t="s">
        <v>3821</v>
      </c>
      <c r="L336" t="s">
        <v>3823</v>
      </c>
      <c r="M336" t="s">
        <v>3823</v>
      </c>
      <c r="N336">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4.5</v>
      </c>
      <c r="O336" t="str">
        <f>IF(OR(Table2[[#This Row],[QE2: method]]="none",Table2[[#This Row],[QE3: l+m]]="none",Table2[[#This Row],[QE5: long]]="none",Table2[[#This Row],[QE8: results]]="none"),"reject","ok")</f>
        <v>reject</v>
      </c>
      <c r="P336" s="5" t="str">
        <f>IF(Table2[[#This Row],[QE score]]&lt;=$P$1,"reject","ok")</f>
        <v>reject</v>
      </c>
      <c r="Q336" s="5" t="str">
        <f>IF(AND(Table2[[#This Row],[QE R1:
QE2/3/5/8]] &lt;&gt; "reject", Table2[[#This Row],[QE R2:
cut-off]] &lt;&gt; "reject"),"yes","no")</f>
        <v>no</v>
      </c>
    </row>
    <row r="337" spans="1:17" x14ac:dyDescent="0.2">
      <c r="A337" t="s">
        <v>650</v>
      </c>
      <c r="B337" s="5">
        <v>2019</v>
      </c>
      <c r="C337" s="5" t="s">
        <v>653</v>
      </c>
      <c r="D337" s="5" t="s">
        <v>2617</v>
      </c>
      <c r="E337">
        <v>7</v>
      </c>
      <c r="F337" t="s">
        <v>3821</v>
      </c>
      <c r="G337" t="s">
        <v>3822</v>
      </c>
      <c r="H337" t="s">
        <v>3821</v>
      </c>
      <c r="I337" t="s">
        <v>3821</v>
      </c>
      <c r="J337" t="s">
        <v>3821</v>
      </c>
      <c r="K337" t="s">
        <v>3823</v>
      </c>
      <c r="L337" t="s">
        <v>3823</v>
      </c>
      <c r="M337" t="s">
        <v>3822</v>
      </c>
      <c r="N337">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v>
      </c>
      <c r="O337" t="str">
        <f>IF(OR(Table2[[#This Row],[QE2: method]]="none",Table2[[#This Row],[QE3: l+m]]="none",Table2[[#This Row],[QE5: long]]="none",Table2[[#This Row],[QE8: results]]="none"),"reject","ok")</f>
        <v>ok</v>
      </c>
      <c r="P337" s="5" t="str">
        <f>IF(Table2[[#This Row],[QE score]]&lt;=$P$1,"reject","ok")</f>
        <v>reject</v>
      </c>
      <c r="Q337" s="5" t="str">
        <f>IF(AND(Table2[[#This Row],[QE R1:
QE2/3/5/8]] &lt;&gt; "reject", Table2[[#This Row],[QE R2:
cut-off]] &lt;&gt; "reject"),"yes","no")</f>
        <v>no</v>
      </c>
    </row>
    <row r="338" spans="1:17" x14ac:dyDescent="0.2">
      <c r="A338" t="s">
        <v>3559</v>
      </c>
      <c r="B338" s="5">
        <v>2019</v>
      </c>
      <c r="C338" s="5" t="s">
        <v>68</v>
      </c>
      <c r="D338" s="5" t="s">
        <v>3561</v>
      </c>
      <c r="E338">
        <v>7.5</v>
      </c>
      <c r="F338" t="s">
        <v>3822</v>
      </c>
      <c r="G338" t="s">
        <v>3822</v>
      </c>
      <c r="H338" t="s">
        <v>3822</v>
      </c>
      <c r="I338" t="s">
        <v>3821</v>
      </c>
      <c r="J338" t="s">
        <v>3821</v>
      </c>
      <c r="K338" t="s">
        <v>3821</v>
      </c>
      <c r="L338" t="s">
        <v>3821</v>
      </c>
      <c r="M338" t="s">
        <v>3822</v>
      </c>
      <c r="N338">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7.5</v>
      </c>
      <c r="O338" t="str">
        <f>IF(OR(Table2[[#This Row],[QE2: method]]="none",Table2[[#This Row],[QE3: l+m]]="none",Table2[[#This Row],[QE5: long]]="none",Table2[[#This Row],[QE8: results]]="none"),"reject","ok")</f>
        <v>ok</v>
      </c>
      <c r="P338" s="5" t="str">
        <f>IF(Table2[[#This Row],[QE score]]&lt;=$P$1,"reject","ok")</f>
        <v>reject</v>
      </c>
      <c r="Q338" s="5" t="str">
        <f>IF(AND(Table2[[#This Row],[QE R1:
QE2/3/5/8]] &lt;&gt; "reject", Table2[[#This Row],[QE R2:
cut-off]] &lt;&gt; "reject"),"yes","no")</f>
        <v>no</v>
      </c>
    </row>
    <row r="339" spans="1:17" x14ac:dyDescent="0.2">
      <c r="A339" t="s">
        <v>709</v>
      </c>
      <c r="B339" s="5">
        <v>2019</v>
      </c>
      <c r="C339" s="5" t="s">
        <v>987</v>
      </c>
      <c r="D339" s="5" t="s">
        <v>1938</v>
      </c>
      <c r="E339">
        <v>7</v>
      </c>
      <c r="F339" t="s">
        <v>3823</v>
      </c>
      <c r="G339" t="s">
        <v>3821</v>
      </c>
      <c r="H339" t="s">
        <v>3821</v>
      </c>
      <c r="I339" t="s">
        <v>3822</v>
      </c>
      <c r="J339" t="s">
        <v>3821</v>
      </c>
      <c r="K339" t="s">
        <v>3821</v>
      </c>
      <c r="L339" t="s">
        <v>3823</v>
      </c>
      <c r="M339" t="s">
        <v>3822</v>
      </c>
      <c r="N339">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v>
      </c>
      <c r="O339" t="str">
        <f>IF(OR(Table2[[#This Row],[QE2: method]]="none",Table2[[#This Row],[QE3: l+m]]="none",Table2[[#This Row],[QE5: long]]="none",Table2[[#This Row],[QE8: results]]="none"),"reject","ok")</f>
        <v>ok</v>
      </c>
      <c r="P339" s="5" t="str">
        <f>IF(Table2[[#This Row],[QE score]]&lt;=$P$1,"reject","ok")</f>
        <v>reject</v>
      </c>
      <c r="Q339" s="5" t="str">
        <f>IF(AND(Table2[[#This Row],[QE R1:
QE2/3/5/8]] &lt;&gt; "reject", Table2[[#This Row],[QE R2:
cut-off]] &lt;&gt; "reject"),"yes","no")</f>
        <v>no</v>
      </c>
    </row>
    <row r="340" spans="1:17" x14ac:dyDescent="0.2">
      <c r="A340" t="s">
        <v>1035</v>
      </c>
      <c r="B340" s="5">
        <v>2019</v>
      </c>
      <c r="C340" s="5" t="s">
        <v>1040</v>
      </c>
      <c r="D340" s="5" t="s">
        <v>1041</v>
      </c>
      <c r="E340">
        <v>5</v>
      </c>
      <c r="F340" t="s">
        <v>3823</v>
      </c>
      <c r="G340" t="s">
        <v>3822</v>
      </c>
      <c r="H340" t="s">
        <v>3821</v>
      </c>
      <c r="I340" t="s">
        <v>3821</v>
      </c>
      <c r="J340" t="s">
        <v>3823</v>
      </c>
      <c r="K340" t="s">
        <v>3821</v>
      </c>
      <c r="L340" t="s">
        <v>3823</v>
      </c>
      <c r="M340" t="s">
        <v>3822</v>
      </c>
      <c r="N340">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5</v>
      </c>
      <c r="O340" t="str">
        <f>IF(OR(Table2[[#This Row],[QE2: method]]="none",Table2[[#This Row],[QE3: l+m]]="none",Table2[[#This Row],[QE5: long]]="none",Table2[[#This Row],[QE8: results]]="none"),"reject","ok")</f>
        <v>reject</v>
      </c>
      <c r="P340" s="5" t="str">
        <f>IF(Table2[[#This Row],[QE score]]&lt;=$P$1,"reject","ok")</f>
        <v>reject</v>
      </c>
      <c r="Q340" s="5" t="str">
        <f>IF(AND(Table2[[#This Row],[QE R1:
QE2/3/5/8]] &lt;&gt; "reject", Table2[[#This Row],[QE R2:
cut-off]] &lt;&gt; "reject"),"yes","no")</f>
        <v>no</v>
      </c>
    </row>
    <row r="341" spans="1:17" x14ac:dyDescent="0.2">
      <c r="A341" t="s">
        <v>2330</v>
      </c>
      <c r="B341" s="5">
        <v>2019</v>
      </c>
      <c r="C341" s="5" t="s">
        <v>592</v>
      </c>
      <c r="D341" s="5" t="s">
        <v>2333</v>
      </c>
      <c r="E341">
        <v>7.5</v>
      </c>
      <c r="F341" t="s">
        <v>3821</v>
      </c>
      <c r="G341" t="s">
        <v>3821</v>
      </c>
      <c r="H341" t="s">
        <v>3822</v>
      </c>
      <c r="I341" t="s">
        <v>3821</v>
      </c>
      <c r="J341" t="s">
        <v>3821</v>
      </c>
      <c r="K341" t="s">
        <v>3821</v>
      </c>
      <c r="L341" t="s">
        <v>3823</v>
      </c>
      <c r="M341" t="s">
        <v>3822</v>
      </c>
      <c r="N341">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7.5</v>
      </c>
      <c r="O341" t="str">
        <f>IF(OR(Table2[[#This Row],[QE2: method]]="none",Table2[[#This Row],[QE3: l+m]]="none",Table2[[#This Row],[QE5: long]]="none",Table2[[#This Row],[QE8: results]]="none"),"reject","ok")</f>
        <v>ok</v>
      </c>
      <c r="P341" s="5" t="str">
        <f>IF(Table2[[#This Row],[QE score]]&lt;=$P$1,"reject","ok")</f>
        <v>reject</v>
      </c>
      <c r="Q341" s="5" t="str">
        <f>IF(AND(Table2[[#This Row],[QE R1:
QE2/3/5/8]] &lt;&gt; "reject", Table2[[#This Row],[QE R2:
cut-off]] &lt;&gt; "reject"),"yes","no")</f>
        <v>no</v>
      </c>
    </row>
    <row r="342" spans="1:17" x14ac:dyDescent="0.2">
      <c r="A342" t="s">
        <v>1007</v>
      </c>
      <c r="B342" s="5">
        <v>2019</v>
      </c>
      <c r="C342" s="5" t="s">
        <v>1012</v>
      </c>
      <c r="D342" s="5" t="s">
        <v>1013</v>
      </c>
      <c r="E342">
        <v>6.5</v>
      </c>
      <c r="F342" t="s">
        <v>3822</v>
      </c>
      <c r="G342" t="s">
        <v>3822</v>
      </c>
      <c r="H342" t="s">
        <v>3822</v>
      </c>
      <c r="I342" t="s">
        <v>3821</v>
      </c>
      <c r="J342" t="s">
        <v>3821</v>
      </c>
      <c r="K342" t="s">
        <v>3821</v>
      </c>
      <c r="L342" t="s">
        <v>3823</v>
      </c>
      <c r="M342" t="s">
        <v>3822</v>
      </c>
      <c r="N342">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6.5</v>
      </c>
      <c r="O342" t="str">
        <f>IF(OR(Table2[[#This Row],[QE2: method]]="none",Table2[[#This Row],[QE3: l+m]]="none",Table2[[#This Row],[QE5: long]]="none",Table2[[#This Row],[QE8: results]]="none"),"reject","ok")</f>
        <v>ok</v>
      </c>
      <c r="P342" s="5" t="str">
        <f>IF(Table2[[#This Row],[QE score]]&lt;=$P$1,"reject","ok")</f>
        <v>reject</v>
      </c>
      <c r="Q342" s="5" t="str">
        <f>IF(AND(Table2[[#This Row],[QE R1:
QE2/3/5/8]] &lt;&gt; "reject", Table2[[#This Row],[QE R2:
cut-off]] &lt;&gt; "reject"),"yes","no")</f>
        <v>no</v>
      </c>
    </row>
    <row r="343" spans="1:17" x14ac:dyDescent="0.2">
      <c r="A343" t="s">
        <v>3553</v>
      </c>
      <c r="B343" s="5">
        <v>2019</v>
      </c>
      <c r="C343" s="5" t="s">
        <v>407</v>
      </c>
      <c r="D343" s="5" t="s">
        <v>3555</v>
      </c>
      <c r="E343">
        <v>6</v>
      </c>
      <c r="F343" t="s">
        <v>3822</v>
      </c>
      <c r="G343" t="s">
        <v>3821</v>
      </c>
      <c r="H343" t="s">
        <v>3821</v>
      </c>
      <c r="I343" t="s">
        <v>3821</v>
      </c>
      <c r="J343" t="s">
        <v>3823</v>
      </c>
      <c r="K343" t="s">
        <v>3821</v>
      </c>
      <c r="L343" t="s">
        <v>3823</v>
      </c>
      <c r="M343" t="s">
        <v>3822</v>
      </c>
      <c r="N343">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6</v>
      </c>
      <c r="O343" t="str">
        <f>IF(OR(Table2[[#This Row],[QE2: method]]="none",Table2[[#This Row],[QE3: l+m]]="none",Table2[[#This Row],[QE5: long]]="none",Table2[[#This Row],[QE8: results]]="none"),"reject","ok")</f>
        <v>reject</v>
      </c>
      <c r="P343" s="5" t="str">
        <f>IF(Table2[[#This Row],[QE score]]&lt;=$P$1,"reject","ok")</f>
        <v>reject</v>
      </c>
      <c r="Q343" s="5" t="str">
        <f>IF(AND(Table2[[#This Row],[QE R1:
QE2/3/5/8]] &lt;&gt; "reject", Table2[[#This Row],[QE R2:
cut-off]] &lt;&gt; "reject"),"yes","no")</f>
        <v>no</v>
      </c>
    </row>
    <row r="344" spans="1:17" x14ac:dyDescent="0.2">
      <c r="A344" t="s">
        <v>3474</v>
      </c>
      <c r="B344" s="5">
        <v>2019</v>
      </c>
      <c r="C344" s="5" t="s">
        <v>3478</v>
      </c>
      <c r="D344" s="5" t="s">
        <v>3479</v>
      </c>
      <c r="E344">
        <v>7</v>
      </c>
      <c r="F344" t="s">
        <v>3822</v>
      </c>
      <c r="G344" t="s">
        <v>3822</v>
      </c>
      <c r="H344" t="s">
        <v>3822</v>
      </c>
      <c r="I344" t="s">
        <v>3822</v>
      </c>
      <c r="J344" t="s">
        <v>3821</v>
      </c>
      <c r="K344" t="s">
        <v>3821</v>
      </c>
      <c r="L344" t="s">
        <v>3821</v>
      </c>
      <c r="M344" t="s">
        <v>3822</v>
      </c>
      <c r="N344">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v>
      </c>
      <c r="O344" t="str">
        <f>IF(OR(Table2[[#This Row],[QE2: method]]="none",Table2[[#This Row],[QE3: l+m]]="none",Table2[[#This Row],[QE5: long]]="none",Table2[[#This Row],[QE8: results]]="none"),"reject","ok")</f>
        <v>ok</v>
      </c>
      <c r="P344" s="5" t="str">
        <f>IF(Table2[[#This Row],[QE score]]&lt;=$P$1,"reject","ok")</f>
        <v>reject</v>
      </c>
      <c r="Q344" s="5" t="str">
        <f>IF(AND(Table2[[#This Row],[QE R1:
QE2/3/5/8]] &lt;&gt; "reject", Table2[[#This Row],[QE R2:
cut-off]] &lt;&gt; "reject"),"yes","no")</f>
        <v>no</v>
      </c>
    </row>
    <row r="345" spans="1:17" x14ac:dyDescent="0.2">
      <c r="A345" t="s">
        <v>1030</v>
      </c>
      <c r="B345" s="5">
        <v>2019</v>
      </c>
      <c r="C345" s="5" t="s">
        <v>1034</v>
      </c>
      <c r="D345" s="5" t="s">
        <v>2205</v>
      </c>
      <c r="E345">
        <v>5.5</v>
      </c>
      <c r="F345" t="s">
        <v>3823</v>
      </c>
      <c r="G345" t="s">
        <v>3821</v>
      </c>
      <c r="H345" t="s">
        <v>3821</v>
      </c>
      <c r="I345" t="s">
        <v>3821</v>
      </c>
      <c r="J345" t="s">
        <v>3823</v>
      </c>
      <c r="K345" t="s">
        <v>3821</v>
      </c>
      <c r="L345" t="s">
        <v>3823</v>
      </c>
      <c r="M345" t="s">
        <v>3822</v>
      </c>
      <c r="N345">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5.5</v>
      </c>
      <c r="O345" t="str">
        <f>IF(OR(Table2[[#This Row],[QE2: method]]="none",Table2[[#This Row],[QE3: l+m]]="none",Table2[[#This Row],[QE5: long]]="none",Table2[[#This Row],[QE8: results]]="none"),"reject","ok")</f>
        <v>reject</v>
      </c>
      <c r="P345" s="5" t="str">
        <f>IF(Table2[[#This Row],[QE score]]&lt;=$P$1,"reject","ok")</f>
        <v>reject</v>
      </c>
      <c r="Q345" s="5" t="str">
        <f>IF(AND(Table2[[#This Row],[QE R1:
QE2/3/5/8]] &lt;&gt; "reject", Table2[[#This Row],[QE R2:
cut-off]] &lt;&gt; "reject"),"yes","no")</f>
        <v>no</v>
      </c>
    </row>
    <row r="346" spans="1:17" x14ac:dyDescent="0.2">
      <c r="A346" t="s">
        <v>2582</v>
      </c>
      <c r="B346" s="5">
        <v>2019</v>
      </c>
      <c r="C346" s="5" t="s">
        <v>657</v>
      </c>
      <c r="D346" s="5" t="s">
        <v>2584</v>
      </c>
      <c r="E346">
        <v>3</v>
      </c>
      <c r="F346" t="s">
        <v>3823</v>
      </c>
      <c r="G346" t="s">
        <v>3822</v>
      </c>
      <c r="H346" t="s">
        <v>3821</v>
      </c>
      <c r="I346" t="s">
        <v>3822</v>
      </c>
      <c r="J346" t="s">
        <v>3823</v>
      </c>
      <c r="K346" t="s">
        <v>3823</v>
      </c>
      <c r="L346" t="s">
        <v>3823</v>
      </c>
      <c r="M346" t="s">
        <v>3823</v>
      </c>
      <c r="N346">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3</v>
      </c>
      <c r="O346" t="str">
        <f>IF(OR(Table2[[#This Row],[QE2: method]]="none",Table2[[#This Row],[QE3: l+m]]="none",Table2[[#This Row],[QE5: long]]="none",Table2[[#This Row],[QE8: results]]="none"),"reject","ok")</f>
        <v>reject</v>
      </c>
      <c r="P346" s="5" t="str">
        <f>IF(Table2[[#This Row],[QE score]]&lt;=$P$1,"reject","ok")</f>
        <v>reject</v>
      </c>
      <c r="Q346" s="5" t="str">
        <f>IF(AND(Table2[[#This Row],[QE R1:
QE2/3/5/8]] &lt;&gt; "reject", Table2[[#This Row],[QE R2:
cut-off]] &lt;&gt; "reject"),"yes","no")</f>
        <v>no</v>
      </c>
    </row>
    <row r="347" spans="1:17" x14ac:dyDescent="0.2">
      <c r="A347" t="s">
        <v>1963</v>
      </c>
      <c r="B347" s="5">
        <v>2019</v>
      </c>
      <c r="C347" s="5" t="s">
        <v>674</v>
      </c>
      <c r="D347" s="5" t="s">
        <v>1967</v>
      </c>
      <c r="E347">
        <v>3.5</v>
      </c>
      <c r="F347" t="s">
        <v>3821</v>
      </c>
      <c r="G347" t="s">
        <v>3822</v>
      </c>
      <c r="H347" t="s">
        <v>3821</v>
      </c>
      <c r="I347" t="s">
        <v>3823</v>
      </c>
      <c r="J347" t="s">
        <v>3823</v>
      </c>
      <c r="K347" t="s">
        <v>3823</v>
      </c>
      <c r="L347" t="s">
        <v>3823</v>
      </c>
      <c r="M347" t="s">
        <v>3823</v>
      </c>
      <c r="N347">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3.5</v>
      </c>
      <c r="O347" t="str">
        <f>IF(OR(Table2[[#This Row],[QE2: method]]="none",Table2[[#This Row],[QE3: l+m]]="none",Table2[[#This Row],[QE5: long]]="none",Table2[[#This Row],[QE8: results]]="none"),"reject","ok")</f>
        <v>reject</v>
      </c>
      <c r="P347" s="5" t="str">
        <f>IF(Table2[[#This Row],[QE score]]&lt;=$P$1,"reject","ok")</f>
        <v>reject</v>
      </c>
      <c r="Q347" s="5" t="str">
        <f>IF(AND(Table2[[#This Row],[QE R1:
QE2/3/5/8]] &lt;&gt; "reject", Table2[[#This Row],[QE R2:
cut-off]] &lt;&gt; "reject"),"yes","no")</f>
        <v>no</v>
      </c>
    </row>
    <row r="348" spans="1:17" x14ac:dyDescent="0.2">
      <c r="A348" t="s">
        <v>3508</v>
      </c>
      <c r="B348" s="5">
        <v>2019</v>
      </c>
      <c r="C348" s="5" t="s">
        <v>505</v>
      </c>
      <c r="D348" s="5" t="s">
        <v>3511</v>
      </c>
      <c r="E348">
        <v>5</v>
      </c>
      <c r="F348" t="s">
        <v>3823</v>
      </c>
      <c r="G348" t="s">
        <v>3822</v>
      </c>
      <c r="H348" t="s">
        <v>3821</v>
      </c>
      <c r="I348" t="s">
        <v>3821</v>
      </c>
      <c r="J348" t="s">
        <v>3823</v>
      </c>
      <c r="K348" t="s">
        <v>3821</v>
      </c>
      <c r="L348" t="s">
        <v>3823</v>
      </c>
      <c r="M348" t="s">
        <v>3822</v>
      </c>
      <c r="N348">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5</v>
      </c>
      <c r="O348" t="str">
        <f>IF(OR(Table2[[#This Row],[QE2: method]]="none",Table2[[#This Row],[QE3: l+m]]="none",Table2[[#This Row],[QE5: long]]="none",Table2[[#This Row],[QE8: results]]="none"),"reject","ok")</f>
        <v>reject</v>
      </c>
      <c r="P348" s="5" t="str">
        <f>IF(Table2[[#This Row],[QE score]]&lt;=$P$1,"reject","ok")</f>
        <v>reject</v>
      </c>
      <c r="Q348" s="5" t="str">
        <f>IF(AND(Table2[[#This Row],[QE R1:
QE2/3/5/8]] &lt;&gt; "reject", Table2[[#This Row],[QE R2:
cut-off]] &lt;&gt; "reject"),"yes","no")</f>
        <v>no</v>
      </c>
    </row>
    <row r="349" spans="1:17" x14ac:dyDescent="0.2">
      <c r="A349" t="s">
        <v>1976</v>
      </c>
      <c r="B349" s="5">
        <v>2019</v>
      </c>
      <c r="C349" s="5" t="s">
        <v>677</v>
      </c>
      <c r="D349" s="5" t="s">
        <v>1979</v>
      </c>
      <c r="E349">
        <v>5.5</v>
      </c>
      <c r="F349" t="s">
        <v>3822</v>
      </c>
      <c r="G349" t="s">
        <v>3822</v>
      </c>
      <c r="H349" t="s">
        <v>3821</v>
      </c>
      <c r="I349" t="s">
        <v>3822</v>
      </c>
      <c r="J349" t="s">
        <v>3821</v>
      </c>
      <c r="K349" t="s">
        <v>3823</v>
      </c>
      <c r="L349" t="s">
        <v>3823</v>
      </c>
      <c r="M349" t="s">
        <v>3823</v>
      </c>
      <c r="N349">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5.5</v>
      </c>
      <c r="O349" t="str">
        <f>IF(OR(Table2[[#This Row],[QE2: method]]="none",Table2[[#This Row],[QE3: l+m]]="none",Table2[[#This Row],[QE5: long]]="none",Table2[[#This Row],[QE8: results]]="none"),"reject","ok")</f>
        <v>reject</v>
      </c>
      <c r="P349" s="5" t="str">
        <f>IF(Table2[[#This Row],[QE score]]&lt;=$P$1,"reject","ok")</f>
        <v>reject</v>
      </c>
      <c r="Q349" s="5" t="str">
        <f>IF(AND(Table2[[#This Row],[QE R1:
QE2/3/5/8]] &lt;&gt; "reject", Table2[[#This Row],[QE R2:
cut-off]] &lt;&gt; "reject"),"yes","no")</f>
        <v>no</v>
      </c>
    </row>
    <row r="350" spans="1:17" x14ac:dyDescent="0.2">
      <c r="A350" t="s">
        <v>408</v>
      </c>
      <c r="B350" s="5">
        <v>2019</v>
      </c>
      <c r="C350" s="5" t="s">
        <v>411</v>
      </c>
      <c r="D350" s="5" t="s">
        <v>3519</v>
      </c>
      <c r="E350">
        <v>7</v>
      </c>
      <c r="F350" t="s">
        <v>3822</v>
      </c>
      <c r="G350" t="s">
        <v>3822</v>
      </c>
      <c r="H350" t="s">
        <v>3821</v>
      </c>
      <c r="I350" t="s">
        <v>3822</v>
      </c>
      <c r="J350" t="s">
        <v>3821</v>
      </c>
      <c r="K350" t="s">
        <v>3821</v>
      </c>
      <c r="L350" t="s">
        <v>3823</v>
      </c>
      <c r="M350" t="s">
        <v>3822</v>
      </c>
      <c r="N350">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v>
      </c>
      <c r="O350" t="str">
        <f>IF(OR(Table2[[#This Row],[QE2: method]]="none",Table2[[#This Row],[QE3: l+m]]="none",Table2[[#This Row],[QE5: long]]="none",Table2[[#This Row],[QE8: results]]="none"),"reject","ok")</f>
        <v>ok</v>
      </c>
      <c r="P350" s="5" t="str">
        <f>IF(Table2[[#This Row],[QE score]]&lt;=$P$1,"reject","ok")</f>
        <v>reject</v>
      </c>
      <c r="Q350" s="5" t="str">
        <f>IF(AND(Table2[[#This Row],[QE R1:
QE2/3/5/8]] &lt;&gt; "reject", Table2[[#This Row],[QE R2:
cut-off]] &lt;&gt; "reject"),"yes","no")</f>
        <v>no</v>
      </c>
    </row>
    <row r="351" spans="1:17" x14ac:dyDescent="0.2">
      <c r="A351" t="s">
        <v>553</v>
      </c>
      <c r="B351" s="5">
        <v>2019</v>
      </c>
      <c r="C351" s="5" t="s">
        <v>558</v>
      </c>
      <c r="D351" s="5" t="s">
        <v>2564</v>
      </c>
      <c r="E351">
        <v>5</v>
      </c>
      <c r="F351" t="s">
        <v>3823</v>
      </c>
      <c r="G351" t="s">
        <v>3822</v>
      </c>
      <c r="H351" t="s">
        <v>3821</v>
      </c>
      <c r="I351" t="s">
        <v>3821</v>
      </c>
      <c r="J351" t="s">
        <v>3823</v>
      </c>
      <c r="K351" t="s">
        <v>3821</v>
      </c>
      <c r="L351" t="s">
        <v>3823</v>
      </c>
      <c r="M351" t="s">
        <v>3822</v>
      </c>
      <c r="N351">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5</v>
      </c>
      <c r="O351" t="str">
        <f>IF(OR(Table2[[#This Row],[QE2: method]]="none",Table2[[#This Row],[QE3: l+m]]="none",Table2[[#This Row],[QE5: long]]="none",Table2[[#This Row],[QE8: results]]="none"),"reject","ok")</f>
        <v>reject</v>
      </c>
      <c r="P351" s="5" t="str">
        <f>IF(Table2[[#This Row],[QE score]]&lt;=$P$1,"reject","ok")</f>
        <v>reject</v>
      </c>
      <c r="Q351" s="5" t="str">
        <f>IF(AND(Table2[[#This Row],[QE R1:
QE2/3/5/8]] &lt;&gt; "reject", Table2[[#This Row],[QE R2:
cut-off]] &lt;&gt; "reject"),"yes","no")</f>
        <v>no</v>
      </c>
    </row>
    <row r="352" spans="1:17" x14ac:dyDescent="0.2">
      <c r="A352" t="s">
        <v>798</v>
      </c>
      <c r="B352" s="5">
        <v>2019</v>
      </c>
      <c r="C352" s="5" t="s">
        <v>1351</v>
      </c>
      <c r="D352" s="5" t="s">
        <v>3629</v>
      </c>
      <c r="E352">
        <v>7</v>
      </c>
      <c r="F352" t="s">
        <v>3823</v>
      </c>
      <c r="G352" t="s">
        <v>3822</v>
      </c>
      <c r="H352" t="s">
        <v>3822</v>
      </c>
      <c r="I352" t="s">
        <v>3822</v>
      </c>
      <c r="J352" t="s">
        <v>3821</v>
      </c>
      <c r="K352" t="s">
        <v>3821</v>
      </c>
      <c r="L352" t="s">
        <v>3821</v>
      </c>
      <c r="M352" t="s">
        <v>3821</v>
      </c>
      <c r="N352">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v>
      </c>
      <c r="O352" t="str">
        <f>IF(OR(Table2[[#This Row],[QE2: method]]="none",Table2[[#This Row],[QE3: l+m]]="none",Table2[[#This Row],[QE5: long]]="none",Table2[[#This Row],[QE8: results]]="none"),"reject","ok")</f>
        <v>ok</v>
      </c>
      <c r="P352" s="5" t="str">
        <f>IF(Table2[[#This Row],[QE score]]&lt;=$P$1,"reject","ok")</f>
        <v>reject</v>
      </c>
      <c r="Q352" s="5" t="str">
        <f>IF(AND(Table2[[#This Row],[QE R1:
QE2/3/5/8]] &lt;&gt; "reject", Table2[[#This Row],[QE R2:
cut-off]] &lt;&gt; "reject"),"yes","no")</f>
        <v>no</v>
      </c>
    </row>
    <row r="353" spans="1:17" x14ac:dyDescent="0.2">
      <c r="A353" t="s">
        <v>451</v>
      </c>
      <c r="B353" s="5">
        <v>2019</v>
      </c>
      <c r="C353" s="5" t="s">
        <v>452</v>
      </c>
      <c r="D353" s="5" t="s">
        <v>3540</v>
      </c>
      <c r="E353">
        <v>4</v>
      </c>
      <c r="F353" t="s">
        <v>3823</v>
      </c>
      <c r="G353" t="s">
        <v>3822</v>
      </c>
      <c r="H353" t="s">
        <v>3821</v>
      </c>
      <c r="I353" t="s">
        <v>3822</v>
      </c>
      <c r="J353" t="s">
        <v>3823</v>
      </c>
      <c r="K353" t="s">
        <v>3821</v>
      </c>
      <c r="L353" t="s">
        <v>3823</v>
      </c>
      <c r="M353" t="s">
        <v>3823</v>
      </c>
      <c r="N353">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4</v>
      </c>
      <c r="O353" t="str">
        <f>IF(OR(Table2[[#This Row],[QE2: method]]="none",Table2[[#This Row],[QE3: l+m]]="none",Table2[[#This Row],[QE5: long]]="none",Table2[[#This Row],[QE8: results]]="none"),"reject","ok")</f>
        <v>reject</v>
      </c>
      <c r="P353" s="5" t="str">
        <f>IF(Table2[[#This Row],[QE score]]&lt;=$P$1,"reject","ok")</f>
        <v>reject</v>
      </c>
      <c r="Q353" s="5" t="str">
        <f>IF(AND(Table2[[#This Row],[QE R1:
QE2/3/5/8]] &lt;&gt; "reject", Table2[[#This Row],[QE R2:
cut-off]] &lt;&gt; "reject"),"yes","no")</f>
        <v>no</v>
      </c>
    </row>
    <row r="354" spans="1:17" x14ac:dyDescent="0.2">
      <c r="A354" t="s">
        <v>834</v>
      </c>
      <c r="B354" s="5">
        <v>2020</v>
      </c>
      <c r="C354" s="5" t="s">
        <v>840</v>
      </c>
      <c r="D354" s="5" t="s">
        <v>841</v>
      </c>
      <c r="E354">
        <v>7</v>
      </c>
      <c r="F354" t="s">
        <v>3823</v>
      </c>
      <c r="G354" t="s">
        <v>3822</v>
      </c>
      <c r="H354" t="s">
        <v>3821</v>
      </c>
      <c r="I354" t="s">
        <v>3822</v>
      </c>
      <c r="J354" t="s">
        <v>3821</v>
      </c>
      <c r="K354" t="s">
        <v>3821</v>
      </c>
      <c r="L354" t="s">
        <v>3821</v>
      </c>
      <c r="M354" t="s">
        <v>3823</v>
      </c>
      <c r="N354">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v>
      </c>
      <c r="O354" t="str">
        <f>IF(OR(Table2[[#This Row],[QE2: method]]="none",Table2[[#This Row],[QE3: l+m]]="none",Table2[[#This Row],[QE5: long]]="none",Table2[[#This Row],[QE8: results]]="none"),"reject","ok")</f>
        <v>reject</v>
      </c>
      <c r="P354" s="5" t="str">
        <f>IF(Table2[[#This Row],[QE score]]&lt;=$P$1,"reject","ok")</f>
        <v>reject</v>
      </c>
      <c r="Q354" s="5" t="str">
        <f>IF(AND(Table2[[#This Row],[QE R1:
QE2/3/5/8]] &lt;&gt; "reject", Table2[[#This Row],[QE R2:
cut-off]] &lt;&gt; "reject"),"yes","no")</f>
        <v>no</v>
      </c>
    </row>
    <row r="355" spans="1:17" x14ac:dyDescent="0.2">
      <c r="A355" t="s">
        <v>2070</v>
      </c>
      <c r="B355" s="5">
        <v>2020</v>
      </c>
      <c r="C355" s="5" t="s">
        <v>2075</v>
      </c>
      <c r="D355" s="5" t="s">
        <v>2076</v>
      </c>
      <c r="E355">
        <v>6</v>
      </c>
      <c r="F355" t="s">
        <v>3823</v>
      </c>
      <c r="G355" t="s">
        <v>3822</v>
      </c>
      <c r="H355" t="s">
        <v>3821</v>
      </c>
      <c r="I355" t="s">
        <v>3821</v>
      </c>
      <c r="J355" t="s">
        <v>3821</v>
      </c>
      <c r="K355" t="s">
        <v>3823</v>
      </c>
      <c r="L355" t="s">
        <v>3823</v>
      </c>
      <c r="M355" t="s">
        <v>3822</v>
      </c>
      <c r="N355">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6</v>
      </c>
      <c r="O355" t="str">
        <f>IF(OR(Table2[[#This Row],[QE2: method]]="none",Table2[[#This Row],[QE3: l+m]]="none",Table2[[#This Row],[QE5: long]]="none",Table2[[#This Row],[QE8: results]]="none"),"reject","ok")</f>
        <v>ok</v>
      </c>
      <c r="P355" s="5" t="str">
        <f>IF(Table2[[#This Row],[QE score]]&lt;=$P$1,"reject","ok")</f>
        <v>reject</v>
      </c>
      <c r="Q355" s="5" t="str">
        <f>IF(AND(Table2[[#This Row],[QE R1:
QE2/3/5/8]] &lt;&gt; "reject", Table2[[#This Row],[QE R2:
cut-off]] &lt;&gt; "reject"),"yes","no")</f>
        <v>no</v>
      </c>
    </row>
    <row r="356" spans="1:17" x14ac:dyDescent="0.2">
      <c r="A356" t="s">
        <v>1506</v>
      </c>
      <c r="B356" s="5">
        <v>2020</v>
      </c>
      <c r="C356" s="5" t="s">
        <v>60</v>
      </c>
      <c r="D356" s="5" t="s">
        <v>1509</v>
      </c>
      <c r="E356">
        <v>7</v>
      </c>
      <c r="F356" t="s">
        <v>3822</v>
      </c>
      <c r="G356" t="s">
        <v>3822</v>
      </c>
      <c r="H356" t="s">
        <v>3821</v>
      </c>
      <c r="I356" t="s">
        <v>3822</v>
      </c>
      <c r="J356" t="s">
        <v>3821</v>
      </c>
      <c r="K356" t="s">
        <v>3821</v>
      </c>
      <c r="L356" t="s">
        <v>3823</v>
      </c>
      <c r="M356" t="s">
        <v>3822</v>
      </c>
      <c r="N356">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v>
      </c>
      <c r="O356" t="str">
        <f>IF(OR(Table2[[#This Row],[QE2: method]]="none",Table2[[#This Row],[QE3: l+m]]="none",Table2[[#This Row],[QE5: long]]="none",Table2[[#This Row],[QE8: results]]="none"),"reject","ok")</f>
        <v>ok</v>
      </c>
      <c r="P356" s="5" t="str">
        <f>IF(Table2[[#This Row],[QE score]]&lt;=$P$1,"reject","ok")</f>
        <v>reject</v>
      </c>
      <c r="Q356" s="5" t="str">
        <f>IF(AND(Table2[[#This Row],[QE R1:
QE2/3/5/8]] &lt;&gt; "reject", Table2[[#This Row],[QE R2:
cut-off]] &lt;&gt; "reject"),"yes","no")</f>
        <v>no</v>
      </c>
    </row>
    <row r="357" spans="1:17" x14ac:dyDescent="0.2">
      <c r="A357" t="s">
        <v>1841</v>
      </c>
      <c r="B357" s="5">
        <v>2020</v>
      </c>
      <c r="C357" s="5" t="s">
        <v>1845</v>
      </c>
      <c r="D357" s="5" t="s">
        <v>1846</v>
      </c>
      <c r="E357">
        <v>7.5</v>
      </c>
      <c r="F357" t="s">
        <v>3823</v>
      </c>
      <c r="G357" t="s">
        <v>3822</v>
      </c>
      <c r="H357" t="s">
        <v>3821</v>
      </c>
      <c r="I357" t="s">
        <v>3821</v>
      </c>
      <c r="J357" t="s">
        <v>3821</v>
      </c>
      <c r="K357" t="s">
        <v>3821</v>
      </c>
      <c r="L357" t="s">
        <v>3821</v>
      </c>
      <c r="M357" t="s">
        <v>3823</v>
      </c>
      <c r="N357">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7.5</v>
      </c>
      <c r="O357" t="str">
        <f>IF(OR(Table2[[#This Row],[QE2: method]]="none",Table2[[#This Row],[QE3: l+m]]="none",Table2[[#This Row],[QE5: long]]="none",Table2[[#This Row],[QE8: results]]="none"),"reject","ok")</f>
        <v>reject</v>
      </c>
      <c r="P357" s="5" t="str">
        <f>IF(Table2[[#This Row],[QE score]]&lt;=$P$1,"reject","ok")</f>
        <v>reject</v>
      </c>
      <c r="Q357" s="5" t="str">
        <f>IF(AND(Table2[[#This Row],[QE R1:
QE2/3/5/8]] &lt;&gt; "reject", Table2[[#This Row],[QE R2:
cut-off]] &lt;&gt; "reject"),"yes","no")</f>
        <v>no</v>
      </c>
    </row>
    <row r="358" spans="1:17" x14ac:dyDescent="0.2">
      <c r="A358" t="s">
        <v>761</v>
      </c>
      <c r="B358" s="5">
        <v>2020</v>
      </c>
      <c r="C358" s="5" t="s">
        <v>2764</v>
      </c>
      <c r="D358" s="5" t="s">
        <v>3572</v>
      </c>
      <c r="E358">
        <v>7.5</v>
      </c>
      <c r="F358" t="s">
        <v>3822</v>
      </c>
      <c r="G358" t="s">
        <v>3822</v>
      </c>
      <c r="H358" t="s">
        <v>3821</v>
      </c>
      <c r="I358" t="s">
        <v>3821</v>
      </c>
      <c r="J358" t="s">
        <v>3821</v>
      </c>
      <c r="K358" t="s">
        <v>3821</v>
      </c>
      <c r="L358" t="s">
        <v>3823</v>
      </c>
      <c r="M358" t="s">
        <v>3822</v>
      </c>
      <c r="N358">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7.5</v>
      </c>
      <c r="O358" t="str">
        <f>IF(OR(Table2[[#This Row],[QE2: method]]="none",Table2[[#This Row],[QE3: l+m]]="none",Table2[[#This Row],[QE5: long]]="none",Table2[[#This Row],[QE8: results]]="none"),"reject","ok")</f>
        <v>ok</v>
      </c>
      <c r="P358" s="5" t="str">
        <f>IF(Table2[[#This Row],[QE score]]&lt;=$P$1,"reject","ok")</f>
        <v>reject</v>
      </c>
      <c r="Q358" s="5" t="str">
        <f>IF(AND(Table2[[#This Row],[QE R1:
QE2/3/5/8]] &lt;&gt; "reject", Table2[[#This Row],[QE R2:
cut-off]] &lt;&gt; "reject"),"yes","no")</f>
        <v>no</v>
      </c>
    </row>
    <row r="359" spans="1:17" x14ac:dyDescent="0.2">
      <c r="A359" t="s">
        <v>1717</v>
      </c>
      <c r="B359" s="5">
        <v>2020</v>
      </c>
      <c r="C359" s="5" t="s">
        <v>108</v>
      </c>
      <c r="D359" s="5" t="s">
        <v>1719</v>
      </c>
      <c r="E359">
        <v>6</v>
      </c>
      <c r="F359" t="s">
        <v>3823</v>
      </c>
      <c r="G359" t="s">
        <v>3821</v>
      </c>
      <c r="H359" t="s">
        <v>3821</v>
      </c>
      <c r="I359" t="s">
        <v>3822</v>
      </c>
      <c r="J359" t="s">
        <v>3823</v>
      </c>
      <c r="K359" t="s">
        <v>3821</v>
      </c>
      <c r="L359" t="s">
        <v>3821</v>
      </c>
      <c r="M359" t="s">
        <v>3822</v>
      </c>
      <c r="N359">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6</v>
      </c>
      <c r="O359" t="str">
        <f>IF(OR(Table2[[#This Row],[QE2: method]]="none",Table2[[#This Row],[QE3: l+m]]="none",Table2[[#This Row],[QE5: long]]="none",Table2[[#This Row],[QE8: results]]="none"),"reject","ok")</f>
        <v>reject</v>
      </c>
      <c r="P359" s="5" t="str">
        <f>IF(Table2[[#This Row],[QE score]]&lt;=$P$1,"reject","ok")</f>
        <v>reject</v>
      </c>
      <c r="Q359" s="5" t="str">
        <f>IF(AND(Table2[[#This Row],[QE R1:
QE2/3/5/8]] &lt;&gt; "reject", Table2[[#This Row],[QE R2:
cut-off]] &lt;&gt; "reject"),"yes","no")</f>
        <v>no</v>
      </c>
    </row>
    <row r="360" spans="1:17" x14ac:dyDescent="0.2">
      <c r="A360" t="s">
        <v>101</v>
      </c>
      <c r="B360" s="5">
        <v>2020</v>
      </c>
      <c r="C360" s="5" t="s">
        <v>103</v>
      </c>
      <c r="D360" s="5" t="s">
        <v>3589</v>
      </c>
      <c r="E360">
        <v>2.5</v>
      </c>
      <c r="F360" t="s">
        <v>3823</v>
      </c>
      <c r="G360" t="s">
        <v>3823</v>
      </c>
      <c r="H360" t="s">
        <v>3821</v>
      </c>
      <c r="I360" t="s">
        <v>3822</v>
      </c>
      <c r="J360" t="s">
        <v>3823</v>
      </c>
      <c r="K360" t="s">
        <v>3823</v>
      </c>
      <c r="L360" t="s">
        <v>3823</v>
      </c>
      <c r="M360" t="s">
        <v>3823</v>
      </c>
      <c r="N360">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2.5</v>
      </c>
      <c r="O360" t="str">
        <f>IF(OR(Table2[[#This Row],[QE2: method]]="none",Table2[[#This Row],[QE3: l+m]]="none",Table2[[#This Row],[QE5: long]]="none",Table2[[#This Row],[QE8: results]]="none"),"reject","ok")</f>
        <v>reject</v>
      </c>
      <c r="P360" s="5" t="str">
        <f>IF(Table2[[#This Row],[QE score]]&lt;=$P$1,"reject","ok")</f>
        <v>reject</v>
      </c>
      <c r="Q360" s="5" t="str">
        <f>IF(AND(Table2[[#This Row],[QE R1:
QE2/3/5/8]] &lt;&gt; "reject", Table2[[#This Row],[QE R2:
cut-off]] &lt;&gt; "reject"),"yes","no")</f>
        <v>no</v>
      </c>
    </row>
    <row r="361" spans="1:17" x14ac:dyDescent="0.2">
      <c r="A361" t="s">
        <v>3606</v>
      </c>
      <c r="B361" s="5">
        <v>2020</v>
      </c>
      <c r="C361" s="5" t="s">
        <v>3610</v>
      </c>
      <c r="D361" s="5" t="s">
        <v>3611</v>
      </c>
      <c r="E361">
        <v>7.5</v>
      </c>
      <c r="F361" t="s">
        <v>3822</v>
      </c>
      <c r="G361" t="s">
        <v>3822</v>
      </c>
      <c r="H361" t="s">
        <v>3822</v>
      </c>
      <c r="I361" t="s">
        <v>3821</v>
      </c>
      <c r="J361" t="s">
        <v>3821</v>
      </c>
      <c r="K361" t="s">
        <v>3821</v>
      </c>
      <c r="L361" t="s">
        <v>3821</v>
      </c>
      <c r="M361" t="s">
        <v>3822</v>
      </c>
      <c r="N361">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7.5</v>
      </c>
      <c r="O361" t="str">
        <f>IF(OR(Table2[[#This Row],[QE2: method]]="none",Table2[[#This Row],[QE3: l+m]]="none",Table2[[#This Row],[QE5: long]]="none",Table2[[#This Row],[QE8: results]]="none"),"reject","ok")</f>
        <v>ok</v>
      </c>
      <c r="P361" s="5" t="str">
        <f>IF(Table2[[#This Row],[QE score]]&lt;=$P$1,"reject","ok")</f>
        <v>reject</v>
      </c>
      <c r="Q361" s="5" t="str">
        <f>IF(AND(Table2[[#This Row],[QE R1:
QE2/3/5/8]] &lt;&gt; "reject", Table2[[#This Row],[QE R2:
cut-off]] &lt;&gt; "reject"),"yes","no")</f>
        <v>no</v>
      </c>
    </row>
    <row r="362" spans="1:17" x14ac:dyDescent="0.2">
      <c r="A362" t="s">
        <v>2839</v>
      </c>
      <c r="B362" s="5">
        <v>2020</v>
      </c>
      <c r="C362" s="5" t="s">
        <v>1309</v>
      </c>
      <c r="D362" s="5" t="s">
        <v>2841</v>
      </c>
      <c r="E362">
        <v>4</v>
      </c>
      <c r="F362" t="s">
        <v>3823</v>
      </c>
      <c r="G362" t="s">
        <v>3821</v>
      </c>
      <c r="H362" t="s">
        <v>3821</v>
      </c>
      <c r="I362" t="s">
        <v>3821</v>
      </c>
      <c r="J362" t="s">
        <v>3823</v>
      </c>
      <c r="K362" t="s">
        <v>3823</v>
      </c>
      <c r="L362" t="s">
        <v>3823</v>
      </c>
      <c r="M362" t="s">
        <v>3823</v>
      </c>
      <c r="N362">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4</v>
      </c>
      <c r="O362" t="str">
        <f>IF(OR(Table2[[#This Row],[QE2: method]]="none",Table2[[#This Row],[QE3: l+m]]="none",Table2[[#This Row],[QE5: long]]="none",Table2[[#This Row],[QE8: results]]="none"),"reject","ok")</f>
        <v>reject</v>
      </c>
      <c r="P362" s="5" t="str">
        <f>IF(Table2[[#This Row],[QE score]]&lt;=$P$1,"reject","ok")</f>
        <v>reject</v>
      </c>
      <c r="Q362" s="5" t="str">
        <f>IF(AND(Table2[[#This Row],[QE R1:
QE2/3/5/8]] &lt;&gt; "reject", Table2[[#This Row],[QE R2:
cut-off]] &lt;&gt; "reject"),"yes","no")</f>
        <v>no</v>
      </c>
    </row>
    <row r="363" spans="1:17" x14ac:dyDescent="0.2">
      <c r="A363" t="s">
        <v>3674</v>
      </c>
      <c r="B363" s="5">
        <v>2020</v>
      </c>
      <c r="C363" s="5" t="s">
        <v>3679</v>
      </c>
      <c r="D363" s="5" t="s">
        <v>3680</v>
      </c>
      <c r="E363">
        <v>7.5</v>
      </c>
      <c r="F363" t="s">
        <v>3822</v>
      </c>
      <c r="G363" t="s">
        <v>3822</v>
      </c>
      <c r="H363" t="s">
        <v>3822</v>
      </c>
      <c r="I363" t="s">
        <v>3821</v>
      </c>
      <c r="J363" t="s">
        <v>3821</v>
      </c>
      <c r="K363" t="s">
        <v>3821</v>
      </c>
      <c r="L363" t="s">
        <v>3821</v>
      </c>
      <c r="M363" t="s">
        <v>3822</v>
      </c>
      <c r="N363">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7.5</v>
      </c>
      <c r="O363" t="str">
        <f>IF(OR(Table2[[#This Row],[QE2: method]]="none",Table2[[#This Row],[QE3: l+m]]="none",Table2[[#This Row],[QE5: long]]="none",Table2[[#This Row],[QE8: results]]="none"),"reject","ok")</f>
        <v>ok</v>
      </c>
      <c r="P363" s="5" t="str">
        <f>IF(Table2[[#This Row],[QE score]]&lt;=$P$1,"reject","ok")</f>
        <v>reject</v>
      </c>
      <c r="Q363" s="5" t="str">
        <f>IF(AND(Table2[[#This Row],[QE R1:
QE2/3/5/8]] &lt;&gt; "reject", Table2[[#This Row],[QE R2:
cut-off]] &lt;&gt; "reject"),"yes","no")</f>
        <v>no</v>
      </c>
    </row>
    <row r="364" spans="1:17" x14ac:dyDescent="0.2">
      <c r="A364" t="s">
        <v>2065</v>
      </c>
      <c r="B364" s="5">
        <v>2020</v>
      </c>
      <c r="C364" s="5" t="s">
        <v>446</v>
      </c>
      <c r="D364" s="5" t="s">
        <v>2067</v>
      </c>
      <c r="E364">
        <v>6.5</v>
      </c>
      <c r="F364" t="s">
        <v>3823</v>
      </c>
      <c r="G364" t="s">
        <v>3822</v>
      </c>
      <c r="H364" t="s">
        <v>3821</v>
      </c>
      <c r="I364" t="s">
        <v>3822</v>
      </c>
      <c r="J364" t="s">
        <v>3821</v>
      </c>
      <c r="K364" t="s">
        <v>3821</v>
      </c>
      <c r="L364" t="s">
        <v>3823</v>
      </c>
      <c r="M364" t="s">
        <v>3822</v>
      </c>
      <c r="N364">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6.5</v>
      </c>
      <c r="O364" t="str">
        <f>IF(OR(Table2[[#This Row],[QE2: method]]="none",Table2[[#This Row],[QE3: l+m]]="none",Table2[[#This Row],[QE5: long]]="none",Table2[[#This Row],[QE8: results]]="none"),"reject","ok")</f>
        <v>ok</v>
      </c>
      <c r="P364" s="5" t="str">
        <f>IF(Table2[[#This Row],[QE score]]&lt;=$P$1,"reject","ok")</f>
        <v>reject</v>
      </c>
      <c r="Q364" s="5" t="str">
        <f>IF(AND(Table2[[#This Row],[QE R1:
QE2/3/5/8]] &lt;&gt; "reject", Table2[[#This Row],[QE R2:
cut-off]] &lt;&gt; "reject"),"yes","no")</f>
        <v>no</v>
      </c>
    </row>
    <row r="365" spans="1:17" x14ac:dyDescent="0.2">
      <c r="A365" t="s">
        <v>1021</v>
      </c>
      <c r="B365" s="5">
        <v>2020</v>
      </c>
      <c r="C365" s="5" t="s">
        <v>1026</v>
      </c>
      <c r="D365" s="5" t="s">
        <v>1027</v>
      </c>
      <c r="E365">
        <v>7</v>
      </c>
      <c r="F365" t="s">
        <v>3823</v>
      </c>
      <c r="G365" t="s">
        <v>3822</v>
      </c>
      <c r="H365" t="s">
        <v>3821</v>
      </c>
      <c r="I365" t="s">
        <v>3821</v>
      </c>
      <c r="J365" t="s">
        <v>3821</v>
      </c>
      <c r="K365" t="s">
        <v>3821</v>
      </c>
      <c r="L365" t="s">
        <v>3823</v>
      </c>
      <c r="M365" t="s">
        <v>3822</v>
      </c>
      <c r="N365">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v>
      </c>
      <c r="O365" t="str">
        <f>IF(OR(Table2[[#This Row],[QE2: method]]="none",Table2[[#This Row],[QE3: l+m]]="none",Table2[[#This Row],[QE5: long]]="none",Table2[[#This Row],[QE8: results]]="none"),"reject","ok")</f>
        <v>ok</v>
      </c>
      <c r="P365" s="5" t="str">
        <f>IF(Table2[[#This Row],[QE score]]&lt;=$P$1,"reject","ok")</f>
        <v>reject</v>
      </c>
      <c r="Q365" s="5" t="str">
        <f>IF(AND(Table2[[#This Row],[QE R1:
QE2/3/5/8]] &lt;&gt; "reject", Table2[[#This Row],[QE R2:
cut-off]] &lt;&gt; "reject"),"yes","no")</f>
        <v>no</v>
      </c>
    </row>
    <row r="366" spans="1:17" x14ac:dyDescent="0.2">
      <c r="A366" t="s">
        <v>2378</v>
      </c>
      <c r="B366" s="5">
        <v>2020</v>
      </c>
      <c r="C366" s="5" t="s">
        <v>587</v>
      </c>
      <c r="D366" s="5" t="s">
        <v>2381</v>
      </c>
      <c r="E366">
        <v>5.5</v>
      </c>
      <c r="F366" t="s">
        <v>3822</v>
      </c>
      <c r="G366" t="s">
        <v>3821</v>
      </c>
      <c r="H366" t="s">
        <v>3821</v>
      </c>
      <c r="I366" t="s">
        <v>3822</v>
      </c>
      <c r="J366" t="s">
        <v>3823</v>
      </c>
      <c r="K366" t="s">
        <v>3821</v>
      </c>
      <c r="L366" t="s">
        <v>3823</v>
      </c>
      <c r="M366" t="s">
        <v>3822</v>
      </c>
      <c r="N366">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5.5</v>
      </c>
      <c r="O366" t="str">
        <f>IF(OR(Table2[[#This Row],[QE2: method]]="none",Table2[[#This Row],[QE3: l+m]]="none",Table2[[#This Row],[QE5: long]]="none",Table2[[#This Row],[QE8: results]]="none"),"reject","ok")</f>
        <v>reject</v>
      </c>
      <c r="P366" s="5" t="str">
        <f>IF(Table2[[#This Row],[QE score]]&lt;=$P$1,"reject","ok")</f>
        <v>reject</v>
      </c>
      <c r="Q366" s="5" t="str">
        <f>IF(AND(Table2[[#This Row],[QE R1:
QE2/3/5/8]] &lt;&gt; "reject", Table2[[#This Row],[QE R2:
cut-off]] &lt;&gt; "reject"),"yes","no")</f>
        <v>no</v>
      </c>
    </row>
    <row r="367" spans="1:17" x14ac:dyDescent="0.2">
      <c r="A367" t="s">
        <v>601</v>
      </c>
      <c r="B367" s="5">
        <v>2020</v>
      </c>
      <c r="C367" s="5" t="s">
        <v>604</v>
      </c>
      <c r="D367" s="5" t="s">
        <v>3711</v>
      </c>
      <c r="E367">
        <v>4.5</v>
      </c>
      <c r="F367" t="s">
        <v>3823</v>
      </c>
      <c r="G367" t="s">
        <v>3822</v>
      </c>
      <c r="H367" t="s">
        <v>3821</v>
      </c>
      <c r="I367" t="s">
        <v>3821</v>
      </c>
      <c r="J367" t="s">
        <v>3823</v>
      </c>
      <c r="K367" t="s">
        <v>3821</v>
      </c>
      <c r="L367" t="s">
        <v>3823</v>
      </c>
      <c r="M367" t="s">
        <v>3823</v>
      </c>
      <c r="N367">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4.5</v>
      </c>
      <c r="O367" t="str">
        <f>IF(OR(Table2[[#This Row],[QE2: method]]="none",Table2[[#This Row],[QE3: l+m]]="none",Table2[[#This Row],[QE5: long]]="none",Table2[[#This Row],[QE8: results]]="none"),"reject","ok")</f>
        <v>reject</v>
      </c>
      <c r="P367" s="5" t="str">
        <f>IF(Table2[[#This Row],[QE score]]&lt;=$P$1,"reject","ok")</f>
        <v>reject</v>
      </c>
      <c r="Q367" s="5" t="str">
        <f>IF(AND(Table2[[#This Row],[QE R1:
QE2/3/5/8]] &lt;&gt; "reject", Table2[[#This Row],[QE R2:
cut-off]] &lt;&gt; "reject"),"yes","no")</f>
        <v>no</v>
      </c>
    </row>
    <row r="368" spans="1:17" x14ac:dyDescent="0.2">
      <c r="A368" t="s">
        <v>3691</v>
      </c>
      <c r="B368" s="5">
        <v>2020</v>
      </c>
      <c r="C368" s="5" t="s">
        <v>581</v>
      </c>
      <c r="D368" s="5" t="s">
        <v>3694</v>
      </c>
      <c r="E368">
        <v>4</v>
      </c>
      <c r="F368" t="s">
        <v>3822</v>
      </c>
      <c r="G368" t="s">
        <v>3822</v>
      </c>
      <c r="H368" t="s">
        <v>3821</v>
      </c>
      <c r="I368" t="s">
        <v>3823</v>
      </c>
      <c r="J368" t="s">
        <v>3823</v>
      </c>
      <c r="K368" t="s">
        <v>3821</v>
      </c>
      <c r="L368" t="s">
        <v>3823</v>
      </c>
      <c r="M368" t="s">
        <v>3823</v>
      </c>
      <c r="N368">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4</v>
      </c>
      <c r="O368" t="str">
        <f>IF(OR(Table2[[#This Row],[QE2: method]]="none",Table2[[#This Row],[QE3: l+m]]="none",Table2[[#This Row],[QE5: long]]="none",Table2[[#This Row],[QE8: results]]="none"),"reject","ok")</f>
        <v>reject</v>
      </c>
      <c r="P368" s="5" t="str">
        <f>IF(Table2[[#This Row],[QE score]]&lt;=$P$1,"reject","ok")</f>
        <v>reject</v>
      </c>
      <c r="Q368" s="5" t="str">
        <f>IF(AND(Table2[[#This Row],[QE R1:
QE2/3/5/8]] &lt;&gt; "reject", Table2[[#This Row],[QE R2:
cut-off]] &lt;&gt; "reject"),"yes","no")</f>
        <v>no</v>
      </c>
    </row>
    <row r="369" spans="1:17" x14ac:dyDescent="0.2">
      <c r="A369" t="s">
        <v>1629</v>
      </c>
      <c r="B369" s="5">
        <v>2020</v>
      </c>
      <c r="C369" s="5" t="s">
        <v>1633</v>
      </c>
      <c r="D369" s="5" t="s">
        <v>1634</v>
      </c>
      <c r="E369">
        <v>6</v>
      </c>
      <c r="F369" t="s">
        <v>3823</v>
      </c>
      <c r="G369" t="s">
        <v>3821</v>
      </c>
      <c r="H369" t="s">
        <v>3821</v>
      </c>
      <c r="I369" t="s">
        <v>3822</v>
      </c>
      <c r="J369" t="s">
        <v>3823</v>
      </c>
      <c r="K369" t="s">
        <v>3821</v>
      </c>
      <c r="L369" t="s">
        <v>3821</v>
      </c>
      <c r="M369" t="s">
        <v>3822</v>
      </c>
      <c r="N369">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6</v>
      </c>
      <c r="O369" t="str">
        <f>IF(OR(Table2[[#This Row],[QE2: method]]="none",Table2[[#This Row],[QE3: l+m]]="none",Table2[[#This Row],[QE5: long]]="none",Table2[[#This Row],[QE8: results]]="none"),"reject","ok")</f>
        <v>reject</v>
      </c>
      <c r="P369" s="5" t="str">
        <f>IF(Table2[[#This Row],[QE score]]&lt;=$P$1,"reject","ok")</f>
        <v>reject</v>
      </c>
      <c r="Q369" s="5" t="str">
        <f>IF(AND(Table2[[#This Row],[QE R1:
QE2/3/5/8]] &lt;&gt; "reject", Table2[[#This Row],[QE R2:
cut-off]] &lt;&gt; "reject"),"yes","no")</f>
        <v>no</v>
      </c>
    </row>
    <row r="370" spans="1:17" x14ac:dyDescent="0.2">
      <c r="A370" t="s">
        <v>69</v>
      </c>
      <c r="B370" s="5">
        <v>2020</v>
      </c>
      <c r="C370" s="5" t="s">
        <v>73</v>
      </c>
      <c r="D370" s="5" t="s">
        <v>3614</v>
      </c>
      <c r="E370">
        <v>5</v>
      </c>
      <c r="F370" t="s">
        <v>3823</v>
      </c>
      <c r="G370" t="s">
        <v>3822</v>
      </c>
      <c r="H370" t="s">
        <v>3821</v>
      </c>
      <c r="I370" t="s">
        <v>3821</v>
      </c>
      <c r="J370" t="s">
        <v>3823</v>
      </c>
      <c r="K370" t="s">
        <v>3821</v>
      </c>
      <c r="L370" t="s">
        <v>3823</v>
      </c>
      <c r="M370" t="s">
        <v>3822</v>
      </c>
      <c r="N370">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5</v>
      </c>
      <c r="O370" t="str">
        <f>IF(OR(Table2[[#This Row],[QE2: method]]="none",Table2[[#This Row],[QE3: l+m]]="none",Table2[[#This Row],[QE5: long]]="none",Table2[[#This Row],[QE8: results]]="none"),"reject","ok")</f>
        <v>reject</v>
      </c>
      <c r="P370" s="5" t="str">
        <f>IF(Table2[[#This Row],[QE score]]&lt;=$P$1,"reject","ok")</f>
        <v>reject</v>
      </c>
      <c r="Q370" s="5" t="str">
        <f>IF(AND(Table2[[#This Row],[QE R1:
QE2/3/5/8]] &lt;&gt; "reject", Table2[[#This Row],[QE R2:
cut-off]] &lt;&gt; "reject"),"yes","no")</f>
        <v>no</v>
      </c>
    </row>
    <row r="371" spans="1:17" x14ac:dyDescent="0.2">
      <c r="A371" t="s">
        <v>1449</v>
      </c>
      <c r="B371" s="5">
        <v>2020</v>
      </c>
      <c r="C371" s="5" t="s">
        <v>308</v>
      </c>
      <c r="D371" s="5" t="s">
        <v>1452</v>
      </c>
      <c r="E371">
        <v>7</v>
      </c>
      <c r="F371" t="s">
        <v>3823</v>
      </c>
      <c r="G371" t="s">
        <v>3822</v>
      </c>
      <c r="H371" t="s">
        <v>3821</v>
      </c>
      <c r="I371" t="s">
        <v>3821</v>
      </c>
      <c r="J371" t="s">
        <v>3821</v>
      </c>
      <c r="K371" t="s">
        <v>3821</v>
      </c>
      <c r="L371" t="s">
        <v>3823</v>
      </c>
      <c r="M371" t="s">
        <v>3822</v>
      </c>
      <c r="N371">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v>
      </c>
      <c r="O371" t="str">
        <f>IF(OR(Table2[[#This Row],[QE2: method]]="none",Table2[[#This Row],[QE3: l+m]]="none",Table2[[#This Row],[QE5: long]]="none",Table2[[#This Row],[QE8: results]]="none"),"reject","ok")</f>
        <v>ok</v>
      </c>
      <c r="P371" s="5" t="str">
        <f>IF(Table2[[#This Row],[QE score]]&lt;=$P$1,"reject","ok")</f>
        <v>reject</v>
      </c>
      <c r="Q371" s="5" t="str">
        <f>IF(AND(Table2[[#This Row],[QE R1:
QE2/3/5/8]] &lt;&gt; "reject", Table2[[#This Row],[QE R2:
cut-off]] &lt;&gt; "reject"),"yes","no")</f>
        <v>no</v>
      </c>
    </row>
    <row r="372" spans="1:17" x14ac:dyDescent="0.2">
      <c r="A372" t="s">
        <v>1051</v>
      </c>
      <c r="B372" s="5">
        <v>2020</v>
      </c>
      <c r="C372" s="5" t="s">
        <v>1056</v>
      </c>
      <c r="D372" s="5" t="s">
        <v>1057</v>
      </c>
      <c r="E372">
        <v>7.5</v>
      </c>
      <c r="F372" t="s">
        <v>3822</v>
      </c>
      <c r="G372" t="s">
        <v>3822</v>
      </c>
      <c r="H372" t="s">
        <v>3822</v>
      </c>
      <c r="I372" t="s">
        <v>3821</v>
      </c>
      <c r="J372" t="s">
        <v>3821</v>
      </c>
      <c r="K372" t="s">
        <v>3821</v>
      </c>
      <c r="L372" t="s">
        <v>3821</v>
      </c>
      <c r="M372" t="s">
        <v>3822</v>
      </c>
      <c r="N372">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7.5</v>
      </c>
      <c r="O372" t="str">
        <f>IF(OR(Table2[[#This Row],[QE2: method]]="none",Table2[[#This Row],[QE3: l+m]]="none",Table2[[#This Row],[QE5: long]]="none",Table2[[#This Row],[QE8: results]]="none"),"reject","ok")</f>
        <v>ok</v>
      </c>
      <c r="P372" s="5" t="str">
        <f>IF(Table2[[#This Row],[QE score]]&lt;=$P$1,"reject","ok")</f>
        <v>reject</v>
      </c>
      <c r="Q372" s="5" t="str">
        <f>IF(AND(Table2[[#This Row],[QE R1:
QE2/3/5/8]] &lt;&gt; "reject", Table2[[#This Row],[QE R2:
cut-off]] &lt;&gt; "reject"),"yes","no")</f>
        <v>no</v>
      </c>
    </row>
    <row r="373" spans="1:17" x14ac:dyDescent="0.2">
      <c r="A373" t="s">
        <v>527</v>
      </c>
      <c r="B373" s="5">
        <v>2020</v>
      </c>
      <c r="C373" s="5" t="s">
        <v>530</v>
      </c>
      <c r="D373" s="5" t="s">
        <v>1886</v>
      </c>
      <c r="E373">
        <v>7.5</v>
      </c>
      <c r="F373" t="s">
        <v>3821</v>
      </c>
      <c r="G373" t="s">
        <v>3821</v>
      </c>
      <c r="H373" t="s">
        <v>3822</v>
      </c>
      <c r="I373" t="s">
        <v>3822</v>
      </c>
      <c r="J373" t="s">
        <v>3821</v>
      </c>
      <c r="K373" t="s">
        <v>3821</v>
      </c>
      <c r="L373" t="s">
        <v>3823</v>
      </c>
      <c r="M373" t="s">
        <v>3821</v>
      </c>
      <c r="N373">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7.5</v>
      </c>
      <c r="O373" t="str">
        <f>IF(OR(Table2[[#This Row],[QE2: method]]="none",Table2[[#This Row],[QE3: l+m]]="none",Table2[[#This Row],[QE5: long]]="none",Table2[[#This Row],[QE8: results]]="none"),"reject","ok")</f>
        <v>ok</v>
      </c>
      <c r="P373" s="5" t="str">
        <f>IF(Table2[[#This Row],[QE score]]&lt;=$P$1,"reject","ok")</f>
        <v>reject</v>
      </c>
      <c r="Q373" s="5" t="str">
        <f>IF(AND(Table2[[#This Row],[QE R1:
QE2/3/5/8]] &lt;&gt; "reject", Table2[[#This Row],[QE R2:
cut-off]] &lt;&gt; "reject"),"yes","no")</f>
        <v>no</v>
      </c>
    </row>
    <row r="374" spans="1:17" x14ac:dyDescent="0.2">
      <c r="A374" t="s">
        <v>2824</v>
      </c>
      <c r="B374" s="5">
        <v>2020</v>
      </c>
      <c r="C374" s="5" t="s">
        <v>2826</v>
      </c>
      <c r="D374" s="5" t="s">
        <v>3724</v>
      </c>
      <c r="E374">
        <v>7.5</v>
      </c>
      <c r="F374" t="s">
        <v>3823</v>
      </c>
      <c r="G374" t="s">
        <v>3822</v>
      </c>
      <c r="H374" t="s">
        <v>3821</v>
      </c>
      <c r="I374" t="s">
        <v>3822</v>
      </c>
      <c r="J374" t="s">
        <v>3821</v>
      </c>
      <c r="K374" t="s">
        <v>3821</v>
      </c>
      <c r="L374" t="s">
        <v>3821</v>
      </c>
      <c r="M374" t="s">
        <v>3822</v>
      </c>
      <c r="N374">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7.5</v>
      </c>
      <c r="O374" t="str">
        <f>IF(OR(Table2[[#This Row],[QE2: method]]="none",Table2[[#This Row],[QE3: l+m]]="none",Table2[[#This Row],[QE5: long]]="none",Table2[[#This Row],[QE8: results]]="none"),"reject","ok")</f>
        <v>ok</v>
      </c>
      <c r="P374" s="5" t="str">
        <f>IF(Table2[[#This Row],[QE score]]&lt;=$P$1,"reject","ok")</f>
        <v>reject</v>
      </c>
      <c r="Q374" s="5" t="str">
        <f>IF(AND(Table2[[#This Row],[QE R1:
QE2/3/5/8]] &lt;&gt; "reject", Table2[[#This Row],[QE R2:
cut-off]] &lt;&gt; "reject"),"yes","no")</f>
        <v>no</v>
      </c>
    </row>
    <row r="375" spans="1:17" x14ac:dyDescent="0.2">
      <c r="A375" t="s">
        <v>3577</v>
      </c>
      <c r="B375" s="5">
        <v>2020</v>
      </c>
      <c r="C375" s="5" t="s">
        <v>2830</v>
      </c>
      <c r="D375" s="5" t="s">
        <v>3579</v>
      </c>
      <c r="E375">
        <v>7.5</v>
      </c>
      <c r="F375" t="s">
        <v>3823</v>
      </c>
      <c r="G375" t="s">
        <v>3822</v>
      </c>
      <c r="H375" t="s">
        <v>3821</v>
      </c>
      <c r="I375" t="s">
        <v>3822</v>
      </c>
      <c r="J375" t="s">
        <v>3821</v>
      </c>
      <c r="K375" t="s">
        <v>3821</v>
      </c>
      <c r="L375" t="s">
        <v>3821</v>
      </c>
      <c r="M375" t="s">
        <v>3822</v>
      </c>
      <c r="N375">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7.5</v>
      </c>
      <c r="O375" t="str">
        <f>IF(OR(Table2[[#This Row],[QE2: method]]="none",Table2[[#This Row],[QE3: l+m]]="none",Table2[[#This Row],[QE5: long]]="none",Table2[[#This Row],[QE8: results]]="none"),"reject","ok")</f>
        <v>ok</v>
      </c>
      <c r="P375" s="5" t="str">
        <f>IF(Table2[[#This Row],[QE score]]&lt;=$P$1,"reject","ok")</f>
        <v>reject</v>
      </c>
      <c r="Q375" s="5" t="str">
        <f>IF(AND(Table2[[#This Row],[QE R1:
QE2/3/5/8]] &lt;&gt; "reject", Table2[[#This Row],[QE R2:
cut-off]] &lt;&gt; "reject"),"yes","no")</f>
        <v>no</v>
      </c>
    </row>
    <row r="376" spans="1:17" x14ac:dyDescent="0.2">
      <c r="A376" t="s">
        <v>2639</v>
      </c>
      <c r="B376" s="5">
        <v>2020</v>
      </c>
      <c r="C376" s="5" t="s">
        <v>1342</v>
      </c>
      <c r="D376" s="5" t="s">
        <v>2641</v>
      </c>
      <c r="E376">
        <v>4</v>
      </c>
      <c r="F376" t="s">
        <v>3823</v>
      </c>
      <c r="G376" t="s">
        <v>3822</v>
      </c>
      <c r="H376" t="s">
        <v>3822</v>
      </c>
      <c r="I376" t="s">
        <v>3821</v>
      </c>
      <c r="J376" t="s">
        <v>3823</v>
      </c>
      <c r="K376" t="s">
        <v>3821</v>
      </c>
      <c r="L376" t="s">
        <v>3823</v>
      </c>
      <c r="M376" t="s">
        <v>3822</v>
      </c>
      <c r="N376">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4</v>
      </c>
      <c r="O376" t="str">
        <f>IF(OR(Table2[[#This Row],[QE2: method]]="none",Table2[[#This Row],[QE3: l+m]]="none",Table2[[#This Row],[QE5: long]]="none",Table2[[#This Row],[QE8: results]]="none"),"reject","ok")</f>
        <v>reject</v>
      </c>
      <c r="P376" s="5" t="str">
        <f>IF(Table2[[#This Row],[QE score]]&lt;=$P$1,"reject","ok")</f>
        <v>reject</v>
      </c>
      <c r="Q376" s="5" t="str">
        <f>IF(AND(Table2[[#This Row],[QE R1:
QE2/3/5/8]] &lt;&gt; "reject", Table2[[#This Row],[QE R2:
cut-off]] &lt;&gt; "reject"),"yes","no")</f>
        <v>no</v>
      </c>
    </row>
    <row r="377" spans="1:17" x14ac:dyDescent="0.2">
      <c r="A377" t="s">
        <v>2515</v>
      </c>
      <c r="B377" s="5">
        <v>2021</v>
      </c>
      <c r="C377" s="5" t="s">
        <v>1413</v>
      </c>
      <c r="D377" s="5" t="s">
        <v>2517</v>
      </c>
      <c r="E377">
        <v>4.5</v>
      </c>
      <c r="F377" t="s">
        <v>3822</v>
      </c>
      <c r="G377" t="s">
        <v>3822</v>
      </c>
      <c r="H377" t="s">
        <v>3822</v>
      </c>
      <c r="I377" t="s">
        <v>3821</v>
      </c>
      <c r="J377" t="s">
        <v>3823</v>
      </c>
      <c r="K377" t="s">
        <v>3821</v>
      </c>
      <c r="L377" t="s">
        <v>3823</v>
      </c>
      <c r="M377" t="s">
        <v>3822</v>
      </c>
      <c r="N377">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4.5</v>
      </c>
      <c r="O377" t="str">
        <f>IF(OR(Table2[[#This Row],[QE2: method]]="none",Table2[[#This Row],[QE3: l+m]]="none",Table2[[#This Row],[QE5: long]]="none",Table2[[#This Row],[QE8: results]]="none"),"reject","ok")</f>
        <v>reject</v>
      </c>
      <c r="P377" s="5" t="str">
        <f>IF(Table2[[#This Row],[QE score]]&lt;=$P$1,"reject","ok")</f>
        <v>reject</v>
      </c>
      <c r="Q377" s="5" t="str">
        <f>IF(AND(Table2[[#This Row],[QE R1:
QE2/3/5/8]] &lt;&gt; "reject", Table2[[#This Row],[QE R2:
cut-off]] &lt;&gt; "reject"),"yes","no")</f>
        <v>no</v>
      </c>
    </row>
    <row r="378" spans="1:17" x14ac:dyDescent="0.2">
      <c r="A378" t="s">
        <v>3640</v>
      </c>
      <c r="B378" s="5">
        <v>2021</v>
      </c>
      <c r="C378" s="5" t="s">
        <v>3644</v>
      </c>
      <c r="D378" s="5" t="s">
        <v>3645</v>
      </c>
      <c r="E378">
        <v>7.5</v>
      </c>
      <c r="F378" t="s">
        <v>3823</v>
      </c>
      <c r="G378" t="s">
        <v>3822</v>
      </c>
      <c r="H378" t="s">
        <v>3821</v>
      </c>
      <c r="I378" t="s">
        <v>3822</v>
      </c>
      <c r="J378" t="s">
        <v>3821</v>
      </c>
      <c r="K378" t="s">
        <v>3821</v>
      </c>
      <c r="L378" t="s">
        <v>3821</v>
      </c>
      <c r="M378" t="s">
        <v>3822</v>
      </c>
      <c r="N378">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7.5</v>
      </c>
      <c r="O378" t="str">
        <f>IF(OR(Table2[[#This Row],[QE2: method]]="none",Table2[[#This Row],[QE3: l+m]]="none",Table2[[#This Row],[QE5: long]]="none",Table2[[#This Row],[QE8: results]]="none"),"reject","ok")</f>
        <v>ok</v>
      </c>
      <c r="P378" s="5" t="str">
        <f>IF(Table2[[#This Row],[QE score]]&lt;=$P$1,"reject","ok")</f>
        <v>reject</v>
      </c>
      <c r="Q378" s="5" t="str">
        <f>IF(AND(Table2[[#This Row],[QE R1:
QE2/3/5/8]] &lt;&gt; "reject", Table2[[#This Row],[QE R2:
cut-off]] &lt;&gt; "reject"),"yes","no")</f>
        <v>no</v>
      </c>
    </row>
    <row r="379" spans="1:17" x14ac:dyDescent="0.2">
      <c r="A379" t="s">
        <v>3779</v>
      </c>
      <c r="B379" s="5">
        <v>2021</v>
      </c>
      <c r="C379" s="5" t="s">
        <v>3784</v>
      </c>
      <c r="D379" s="5" t="s">
        <v>3785</v>
      </c>
      <c r="E379">
        <v>6.5</v>
      </c>
      <c r="F379" t="s">
        <v>3823</v>
      </c>
      <c r="G379" t="s">
        <v>3822</v>
      </c>
      <c r="H379" t="s">
        <v>3821</v>
      </c>
      <c r="I379" t="s">
        <v>3821</v>
      </c>
      <c r="J379" t="s">
        <v>3821</v>
      </c>
      <c r="K379" t="s">
        <v>3821</v>
      </c>
      <c r="L379" t="s">
        <v>3823</v>
      </c>
      <c r="M379" t="s">
        <v>3823</v>
      </c>
      <c r="N379">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6.5</v>
      </c>
      <c r="O379" t="str">
        <f>IF(OR(Table2[[#This Row],[QE2: method]]="none",Table2[[#This Row],[QE3: l+m]]="none",Table2[[#This Row],[QE5: long]]="none",Table2[[#This Row],[QE8: results]]="none"),"reject","ok")</f>
        <v>reject</v>
      </c>
      <c r="P379" s="5" t="str">
        <f>IF(Table2[[#This Row],[QE score]]&lt;=$P$1,"reject","ok")</f>
        <v>reject</v>
      </c>
      <c r="Q379" s="5" t="str">
        <f>IF(AND(Table2[[#This Row],[QE R1:
QE2/3/5/8]] &lt;&gt; "reject", Table2[[#This Row],[QE R2:
cut-off]] &lt;&gt; "reject"),"yes","no")</f>
        <v>no</v>
      </c>
    </row>
    <row r="380" spans="1:17" x14ac:dyDescent="0.2">
      <c r="A380" t="s">
        <v>1395</v>
      </c>
      <c r="B380" s="5">
        <v>2021</v>
      </c>
      <c r="C380" s="5" t="s">
        <v>1399</v>
      </c>
      <c r="D380" s="5" t="s">
        <v>2846</v>
      </c>
      <c r="E380">
        <v>5.5</v>
      </c>
      <c r="F380" t="s">
        <v>3823</v>
      </c>
      <c r="G380" t="s">
        <v>3822</v>
      </c>
      <c r="H380" t="s">
        <v>3821</v>
      </c>
      <c r="I380" t="s">
        <v>3822</v>
      </c>
      <c r="J380" t="s">
        <v>3821</v>
      </c>
      <c r="K380" t="s">
        <v>3823</v>
      </c>
      <c r="L380" t="s">
        <v>3823</v>
      </c>
      <c r="M380" t="s">
        <v>3822</v>
      </c>
      <c r="N380">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5.5</v>
      </c>
      <c r="O380" t="str">
        <f>IF(OR(Table2[[#This Row],[QE2: method]]="none",Table2[[#This Row],[QE3: l+m]]="none",Table2[[#This Row],[QE5: long]]="none",Table2[[#This Row],[QE8: results]]="none"),"reject","ok")</f>
        <v>ok</v>
      </c>
      <c r="P380" s="5" t="str">
        <f>IF(Table2[[#This Row],[QE score]]&lt;=$P$1,"reject","ok")</f>
        <v>reject</v>
      </c>
      <c r="Q380" s="5" t="str">
        <f>IF(AND(Table2[[#This Row],[QE R1:
QE2/3/5/8]] &lt;&gt; "reject", Table2[[#This Row],[QE R2:
cut-off]] &lt;&gt; "reject"),"yes","no")</f>
        <v>no</v>
      </c>
    </row>
    <row r="381" spans="1:17" x14ac:dyDescent="0.2">
      <c r="A381" t="s">
        <v>2727</v>
      </c>
      <c r="B381" s="5">
        <v>2021</v>
      </c>
      <c r="C381" s="5" t="s">
        <v>2730</v>
      </c>
      <c r="D381" s="5" t="s">
        <v>3667</v>
      </c>
      <c r="E381">
        <v>4</v>
      </c>
      <c r="F381" t="s">
        <v>3823</v>
      </c>
      <c r="G381" t="s">
        <v>3822</v>
      </c>
      <c r="H381" t="s">
        <v>3822</v>
      </c>
      <c r="I381" t="s">
        <v>3821</v>
      </c>
      <c r="J381" t="s">
        <v>3823</v>
      </c>
      <c r="K381" t="s">
        <v>3821</v>
      </c>
      <c r="L381" t="s">
        <v>3823</v>
      </c>
      <c r="M381" t="s">
        <v>3822</v>
      </c>
      <c r="N381">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4</v>
      </c>
      <c r="O381" t="str">
        <f>IF(OR(Table2[[#This Row],[QE2: method]]="none",Table2[[#This Row],[QE3: l+m]]="none",Table2[[#This Row],[QE5: long]]="none",Table2[[#This Row],[QE8: results]]="none"),"reject","ok")</f>
        <v>reject</v>
      </c>
      <c r="P381" s="5" t="str">
        <f>IF(Table2[[#This Row],[QE score]]&lt;=$P$1,"reject","ok")</f>
        <v>reject</v>
      </c>
      <c r="Q381" s="5" t="str">
        <f>IF(AND(Table2[[#This Row],[QE R1:
QE2/3/5/8]] &lt;&gt; "reject", Table2[[#This Row],[QE R2:
cut-off]] &lt;&gt; "reject"),"yes","no")</f>
        <v>no</v>
      </c>
    </row>
    <row r="382" spans="1:17" x14ac:dyDescent="0.2">
      <c r="A382" t="s">
        <v>2833</v>
      </c>
      <c r="B382" s="5">
        <v>2021</v>
      </c>
      <c r="C382" s="5" t="s">
        <v>845</v>
      </c>
      <c r="D382" s="5" t="s">
        <v>2835</v>
      </c>
      <c r="E382">
        <v>7.5</v>
      </c>
      <c r="F382" t="s">
        <v>3823</v>
      </c>
      <c r="G382" t="s">
        <v>3822</v>
      </c>
      <c r="H382" t="s">
        <v>3821</v>
      </c>
      <c r="I382" t="s">
        <v>3822</v>
      </c>
      <c r="J382" t="s">
        <v>3821</v>
      </c>
      <c r="K382" t="s">
        <v>3821</v>
      </c>
      <c r="L382" t="s">
        <v>3821</v>
      </c>
      <c r="M382" t="s">
        <v>3822</v>
      </c>
      <c r="N382">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7.5</v>
      </c>
      <c r="O382" t="str">
        <f>IF(OR(Table2[[#This Row],[QE2: method]]="none",Table2[[#This Row],[QE3: l+m]]="none",Table2[[#This Row],[QE5: long]]="none",Table2[[#This Row],[QE8: results]]="none"),"reject","ok")</f>
        <v>ok</v>
      </c>
      <c r="P382" s="5" t="str">
        <f>IF(Table2[[#This Row],[QE score]]&lt;=$P$1,"reject","ok")</f>
        <v>reject</v>
      </c>
      <c r="Q382" s="5" t="str">
        <f>IF(AND(Table2[[#This Row],[QE R1:
QE2/3/5/8]] &lt;&gt; "reject", Table2[[#This Row],[QE R2:
cut-off]] &lt;&gt; "reject"),"yes","no")</f>
        <v>no</v>
      </c>
    </row>
    <row r="383" spans="1:17" x14ac:dyDescent="0.2">
      <c r="A383" t="s">
        <v>2092</v>
      </c>
      <c r="B383" s="5">
        <v>2021</v>
      </c>
      <c r="C383" s="5" t="s">
        <v>2096</v>
      </c>
      <c r="D383" s="5" t="s">
        <v>2097</v>
      </c>
      <c r="E383">
        <v>7.5</v>
      </c>
      <c r="F383" t="s">
        <v>3822</v>
      </c>
      <c r="G383" t="s">
        <v>3822</v>
      </c>
      <c r="H383" t="s">
        <v>3822</v>
      </c>
      <c r="I383" t="s">
        <v>3821</v>
      </c>
      <c r="J383" t="s">
        <v>3821</v>
      </c>
      <c r="K383" t="s">
        <v>3821</v>
      </c>
      <c r="L383" t="s">
        <v>3821</v>
      </c>
      <c r="M383" t="s">
        <v>3822</v>
      </c>
      <c r="N383">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7.5</v>
      </c>
      <c r="O383" t="str">
        <f>IF(OR(Table2[[#This Row],[QE2: method]]="none",Table2[[#This Row],[QE3: l+m]]="none",Table2[[#This Row],[QE5: long]]="none",Table2[[#This Row],[QE8: results]]="none"),"reject","ok")</f>
        <v>ok</v>
      </c>
      <c r="P383" s="5" t="str">
        <f>IF(Table2[[#This Row],[QE score]]&lt;=$P$1,"reject","ok")</f>
        <v>reject</v>
      </c>
      <c r="Q383" s="5" t="str">
        <f>IF(AND(Table2[[#This Row],[QE R1:
QE2/3/5/8]] &lt;&gt; "reject", Table2[[#This Row],[QE R2:
cut-off]] &lt;&gt; "reject"),"yes","no")</f>
        <v>no</v>
      </c>
    </row>
    <row r="384" spans="1:17" x14ac:dyDescent="0.2">
      <c r="A384" t="s">
        <v>295</v>
      </c>
      <c r="B384" s="5">
        <v>2021</v>
      </c>
      <c r="C384" s="5" t="s">
        <v>298</v>
      </c>
      <c r="D384" s="5" t="s">
        <v>2386</v>
      </c>
      <c r="E384">
        <v>7.5</v>
      </c>
      <c r="F384" t="s">
        <v>3823</v>
      </c>
      <c r="G384" t="s">
        <v>3821</v>
      </c>
      <c r="H384" t="s">
        <v>3822</v>
      </c>
      <c r="I384" t="s">
        <v>3822</v>
      </c>
      <c r="J384" t="s">
        <v>3821</v>
      </c>
      <c r="K384" t="s">
        <v>3821</v>
      </c>
      <c r="L384" t="s">
        <v>3821</v>
      </c>
      <c r="M384" t="s">
        <v>3821</v>
      </c>
      <c r="N384">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7.5</v>
      </c>
      <c r="O384" t="str">
        <f>IF(OR(Table2[[#This Row],[QE2: method]]="none",Table2[[#This Row],[QE3: l+m]]="none",Table2[[#This Row],[QE5: long]]="none",Table2[[#This Row],[QE8: results]]="none"),"reject","ok")</f>
        <v>ok</v>
      </c>
      <c r="P384" s="5" t="str">
        <f>IF(Table2[[#This Row],[QE score]]&lt;=$P$1,"reject","ok")</f>
        <v>reject</v>
      </c>
      <c r="Q384" s="5" t="str">
        <f>IF(AND(Table2[[#This Row],[QE R1:
QE2/3/5/8]] &lt;&gt; "reject", Table2[[#This Row],[QE R2:
cut-off]] &lt;&gt; "reject"),"yes","no")</f>
        <v>no</v>
      </c>
    </row>
    <row r="385" spans="1:17" x14ac:dyDescent="0.2">
      <c r="A385" t="s">
        <v>566</v>
      </c>
      <c r="B385" s="5">
        <v>2021</v>
      </c>
      <c r="C385" s="5" t="s">
        <v>568</v>
      </c>
      <c r="D385" s="5" t="s">
        <v>1603</v>
      </c>
      <c r="E385">
        <v>4</v>
      </c>
      <c r="F385" t="s">
        <v>3822</v>
      </c>
      <c r="G385" t="s">
        <v>3822</v>
      </c>
      <c r="H385" t="s">
        <v>3821</v>
      </c>
      <c r="I385" t="s">
        <v>3821</v>
      </c>
      <c r="J385" t="s">
        <v>3823</v>
      </c>
      <c r="K385" t="s">
        <v>3823</v>
      </c>
      <c r="L385" t="s">
        <v>3823</v>
      </c>
      <c r="M385" t="s">
        <v>3823</v>
      </c>
      <c r="N385">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4</v>
      </c>
      <c r="O385" t="str">
        <f>IF(OR(Table2[[#This Row],[QE2: method]]="none",Table2[[#This Row],[QE3: l+m]]="none",Table2[[#This Row],[QE5: long]]="none",Table2[[#This Row],[QE8: results]]="none"),"reject","ok")</f>
        <v>reject</v>
      </c>
      <c r="P385" s="5" t="str">
        <f>IF(Table2[[#This Row],[QE score]]&lt;=$P$1,"reject","ok")</f>
        <v>reject</v>
      </c>
      <c r="Q385" s="5" t="str">
        <f>IF(AND(Table2[[#This Row],[QE R1:
QE2/3/5/8]] &lt;&gt; "reject", Table2[[#This Row],[QE R2:
cut-off]] &lt;&gt; "reject"),"yes","no")</f>
        <v>no</v>
      </c>
    </row>
    <row r="386" spans="1:17" x14ac:dyDescent="0.2">
      <c r="A386" t="s">
        <v>3767</v>
      </c>
      <c r="B386" s="5">
        <v>2021</v>
      </c>
      <c r="C386" s="5" t="s">
        <v>2757</v>
      </c>
      <c r="D386" s="5" t="s">
        <v>3770</v>
      </c>
      <c r="E386">
        <v>7.5</v>
      </c>
      <c r="F386" t="s">
        <v>3822</v>
      </c>
      <c r="G386" t="s">
        <v>3822</v>
      </c>
      <c r="H386" t="s">
        <v>3822</v>
      </c>
      <c r="I386" t="s">
        <v>3821</v>
      </c>
      <c r="J386" t="s">
        <v>3821</v>
      </c>
      <c r="K386" t="s">
        <v>3821</v>
      </c>
      <c r="L386" t="s">
        <v>3821</v>
      </c>
      <c r="M386" t="s">
        <v>3822</v>
      </c>
      <c r="N386">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7.5</v>
      </c>
      <c r="O386" t="str">
        <f>IF(OR(Table2[[#This Row],[QE2: method]]="none",Table2[[#This Row],[QE3: l+m]]="none",Table2[[#This Row],[QE5: long]]="none",Table2[[#This Row],[QE8: results]]="none"),"reject","ok")</f>
        <v>ok</v>
      </c>
      <c r="P386" s="5" t="str">
        <f>IF(Table2[[#This Row],[QE score]]&lt;=$P$1,"reject","ok")</f>
        <v>reject</v>
      </c>
      <c r="Q386" s="5" t="str">
        <f>IF(AND(Table2[[#This Row],[QE R1:
QE2/3/5/8]] &lt;&gt; "reject", Table2[[#This Row],[QE R2:
cut-off]] &lt;&gt; "reject"),"yes","no")</f>
        <v>no</v>
      </c>
    </row>
    <row r="387" spans="1:17" x14ac:dyDescent="0.2">
      <c r="A387" t="s">
        <v>2169</v>
      </c>
      <c r="B387" s="5">
        <v>2021</v>
      </c>
      <c r="C387" s="5" t="s">
        <v>1284</v>
      </c>
      <c r="D387" s="5" t="s">
        <v>2172</v>
      </c>
      <c r="E387">
        <v>4.5</v>
      </c>
      <c r="F387" t="s">
        <v>3823</v>
      </c>
      <c r="G387" t="s">
        <v>3822</v>
      </c>
      <c r="H387" t="s">
        <v>3821</v>
      </c>
      <c r="I387" t="s">
        <v>3823</v>
      </c>
      <c r="J387" t="s">
        <v>3823</v>
      </c>
      <c r="K387" t="s">
        <v>3821</v>
      </c>
      <c r="L387" t="s">
        <v>3821</v>
      </c>
      <c r="M387" t="s">
        <v>3823</v>
      </c>
      <c r="N387">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4.5</v>
      </c>
      <c r="O387" t="str">
        <f>IF(OR(Table2[[#This Row],[QE2: method]]="none",Table2[[#This Row],[QE3: l+m]]="none",Table2[[#This Row],[QE5: long]]="none",Table2[[#This Row],[QE8: results]]="none"),"reject","ok")</f>
        <v>reject</v>
      </c>
      <c r="P387" s="5" t="str">
        <f>IF(Table2[[#This Row],[QE score]]&lt;=$P$1,"reject","ok")</f>
        <v>reject</v>
      </c>
      <c r="Q387" s="5" t="str">
        <f>IF(AND(Table2[[#This Row],[QE R1:
QE2/3/5/8]] &lt;&gt; "reject", Table2[[#This Row],[QE R2:
cut-off]] &lt;&gt; "reject"),"yes","no")</f>
        <v>no</v>
      </c>
    </row>
    <row r="388" spans="1:17" x14ac:dyDescent="0.2">
      <c r="A388" t="s">
        <v>1688</v>
      </c>
      <c r="B388" s="5">
        <v>2021</v>
      </c>
      <c r="C388" s="5" t="s">
        <v>1692</v>
      </c>
      <c r="D388" s="5" t="s">
        <v>1693</v>
      </c>
      <c r="E388">
        <v>5.5</v>
      </c>
      <c r="F388" t="s">
        <v>3823</v>
      </c>
      <c r="G388" t="s">
        <v>3821</v>
      </c>
      <c r="H388" t="s">
        <v>3822</v>
      </c>
      <c r="I388" t="s">
        <v>3821</v>
      </c>
      <c r="J388" t="s">
        <v>3823</v>
      </c>
      <c r="K388" t="s">
        <v>3821</v>
      </c>
      <c r="L388" t="s">
        <v>3821</v>
      </c>
      <c r="M388" t="s">
        <v>3822</v>
      </c>
      <c r="N388">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5.5</v>
      </c>
      <c r="O388" t="str">
        <f>IF(OR(Table2[[#This Row],[QE2: method]]="none",Table2[[#This Row],[QE3: l+m]]="none",Table2[[#This Row],[QE5: long]]="none",Table2[[#This Row],[QE8: results]]="none"),"reject","ok")</f>
        <v>reject</v>
      </c>
      <c r="P388" s="5" t="str">
        <f>IF(Table2[[#This Row],[QE score]]&lt;=$P$1,"reject","ok")</f>
        <v>reject</v>
      </c>
      <c r="Q388" s="5" t="str">
        <f>IF(AND(Table2[[#This Row],[QE R1:
QE2/3/5/8]] &lt;&gt; "reject", Table2[[#This Row],[QE R2:
cut-off]] &lt;&gt; "reject"),"yes","no")</f>
        <v>no</v>
      </c>
    </row>
    <row r="389" spans="1:17" x14ac:dyDescent="0.2">
      <c r="A389" t="s">
        <v>1163</v>
      </c>
      <c r="B389" s="5">
        <v>2021</v>
      </c>
      <c r="C389" s="5" t="s">
        <v>1167</v>
      </c>
      <c r="D389" s="5" t="s">
        <v>1168</v>
      </c>
      <c r="E389">
        <v>2.5</v>
      </c>
      <c r="F389" t="s">
        <v>3823</v>
      </c>
      <c r="G389" t="s">
        <v>3822</v>
      </c>
      <c r="H389" t="s">
        <v>3822</v>
      </c>
      <c r="I389" t="s">
        <v>3821</v>
      </c>
      <c r="J389" t="s">
        <v>3823</v>
      </c>
      <c r="K389" t="s">
        <v>3823</v>
      </c>
      <c r="L389" t="s">
        <v>3823</v>
      </c>
      <c r="M389" t="s">
        <v>3823</v>
      </c>
      <c r="N389">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2.5</v>
      </c>
      <c r="O389" t="str">
        <f>IF(OR(Table2[[#This Row],[QE2: method]]="none",Table2[[#This Row],[QE3: l+m]]="none",Table2[[#This Row],[QE5: long]]="none",Table2[[#This Row],[QE8: results]]="none"),"reject","ok")</f>
        <v>reject</v>
      </c>
      <c r="P389" s="5" t="str">
        <f>IF(Table2[[#This Row],[QE score]]&lt;=$P$1,"reject","ok")</f>
        <v>reject</v>
      </c>
      <c r="Q389" s="5" t="str">
        <f>IF(AND(Table2[[#This Row],[QE R1:
QE2/3/5/8]] &lt;&gt; "reject", Table2[[#This Row],[QE R2:
cut-off]] &lt;&gt; "reject"),"yes","no")</f>
        <v>no</v>
      </c>
    </row>
    <row r="390" spans="1:17" x14ac:dyDescent="0.2">
      <c r="A390" t="s">
        <v>3796</v>
      </c>
      <c r="B390" s="5">
        <v>2021</v>
      </c>
      <c r="C390" s="5" t="s">
        <v>707</v>
      </c>
      <c r="D390" s="5" t="s">
        <v>3799</v>
      </c>
      <c r="E390">
        <v>7</v>
      </c>
      <c r="F390" t="s">
        <v>3822</v>
      </c>
      <c r="G390" t="s">
        <v>3822</v>
      </c>
      <c r="H390" t="s">
        <v>3821</v>
      </c>
      <c r="I390" t="s">
        <v>3822</v>
      </c>
      <c r="J390" t="s">
        <v>3821</v>
      </c>
      <c r="K390" t="s">
        <v>3821</v>
      </c>
      <c r="L390" t="s">
        <v>3823</v>
      </c>
      <c r="M390" t="s">
        <v>3822</v>
      </c>
      <c r="N390">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v>
      </c>
      <c r="O390" t="str">
        <f>IF(OR(Table2[[#This Row],[QE2: method]]="none",Table2[[#This Row],[QE3: l+m]]="none",Table2[[#This Row],[QE5: long]]="none",Table2[[#This Row],[QE8: results]]="none"),"reject","ok")</f>
        <v>ok</v>
      </c>
      <c r="P390" s="5" t="str">
        <f>IF(Table2[[#This Row],[QE score]]&lt;=$P$1,"reject","ok")</f>
        <v>reject</v>
      </c>
      <c r="Q390" s="5" t="str">
        <f>IF(AND(Table2[[#This Row],[QE R1:
QE2/3/5/8]] &lt;&gt; "reject", Table2[[#This Row],[QE R2:
cut-off]] &lt;&gt; "reject"),"yes","no")</f>
        <v>no</v>
      </c>
    </row>
    <row r="391" spans="1:17" x14ac:dyDescent="0.2">
      <c r="A391" t="s">
        <v>877</v>
      </c>
      <c r="B391" s="5">
        <v>2021</v>
      </c>
      <c r="C391" s="5" t="s">
        <v>1369</v>
      </c>
      <c r="D391" s="5" t="s">
        <v>2696</v>
      </c>
      <c r="E391">
        <v>7.5</v>
      </c>
      <c r="F391" t="s">
        <v>3822</v>
      </c>
      <c r="G391" t="s">
        <v>3821</v>
      </c>
      <c r="H391" t="s">
        <v>3821</v>
      </c>
      <c r="I391" t="s">
        <v>3822</v>
      </c>
      <c r="J391" t="s">
        <v>3821</v>
      </c>
      <c r="K391" t="s">
        <v>3821</v>
      </c>
      <c r="L391" t="s">
        <v>3823</v>
      </c>
      <c r="M391" t="s">
        <v>3822</v>
      </c>
      <c r="N391">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7.5</v>
      </c>
      <c r="O391" t="str">
        <f>IF(OR(Table2[[#This Row],[QE2: method]]="none",Table2[[#This Row],[QE3: l+m]]="none",Table2[[#This Row],[QE5: long]]="none",Table2[[#This Row],[QE8: results]]="none"),"reject","ok")</f>
        <v>ok</v>
      </c>
      <c r="P391" s="5" t="str">
        <f>IF(Table2[[#This Row],[QE score]]&lt;=$P$1,"reject","ok")</f>
        <v>reject</v>
      </c>
      <c r="Q391" s="5" t="str">
        <f>IF(AND(Table2[[#This Row],[QE R1:
QE2/3/5/8]] &lt;&gt; "reject", Table2[[#This Row],[QE R2:
cut-off]] &lt;&gt; "reject"),"yes","no")</f>
        <v>no</v>
      </c>
    </row>
    <row r="392" spans="1:17" x14ac:dyDescent="0.2">
      <c r="A392" t="s">
        <v>313</v>
      </c>
      <c r="B392" s="5">
        <v>2021</v>
      </c>
      <c r="C392" s="5" t="s">
        <v>316</v>
      </c>
      <c r="D392" s="5" t="s">
        <v>889</v>
      </c>
      <c r="E392">
        <v>6.5</v>
      </c>
      <c r="F392" t="s">
        <v>3823</v>
      </c>
      <c r="G392" t="s">
        <v>3822</v>
      </c>
      <c r="H392" t="s">
        <v>3822</v>
      </c>
      <c r="I392" t="s">
        <v>3822</v>
      </c>
      <c r="J392" t="s">
        <v>3821</v>
      </c>
      <c r="K392" t="s">
        <v>3821</v>
      </c>
      <c r="L392" t="s">
        <v>3821</v>
      </c>
      <c r="M392" t="s">
        <v>3822</v>
      </c>
      <c r="N392">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6.5</v>
      </c>
      <c r="O392" t="str">
        <f>IF(OR(Table2[[#This Row],[QE2: method]]="none",Table2[[#This Row],[QE3: l+m]]="none",Table2[[#This Row],[QE5: long]]="none",Table2[[#This Row],[QE8: results]]="none"),"reject","ok")</f>
        <v>ok</v>
      </c>
      <c r="P392" s="5" t="str">
        <f>IF(Table2[[#This Row],[QE score]]&lt;=$P$1,"reject","ok")</f>
        <v>reject</v>
      </c>
      <c r="Q392" s="5" t="str">
        <f>IF(AND(Table2[[#This Row],[QE R1:
QE2/3/5/8]] &lt;&gt; "reject", Table2[[#This Row],[QE R2:
cut-off]] &lt;&gt; "reject"),"yes","no")</f>
        <v>no</v>
      </c>
    </row>
    <row r="393" spans="1:17" x14ac:dyDescent="0.2">
      <c r="A393" t="s">
        <v>1661</v>
      </c>
      <c r="B393" s="5">
        <v>2021</v>
      </c>
      <c r="C393" s="5" t="s">
        <v>1665</v>
      </c>
      <c r="D393" s="5" t="s">
        <v>1666</v>
      </c>
      <c r="E393">
        <v>7</v>
      </c>
      <c r="F393" t="s">
        <v>3822</v>
      </c>
      <c r="G393" t="s">
        <v>3822</v>
      </c>
      <c r="H393" t="s">
        <v>3821</v>
      </c>
      <c r="I393" t="s">
        <v>3822</v>
      </c>
      <c r="J393" t="s">
        <v>3821</v>
      </c>
      <c r="K393" t="s">
        <v>3821</v>
      </c>
      <c r="L393" t="s">
        <v>3823</v>
      </c>
      <c r="M393" t="s">
        <v>3822</v>
      </c>
      <c r="N393">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v>
      </c>
      <c r="O393" t="str">
        <f>IF(OR(Table2[[#This Row],[QE2: method]]="none",Table2[[#This Row],[QE3: l+m]]="none",Table2[[#This Row],[QE5: long]]="none",Table2[[#This Row],[QE8: results]]="none"),"reject","ok")</f>
        <v>ok</v>
      </c>
      <c r="P393" s="5" t="str">
        <f>IF(Table2[[#This Row],[QE score]]&lt;=$P$1,"reject","ok")</f>
        <v>reject</v>
      </c>
      <c r="Q393" s="5" t="str">
        <f>IF(AND(Table2[[#This Row],[QE R1:
QE2/3/5/8]] &lt;&gt; "reject", Table2[[#This Row],[QE R2:
cut-off]] &lt;&gt; "reject"),"yes","no")</f>
        <v>no</v>
      </c>
    </row>
    <row r="394" spans="1:17" x14ac:dyDescent="0.2">
      <c r="A394" t="s">
        <v>2264</v>
      </c>
      <c r="B394" s="5">
        <v>2021</v>
      </c>
      <c r="C394" s="5" t="s">
        <v>413</v>
      </c>
      <c r="D394" s="5" t="s">
        <v>2267</v>
      </c>
      <c r="E394">
        <v>6</v>
      </c>
      <c r="F394" t="s">
        <v>3822</v>
      </c>
      <c r="G394" t="s">
        <v>3822</v>
      </c>
      <c r="H394" t="s">
        <v>3821</v>
      </c>
      <c r="I394" t="s">
        <v>3822</v>
      </c>
      <c r="J394" t="s">
        <v>3821</v>
      </c>
      <c r="K394" t="s">
        <v>3823</v>
      </c>
      <c r="L394" t="s">
        <v>3823</v>
      </c>
      <c r="M394" t="s">
        <v>3822</v>
      </c>
      <c r="N394">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6</v>
      </c>
      <c r="O394" t="str">
        <f>IF(OR(Table2[[#This Row],[QE2: method]]="none",Table2[[#This Row],[QE3: l+m]]="none",Table2[[#This Row],[QE5: long]]="none",Table2[[#This Row],[QE8: results]]="none"),"reject","ok")</f>
        <v>ok</v>
      </c>
      <c r="P394" s="5" t="str">
        <f>IF(Table2[[#This Row],[QE score]]&lt;=$P$1,"reject","ok")</f>
        <v>reject</v>
      </c>
      <c r="Q394" s="5" t="str">
        <f>IF(AND(Table2[[#This Row],[QE R1:
QE2/3/5/8]] &lt;&gt; "reject", Table2[[#This Row],[QE R2:
cut-off]] &lt;&gt; "reject"),"yes","no")</f>
        <v>no</v>
      </c>
    </row>
    <row r="395" spans="1:17" x14ac:dyDescent="0.2">
      <c r="A395" t="s">
        <v>2488</v>
      </c>
      <c r="B395" s="5">
        <v>2021</v>
      </c>
      <c r="C395" s="5" t="s">
        <v>1102</v>
      </c>
      <c r="D395" s="5" t="s">
        <v>2491</v>
      </c>
      <c r="E395">
        <v>5</v>
      </c>
      <c r="F395" t="s">
        <v>3823</v>
      </c>
      <c r="G395" t="s">
        <v>3822</v>
      </c>
      <c r="H395" t="s">
        <v>3821</v>
      </c>
      <c r="I395" t="s">
        <v>3821</v>
      </c>
      <c r="J395" t="s">
        <v>3823</v>
      </c>
      <c r="K395" t="s">
        <v>3821</v>
      </c>
      <c r="L395" t="s">
        <v>3823</v>
      </c>
      <c r="M395" t="s">
        <v>3822</v>
      </c>
      <c r="N395">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5</v>
      </c>
      <c r="O395" t="str">
        <f>IF(OR(Table2[[#This Row],[QE2: method]]="none",Table2[[#This Row],[QE3: l+m]]="none",Table2[[#This Row],[QE5: long]]="none",Table2[[#This Row],[QE8: results]]="none"),"reject","ok")</f>
        <v>reject</v>
      </c>
      <c r="P395" s="5" t="str">
        <f>IF(Table2[[#This Row],[QE score]]&lt;=$P$1,"reject","ok")</f>
        <v>reject</v>
      </c>
      <c r="Q395" s="5" t="str">
        <f>IF(AND(Table2[[#This Row],[QE R1:
QE2/3/5/8]] &lt;&gt; "reject", Table2[[#This Row],[QE R2:
cut-off]] &lt;&gt; "reject"),"yes","no")</f>
        <v>no</v>
      </c>
    </row>
    <row r="396" spans="1:17" x14ac:dyDescent="0.2">
      <c r="A396" t="s">
        <v>784</v>
      </c>
      <c r="B396" s="5">
        <v>2021</v>
      </c>
      <c r="C396" s="5" t="s">
        <v>787</v>
      </c>
      <c r="D396" s="5" t="s">
        <v>3759</v>
      </c>
      <c r="E396">
        <v>7</v>
      </c>
      <c r="F396" t="s">
        <v>3822</v>
      </c>
      <c r="G396" t="s">
        <v>3822</v>
      </c>
      <c r="H396" t="s">
        <v>3821</v>
      </c>
      <c r="I396" t="s">
        <v>3822</v>
      </c>
      <c r="J396" t="s">
        <v>3821</v>
      </c>
      <c r="K396" t="s">
        <v>3821</v>
      </c>
      <c r="L396" t="s">
        <v>3823</v>
      </c>
      <c r="M396" t="s">
        <v>3822</v>
      </c>
      <c r="N396">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v>
      </c>
      <c r="O396" t="str">
        <f>IF(OR(Table2[[#This Row],[QE2: method]]="none",Table2[[#This Row],[QE3: l+m]]="none",Table2[[#This Row],[QE5: long]]="none",Table2[[#This Row],[QE8: results]]="none"),"reject","ok")</f>
        <v>ok</v>
      </c>
      <c r="P396" s="5" t="str">
        <f>IF(Table2[[#This Row],[QE score]]&lt;=$P$1,"reject","ok")</f>
        <v>reject</v>
      </c>
      <c r="Q396" s="5" t="str">
        <f>IF(AND(Table2[[#This Row],[QE R1:
QE2/3/5/8]] &lt;&gt; "reject", Table2[[#This Row],[QE R2:
cut-off]] &lt;&gt; "reject"),"yes","no")</f>
        <v>no</v>
      </c>
    </row>
    <row r="397" spans="1:17" x14ac:dyDescent="0.2">
      <c r="A397" t="s">
        <v>1151</v>
      </c>
      <c r="B397" s="5">
        <v>2021</v>
      </c>
      <c r="C397" s="5" t="s">
        <v>1155</v>
      </c>
      <c r="D397" s="5" t="s">
        <v>1156</v>
      </c>
      <c r="E397">
        <v>7.5</v>
      </c>
      <c r="F397" t="s">
        <v>3821</v>
      </c>
      <c r="G397" t="s">
        <v>3822</v>
      </c>
      <c r="H397" t="s">
        <v>3822</v>
      </c>
      <c r="I397" t="s">
        <v>3821</v>
      </c>
      <c r="J397" t="s">
        <v>3821</v>
      </c>
      <c r="K397" t="s">
        <v>3821</v>
      </c>
      <c r="L397" t="s">
        <v>3821</v>
      </c>
      <c r="M397" t="s">
        <v>3823</v>
      </c>
      <c r="N397">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7.5</v>
      </c>
      <c r="O397" t="str">
        <f>IF(OR(Table2[[#This Row],[QE2: method]]="none",Table2[[#This Row],[QE3: l+m]]="none",Table2[[#This Row],[QE5: long]]="none",Table2[[#This Row],[QE8: results]]="none"),"reject","ok")</f>
        <v>reject</v>
      </c>
      <c r="P397" s="5" t="str">
        <f>IF(Table2[[#This Row],[QE score]]&lt;=$P$1,"reject","ok")</f>
        <v>reject</v>
      </c>
      <c r="Q397" s="5" t="str">
        <f>IF(AND(Table2[[#This Row],[QE R1:
QE2/3/5/8]] &lt;&gt; "reject", Table2[[#This Row],[QE R2:
cut-off]] &lt;&gt; "reject"),"yes","no")</f>
        <v>no</v>
      </c>
    </row>
    <row r="398" spans="1:17" x14ac:dyDescent="0.2">
      <c r="A398" t="s">
        <v>3737</v>
      </c>
      <c r="B398" s="5">
        <v>2021</v>
      </c>
      <c r="C398" s="5" t="s">
        <v>3743</v>
      </c>
      <c r="D398" s="5" t="s">
        <v>3744</v>
      </c>
      <c r="E398">
        <v>4</v>
      </c>
      <c r="F398" t="s">
        <v>3823</v>
      </c>
      <c r="G398" t="s">
        <v>3822</v>
      </c>
      <c r="H398" t="s">
        <v>3821</v>
      </c>
      <c r="I398" t="s">
        <v>3822</v>
      </c>
      <c r="J398" t="s">
        <v>3823</v>
      </c>
      <c r="K398" t="s">
        <v>3821</v>
      </c>
      <c r="L398" t="s">
        <v>3823</v>
      </c>
      <c r="M398" t="s">
        <v>3823</v>
      </c>
      <c r="N398">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4</v>
      </c>
      <c r="O398" t="str">
        <f>IF(OR(Table2[[#This Row],[QE2: method]]="none",Table2[[#This Row],[QE3: l+m]]="none",Table2[[#This Row],[QE5: long]]="none",Table2[[#This Row],[QE8: results]]="none"),"reject","ok")</f>
        <v>reject</v>
      </c>
      <c r="P398" s="5" t="str">
        <f>IF(Table2[[#This Row],[QE score]]&lt;=$P$1,"reject","ok")</f>
        <v>reject</v>
      </c>
      <c r="Q398" s="5" t="str">
        <f>IF(AND(Table2[[#This Row],[QE R1:
QE2/3/5/8]] &lt;&gt; "reject", Table2[[#This Row],[QE R2:
cut-off]] &lt;&gt; "reject"),"yes","no")</f>
        <v>no</v>
      </c>
    </row>
    <row r="399" spans="1:17" x14ac:dyDescent="0.2">
      <c r="A399" t="s">
        <v>2299</v>
      </c>
      <c r="B399" s="5">
        <v>2021</v>
      </c>
      <c r="C399" s="5" t="s">
        <v>227</v>
      </c>
      <c r="D399" s="5" t="s">
        <v>2301</v>
      </c>
      <c r="E399">
        <v>6.5</v>
      </c>
      <c r="F399" t="s">
        <v>3822</v>
      </c>
      <c r="G399" t="s">
        <v>3822</v>
      </c>
      <c r="H399" t="s">
        <v>3821</v>
      </c>
      <c r="I399" t="s">
        <v>3821</v>
      </c>
      <c r="J399" t="s">
        <v>3823</v>
      </c>
      <c r="K399" t="s">
        <v>3821</v>
      </c>
      <c r="L399" t="s">
        <v>3821</v>
      </c>
      <c r="M399" t="s">
        <v>3822</v>
      </c>
      <c r="N399">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6.5</v>
      </c>
      <c r="O399" t="str">
        <f>IF(OR(Table2[[#This Row],[QE2: method]]="none",Table2[[#This Row],[QE3: l+m]]="none",Table2[[#This Row],[QE5: long]]="none",Table2[[#This Row],[QE8: results]]="none"),"reject","ok")</f>
        <v>reject</v>
      </c>
      <c r="P399" s="5" t="str">
        <f>IF(Table2[[#This Row],[QE score]]&lt;=$P$1,"reject","ok")</f>
        <v>reject</v>
      </c>
      <c r="Q399" s="5" t="str">
        <f>IF(AND(Table2[[#This Row],[QE R1:
QE2/3/5/8]] &lt;&gt; "reject", Table2[[#This Row],[QE R2:
cut-off]] &lt;&gt; "reject"),"yes","no")</f>
        <v>no</v>
      </c>
    </row>
    <row r="400" spans="1:17" x14ac:dyDescent="0.2">
      <c r="A400" t="s">
        <v>2805</v>
      </c>
      <c r="B400" s="5">
        <v>2021</v>
      </c>
      <c r="C400" s="5" t="s">
        <v>2807</v>
      </c>
      <c r="D400" s="5" t="s">
        <v>3672</v>
      </c>
      <c r="E400">
        <v>7</v>
      </c>
      <c r="F400" t="s">
        <v>3822</v>
      </c>
      <c r="G400" t="s">
        <v>3822</v>
      </c>
      <c r="H400" t="s">
        <v>3822</v>
      </c>
      <c r="I400" t="s">
        <v>3822</v>
      </c>
      <c r="J400" t="s">
        <v>3821</v>
      </c>
      <c r="K400" t="s">
        <v>3821</v>
      </c>
      <c r="L400" t="s">
        <v>3821</v>
      </c>
      <c r="M400" t="s">
        <v>3822</v>
      </c>
      <c r="N400">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v>
      </c>
      <c r="O400" t="str">
        <f>IF(OR(Table2[[#This Row],[QE2: method]]="none",Table2[[#This Row],[QE3: l+m]]="none",Table2[[#This Row],[QE5: long]]="none",Table2[[#This Row],[QE8: results]]="none"),"reject","ok")</f>
        <v>ok</v>
      </c>
      <c r="P400" s="5" t="str">
        <f>IF(Table2[[#This Row],[QE score]]&lt;=$P$1,"reject","ok")</f>
        <v>reject</v>
      </c>
      <c r="Q400" s="5" t="str">
        <f>IF(AND(Table2[[#This Row],[QE R1:
QE2/3/5/8]] &lt;&gt; "reject", Table2[[#This Row],[QE R2:
cut-off]] &lt;&gt; "reject"),"yes","no")</f>
        <v>no</v>
      </c>
    </row>
    <row r="401" spans="1:17" x14ac:dyDescent="0.2">
      <c r="A401" t="s">
        <v>2809</v>
      </c>
      <c r="B401" s="5">
        <v>2021</v>
      </c>
      <c r="C401" s="5" t="s">
        <v>2811</v>
      </c>
      <c r="D401" s="5" t="s">
        <v>3663</v>
      </c>
      <c r="E401">
        <v>7.5</v>
      </c>
      <c r="F401" t="s">
        <v>3823</v>
      </c>
      <c r="G401" t="s">
        <v>3822</v>
      </c>
      <c r="H401" t="s">
        <v>3821</v>
      </c>
      <c r="I401" t="s">
        <v>3822</v>
      </c>
      <c r="J401" t="s">
        <v>3821</v>
      </c>
      <c r="K401" t="s">
        <v>3821</v>
      </c>
      <c r="L401" t="s">
        <v>3821</v>
      </c>
      <c r="M401" t="s">
        <v>3822</v>
      </c>
      <c r="N401">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7.5</v>
      </c>
      <c r="O401" t="str">
        <f>IF(OR(Table2[[#This Row],[QE2: method]]="none",Table2[[#This Row],[QE3: l+m]]="none",Table2[[#This Row],[QE5: long]]="none",Table2[[#This Row],[QE8: results]]="none"),"reject","ok")</f>
        <v>ok</v>
      </c>
      <c r="P401" s="5" t="str">
        <f>IF(Table2[[#This Row],[QE score]]&lt;=$P$1,"reject","ok")</f>
        <v>reject</v>
      </c>
      <c r="Q401" s="5" t="str">
        <f>IF(AND(Table2[[#This Row],[QE R1:
QE2/3/5/8]] &lt;&gt; "reject", Table2[[#This Row],[QE R2:
cut-off]] &lt;&gt; "reject"),"yes","no")</f>
        <v>no</v>
      </c>
    </row>
    <row r="402" spans="1:17" x14ac:dyDescent="0.2">
      <c r="A402" t="s">
        <v>437</v>
      </c>
      <c r="B402" s="5">
        <v>2021</v>
      </c>
      <c r="C402" s="5" t="s">
        <v>440</v>
      </c>
      <c r="D402" s="5" t="s">
        <v>1016</v>
      </c>
      <c r="E402">
        <v>7</v>
      </c>
      <c r="F402" t="s">
        <v>3823</v>
      </c>
      <c r="G402" t="s">
        <v>3822</v>
      </c>
      <c r="H402" t="s">
        <v>3821</v>
      </c>
      <c r="I402" t="s">
        <v>3822</v>
      </c>
      <c r="J402" t="s">
        <v>3821</v>
      </c>
      <c r="K402" t="s">
        <v>3821</v>
      </c>
      <c r="L402" t="s">
        <v>3823</v>
      </c>
      <c r="M402" t="s">
        <v>3821</v>
      </c>
      <c r="N402">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v>
      </c>
      <c r="O402" t="str">
        <f>IF(OR(Table2[[#This Row],[QE2: method]]="none",Table2[[#This Row],[QE3: l+m]]="none",Table2[[#This Row],[QE5: long]]="none",Table2[[#This Row],[QE8: results]]="none"),"reject","ok")</f>
        <v>ok</v>
      </c>
      <c r="P402" s="5" t="str">
        <f>IF(Table2[[#This Row],[QE score]]&lt;=$P$1,"reject","ok")</f>
        <v>reject</v>
      </c>
      <c r="Q402" s="5" t="str">
        <f>IF(AND(Table2[[#This Row],[QE R1:
QE2/3/5/8]] &lt;&gt; "reject", Table2[[#This Row],[QE R2:
cut-off]] &lt;&gt; "reject"),"yes","no")</f>
        <v>no</v>
      </c>
    </row>
    <row r="403" spans="1:17" x14ac:dyDescent="0.2">
      <c r="A403" t="s">
        <v>1182</v>
      </c>
      <c r="B403" s="5">
        <v>2021</v>
      </c>
      <c r="C403" s="5" t="s">
        <v>1187</v>
      </c>
      <c r="D403" s="5" t="s">
        <v>1188</v>
      </c>
      <c r="E403">
        <v>6</v>
      </c>
      <c r="F403" t="s">
        <v>3823</v>
      </c>
      <c r="G403" t="s">
        <v>3822</v>
      </c>
      <c r="H403" t="s">
        <v>3821</v>
      </c>
      <c r="I403" t="s">
        <v>3821</v>
      </c>
      <c r="J403" t="s">
        <v>3823</v>
      </c>
      <c r="K403" t="s">
        <v>3821</v>
      </c>
      <c r="L403" t="s">
        <v>3821</v>
      </c>
      <c r="M403" t="s">
        <v>3822</v>
      </c>
      <c r="N403">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6</v>
      </c>
      <c r="O403" t="str">
        <f>IF(OR(Table2[[#This Row],[QE2: method]]="none",Table2[[#This Row],[QE3: l+m]]="none",Table2[[#This Row],[QE5: long]]="none",Table2[[#This Row],[QE8: results]]="none"),"reject","ok")</f>
        <v>reject</v>
      </c>
      <c r="P403" s="5" t="str">
        <f>IF(Table2[[#This Row],[QE score]]&lt;=$P$1,"reject","ok")</f>
        <v>reject</v>
      </c>
      <c r="Q403" s="5" t="str">
        <f>IF(AND(Table2[[#This Row],[QE R1:
QE2/3/5/8]] &lt;&gt; "reject", Table2[[#This Row],[QE R2:
cut-off]] &lt;&gt; "reject"),"yes","no")</f>
        <v>no</v>
      </c>
    </row>
    <row r="404" spans="1:17" x14ac:dyDescent="0.2">
      <c r="A404" t="s">
        <v>321</v>
      </c>
      <c r="B404" s="5">
        <v>2021</v>
      </c>
      <c r="C404" s="5" t="s">
        <v>324</v>
      </c>
      <c r="D404" s="5" t="s">
        <v>3657</v>
      </c>
      <c r="E404">
        <v>4</v>
      </c>
      <c r="F404" t="s">
        <v>3823</v>
      </c>
      <c r="G404" t="s">
        <v>3822</v>
      </c>
      <c r="H404" t="s">
        <v>3822</v>
      </c>
      <c r="I404" t="s">
        <v>3821</v>
      </c>
      <c r="J404" t="s">
        <v>3823</v>
      </c>
      <c r="K404" t="s">
        <v>3821</v>
      </c>
      <c r="L404" t="s">
        <v>3823</v>
      </c>
      <c r="M404" t="s">
        <v>3822</v>
      </c>
      <c r="N404">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4</v>
      </c>
      <c r="O404" t="str">
        <f>IF(OR(Table2[[#This Row],[QE2: method]]="none",Table2[[#This Row],[QE3: l+m]]="none",Table2[[#This Row],[QE5: long]]="none",Table2[[#This Row],[QE8: results]]="none"),"reject","ok")</f>
        <v>reject</v>
      </c>
      <c r="P404" s="5" t="str">
        <f>IF(Table2[[#This Row],[QE score]]&lt;=$P$1,"reject","ok")</f>
        <v>reject</v>
      </c>
      <c r="Q404" s="5" t="str">
        <f>IF(AND(Table2[[#This Row],[QE R1:
QE2/3/5/8]] &lt;&gt; "reject", Table2[[#This Row],[QE R2:
cut-off]] &lt;&gt; "reject"),"yes","no")</f>
        <v>no</v>
      </c>
    </row>
    <row r="405" spans="1:17" x14ac:dyDescent="0.2">
      <c r="A405" t="s">
        <v>807</v>
      </c>
      <c r="B405" s="5">
        <v>2021</v>
      </c>
      <c r="C405" s="5" t="s">
        <v>810</v>
      </c>
      <c r="D405" s="5" t="s">
        <v>3748</v>
      </c>
      <c r="E405">
        <v>7.5</v>
      </c>
      <c r="F405" t="s">
        <v>3823</v>
      </c>
      <c r="G405" t="s">
        <v>3822</v>
      </c>
      <c r="H405" t="s">
        <v>3821</v>
      </c>
      <c r="I405" t="s">
        <v>3822</v>
      </c>
      <c r="J405" t="s">
        <v>3821</v>
      </c>
      <c r="K405" t="s">
        <v>3821</v>
      </c>
      <c r="L405" t="s">
        <v>3821</v>
      </c>
      <c r="M405" t="s">
        <v>3822</v>
      </c>
      <c r="N405">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7.5</v>
      </c>
      <c r="O405" t="str">
        <f>IF(OR(Table2[[#This Row],[QE2: method]]="none",Table2[[#This Row],[QE3: l+m]]="none",Table2[[#This Row],[QE5: long]]="none",Table2[[#This Row],[QE8: results]]="none"),"reject","ok")</f>
        <v>ok</v>
      </c>
      <c r="P405" s="5" t="str">
        <f>IF(Table2[[#This Row],[QE score]]&lt;=$P$1,"reject","ok")</f>
        <v>reject</v>
      </c>
      <c r="Q405" s="5" t="str">
        <f>IF(AND(Table2[[#This Row],[QE R1:
QE2/3/5/8]] &lt;&gt; "reject", Table2[[#This Row],[QE R2:
cut-off]] &lt;&gt; "reject"),"yes","no")</f>
        <v>no</v>
      </c>
    </row>
    <row r="406" spans="1:17" x14ac:dyDescent="0.2">
      <c r="A406" t="s">
        <v>2537</v>
      </c>
      <c r="B406" s="5">
        <v>2021</v>
      </c>
      <c r="C406" s="5" t="s">
        <v>773</v>
      </c>
      <c r="D406" s="5" t="s">
        <v>2539</v>
      </c>
      <c r="E406">
        <v>5</v>
      </c>
      <c r="F406" t="s">
        <v>3822</v>
      </c>
      <c r="G406" t="s">
        <v>3822</v>
      </c>
      <c r="H406" t="s">
        <v>3821</v>
      </c>
      <c r="I406" t="s">
        <v>3822</v>
      </c>
      <c r="J406" t="s">
        <v>3823</v>
      </c>
      <c r="K406" t="s">
        <v>3821</v>
      </c>
      <c r="L406" t="s">
        <v>3823</v>
      </c>
      <c r="M406" t="s">
        <v>3822</v>
      </c>
      <c r="N406">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5</v>
      </c>
      <c r="O406" t="str">
        <f>IF(OR(Table2[[#This Row],[QE2: method]]="none",Table2[[#This Row],[QE3: l+m]]="none",Table2[[#This Row],[QE5: long]]="none",Table2[[#This Row],[QE8: results]]="none"),"reject","ok")</f>
        <v>reject</v>
      </c>
      <c r="P406" s="5" t="str">
        <f>IF(Table2[[#This Row],[QE score]]&lt;=$P$1,"reject","ok")</f>
        <v>reject</v>
      </c>
      <c r="Q406" s="5" t="str">
        <f>IF(AND(Table2[[#This Row],[QE R1:
QE2/3/5/8]] &lt;&gt; "reject", Table2[[#This Row],[QE R2:
cut-off]] &lt;&gt; "reject"),"yes","no")</f>
        <v>no</v>
      </c>
    </row>
    <row r="407" spans="1:17" x14ac:dyDescent="0.2">
      <c r="A407" t="s">
        <v>1640</v>
      </c>
      <c r="B407" s="5">
        <v>2021</v>
      </c>
      <c r="C407" s="5" t="s">
        <v>1177</v>
      </c>
      <c r="D407" s="5" t="s">
        <v>1643</v>
      </c>
      <c r="E407">
        <v>7</v>
      </c>
      <c r="F407" t="s">
        <v>3823</v>
      </c>
      <c r="G407" t="s">
        <v>3822</v>
      </c>
      <c r="H407" t="s">
        <v>3821</v>
      </c>
      <c r="I407" t="s">
        <v>3821</v>
      </c>
      <c r="J407" t="s">
        <v>3821</v>
      </c>
      <c r="K407" t="s">
        <v>3821</v>
      </c>
      <c r="L407" t="s">
        <v>3823</v>
      </c>
      <c r="M407" t="s">
        <v>3822</v>
      </c>
      <c r="N407">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v>
      </c>
      <c r="O407" t="str">
        <f>IF(OR(Table2[[#This Row],[QE2: method]]="none",Table2[[#This Row],[QE3: l+m]]="none",Table2[[#This Row],[QE5: long]]="none",Table2[[#This Row],[QE8: results]]="none"),"reject","ok")</f>
        <v>ok</v>
      </c>
      <c r="P407" s="5" t="str">
        <f>IF(Table2[[#This Row],[QE score]]&lt;=$P$1,"reject","ok")</f>
        <v>reject</v>
      </c>
      <c r="Q407" s="5" t="str">
        <f>IF(AND(Table2[[#This Row],[QE R1:
QE2/3/5/8]] &lt;&gt; "reject", Table2[[#This Row],[QE R2:
cut-off]] &lt;&gt; "reject"),"yes","no")</f>
        <v>no</v>
      </c>
    </row>
    <row r="408" spans="1:17" x14ac:dyDescent="0.2">
      <c r="A408" t="s">
        <v>333</v>
      </c>
      <c r="B408" s="5">
        <v>2022</v>
      </c>
      <c r="C408" s="5" t="s">
        <v>336</v>
      </c>
      <c r="D408" s="5" t="s">
        <v>2559</v>
      </c>
      <c r="E408">
        <v>6</v>
      </c>
      <c r="F408" t="s">
        <v>3822</v>
      </c>
      <c r="G408" t="s">
        <v>3822</v>
      </c>
      <c r="H408" t="s">
        <v>3822</v>
      </c>
      <c r="I408" t="s">
        <v>3822</v>
      </c>
      <c r="J408" t="s">
        <v>3821</v>
      </c>
      <c r="K408" t="s">
        <v>3821</v>
      </c>
      <c r="L408" t="s">
        <v>3823</v>
      </c>
      <c r="M408" t="s">
        <v>3822</v>
      </c>
      <c r="N408">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6</v>
      </c>
      <c r="O408" t="str">
        <f>IF(OR(Table2[[#This Row],[QE2: method]]="none",Table2[[#This Row],[QE3: l+m]]="none",Table2[[#This Row],[QE5: long]]="none",Table2[[#This Row],[QE8: results]]="none"),"reject","ok")</f>
        <v>ok</v>
      </c>
      <c r="P408" s="5" t="str">
        <f>IF(Table2[[#This Row],[QE score]]&lt;=$P$1,"reject","ok")</f>
        <v>reject</v>
      </c>
      <c r="Q408" s="5" t="str">
        <f>IF(AND(Table2[[#This Row],[QE R1:
QE2/3/5/8]] &lt;&gt; "reject", Table2[[#This Row],[QE R2:
cut-off]] &lt;&gt; "reject"),"yes","no")</f>
        <v>no</v>
      </c>
    </row>
    <row r="409" spans="1:17" x14ac:dyDescent="0.2">
      <c r="A409" t="s">
        <v>1361</v>
      </c>
      <c r="B409" s="5">
        <v>2022</v>
      </c>
      <c r="C409" s="5" t="s">
        <v>1365</v>
      </c>
      <c r="D409" s="5" t="s">
        <v>1366</v>
      </c>
      <c r="E409">
        <v>7.5</v>
      </c>
      <c r="F409" t="s">
        <v>3822</v>
      </c>
      <c r="G409" t="s">
        <v>3822</v>
      </c>
      <c r="H409" t="s">
        <v>3822</v>
      </c>
      <c r="I409" t="s">
        <v>3821</v>
      </c>
      <c r="J409" t="s">
        <v>3821</v>
      </c>
      <c r="K409" t="s">
        <v>3821</v>
      </c>
      <c r="L409" t="s">
        <v>3821</v>
      </c>
      <c r="M409" t="s">
        <v>3822</v>
      </c>
      <c r="N409">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7.5</v>
      </c>
      <c r="O409" t="str">
        <f>IF(OR(Table2[[#This Row],[QE2: method]]="none",Table2[[#This Row],[QE3: l+m]]="none",Table2[[#This Row],[QE5: long]]="none",Table2[[#This Row],[QE8: results]]="none"),"reject","ok")</f>
        <v>ok</v>
      </c>
      <c r="P409" s="5" t="str">
        <f>IF(Table2[[#This Row],[QE score]]&lt;=$P$1,"reject","ok")</f>
        <v>reject</v>
      </c>
      <c r="Q409" s="5" t="str">
        <f>IF(AND(Table2[[#This Row],[QE R1:
QE2/3/5/8]] &lt;&gt; "reject", Table2[[#This Row],[QE R2:
cut-off]] &lt;&gt; "reject"),"yes","no")</f>
        <v>no</v>
      </c>
    </row>
    <row r="410" spans="1:17" x14ac:dyDescent="0.2">
      <c r="A410" t="s">
        <v>3438</v>
      </c>
      <c r="B410" s="5">
        <v>2022</v>
      </c>
      <c r="C410" s="5" t="s">
        <v>3441</v>
      </c>
      <c r="D410" s="5" t="s">
        <v>3442</v>
      </c>
      <c r="E410">
        <v>4</v>
      </c>
      <c r="F410" t="s">
        <v>3823</v>
      </c>
      <c r="G410" t="s">
        <v>3822</v>
      </c>
      <c r="H410" t="s">
        <v>3822</v>
      </c>
      <c r="I410" t="s">
        <v>3821</v>
      </c>
      <c r="J410" t="s">
        <v>3823</v>
      </c>
      <c r="K410" t="s">
        <v>3821</v>
      </c>
      <c r="L410" t="s">
        <v>3823</v>
      </c>
      <c r="M410" t="s">
        <v>3822</v>
      </c>
      <c r="N410">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4</v>
      </c>
      <c r="O410" t="str">
        <f>IF(OR(Table2[[#This Row],[QE2: method]]="none",Table2[[#This Row],[QE3: l+m]]="none",Table2[[#This Row],[QE5: long]]="none",Table2[[#This Row],[QE8: results]]="none"),"reject","ok")</f>
        <v>reject</v>
      </c>
      <c r="P410" s="5" t="str">
        <f>IF(Table2[[#This Row],[QE score]]&lt;=$P$1,"reject","ok")</f>
        <v>reject</v>
      </c>
      <c r="Q410" s="5" t="str">
        <f>IF(AND(Table2[[#This Row],[QE R1:
QE2/3/5/8]] &lt;&gt; "reject", Table2[[#This Row],[QE R2:
cut-off]] &lt;&gt; "reject"),"yes","no")</f>
        <v>no</v>
      </c>
    </row>
    <row r="411" spans="1:17" x14ac:dyDescent="0.2">
      <c r="A411" t="s">
        <v>2852</v>
      </c>
      <c r="B411" s="5">
        <v>2022</v>
      </c>
      <c r="C411" s="5" t="s">
        <v>2856</v>
      </c>
      <c r="D411" s="5" t="s">
        <v>2857</v>
      </c>
      <c r="E411">
        <v>7.5</v>
      </c>
      <c r="F411" t="s">
        <v>3823</v>
      </c>
      <c r="G411" t="s">
        <v>3822</v>
      </c>
      <c r="H411" t="s">
        <v>3821</v>
      </c>
      <c r="I411" t="s">
        <v>3821</v>
      </c>
      <c r="J411" t="s">
        <v>3821</v>
      </c>
      <c r="K411" t="s">
        <v>3821</v>
      </c>
      <c r="L411" t="s">
        <v>3823</v>
      </c>
      <c r="M411" t="s">
        <v>3821</v>
      </c>
      <c r="N411">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7.5</v>
      </c>
      <c r="O411" t="str">
        <f>IF(OR(Table2[[#This Row],[QE2: method]]="none",Table2[[#This Row],[QE3: l+m]]="none",Table2[[#This Row],[QE5: long]]="none",Table2[[#This Row],[QE8: results]]="none"),"reject","ok")</f>
        <v>ok</v>
      </c>
      <c r="P411" s="5" t="str">
        <f>IF(Table2[[#This Row],[QE score]]&lt;=$P$1,"reject","ok")</f>
        <v>reject</v>
      </c>
      <c r="Q411" s="5" t="str">
        <f>IF(AND(Table2[[#This Row],[QE R1:
QE2/3/5/8]] &lt;&gt; "reject", Table2[[#This Row],[QE R2:
cut-off]] &lt;&gt; "reject"),"yes","no")</f>
        <v>no</v>
      </c>
    </row>
    <row r="412" spans="1:17" x14ac:dyDescent="0.2">
      <c r="A412" t="s">
        <v>181</v>
      </c>
      <c r="B412" s="5">
        <v>2022</v>
      </c>
      <c r="C412" s="5" t="s">
        <v>185</v>
      </c>
      <c r="D412" s="5" t="s">
        <v>1917</v>
      </c>
      <c r="E412">
        <v>5.5</v>
      </c>
      <c r="F412" t="s">
        <v>3822</v>
      </c>
      <c r="G412" t="s">
        <v>3822</v>
      </c>
      <c r="H412" t="s">
        <v>3821</v>
      </c>
      <c r="I412" t="s">
        <v>3821</v>
      </c>
      <c r="J412" t="s">
        <v>3823</v>
      </c>
      <c r="K412" t="s">
        <v>3821</v>
      </c>
      <c r="L412" t="s">
        <v>3823</v>
      </c>
      <c r="M412" t="s">
        <v>3822</v>
      </c>
      <c r="N412">
        <f>IF(Table2[[#This Row],[QE1: related]]="full",F$1,IF(Table2[[#This Row],[QE1: related]]="partial",F$1*0.5,0))+IF(Table2[[#This Row],[QE2: method]]="full",G$1,IF(Table2[[#This Row],[QE2: method]]="partial",G$1*0.5,0))+IF(Table2[[#This Row],[QE3: l+m]]="full",H$1,IF(Table2[[#This Row],[QE3: l+m]]="partial",H$1*0.5,0))+IF(Table2[[#This Row],[QE4: hw+sw]]="full",I$1,IF(Table2[[#This Row],[QE4: hw+sw]]="partial",I$1*0.5,0))+IF(Table2[[#This Row],[QE5: long]]="full",J$1,IF(Table2[[#This Row],[QE5: long]]="partial",J$1*0.5,0))+IF(Table2[[#This Row],[QE6: others]]="full",K$1,IF(Table2[[#This Row],[QE6: others]]="partial",K$1*0.5,0))+IF(Table2[[#This Row],[QE7: public]]="full",L$1,IF(Table2[[#This Row],[QE7: public]]="partial",L$1*0.5,0))+IF(Table2[[#This Row],[QE8: results]]="full",M$1,IF(Table2[[#This Row],[QE8: results]]="partial",M$1*0.5,0))</f>
        <v>5.5</v>
      </c>
      <c r="O412" t="str">
        <f>IF(OR(Table2[[#This Row],[QE2: method]]="none",Table2[[#This Row],[QE3: l+m]]="none",Table2[[#This Row],[QE5: long]]="none",Table2[[#This Row],[QE8: results]]="none"),"reject","ok")</f>
        <v>reject</v>
      </c>
      <c r="P412" s="5" t="str">
        <f>IF(Table2[[#This Row],[QE score]]&lt;=$P$1,"reject","ok")</f>
        <v>reject</v>
      </c>
      <c r="Q412" s="5" t="str">
        <f>IF(AND(Table2[[#This Row],[QE R1:
QE2/3/5/8]] &lt;&gt; "reject", Table2[[#This Row],[QE R2:
cut-off]] &lt;&gt; "reject"),"yes","no")</f>
        <v>no</v>
      </c>
    </row>
  </sheetData>
  <phoneticPr fontId="5" type="noConversion"/>
  <conditionalFormatting sqref="E3:E412">
    <cfRule type="expression" dxfId="13" priority="1">
      <formula>$E3=$N3</formula>
    </cfRule>
  </conditionalFormatting>
  <conditionalFormatting sqref="F3:M412">
    <cfRule type="cellIs" dxfId="12" priority="6" operator="equal">
      <formula>"full"</formula>
    </cfRule>
    <cfRule type="cellIs" dxfId="11" priority="7" operator="equal">
      <formula>"partial"</formula>
    </cfRule>
    <cfRule type="cellIs" dxfId="10" priority="8" operator="equal">
      <formula>"none"</formula>
    </cfRule>
  </conditionalFormatting>
  <conditionalFormatting sqref="N3:Q412">
    <cfRule type="expression" dxfId="9" priority="4">
      <formula>$Q3="yes"</formula>
    </cfRule>
    <cfRule type="expression" dxfId="8" priority="5">
      <formula>$Q3="no"</formula>
    </cfRule>
  </conditionalFormatting>
  <conditionalFormatting sqref="E3:Q412">
    <cfRule type="expression" dxfId="7" priority="2">
      <formula>$E3&lt;&gt;$N3</formula>
    </cfRule>
  </conditionalFormatting>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4C922790-93F0-47C5-AB03-A3EA209555F1}">
          <x14:formula1>
            <xm:f>Analysis!$A$2:$A$4</xm:f>
          </x14:formula1>
          <xm:sqref>F3:M39 F41:M42 F44:M70 F72:M117 F119:M395 F397:M412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CC010-3585-447F-ACB4-C01A0F7A7EBA}">
  <dimension ref="A1:J24"/>
  <sheetViews>
    <sheetView workbookViewId="0"/>
  </sheetViews>
  <sheetFormatPr defaultRowHeight="12.75" x14ac:dyDescent="0.2"/>
  <cols>
    <col min="1" max="1" width="13" bestFit="1" customWidth="1"/>
    <col min="3" max="3" width="12.140625" bestFit="1" customWidth="1"/>
    <col min="4" max="4" width="11" bestFit="1" customWidth="1"/>
  </cols>
  <sheetData>
    <row r="1" spans="1:10" x14ac:dyDescent="0.2">
      <c r="A1" s="3" t="s">
        <v>3820</v>
      </c>
      <c r="C1" s="3" t="s">
        <v>3825</v>
      </c>
      <c r="D1" s="3" t="s">
        <v>3826</v>
      </c>
      <c r="F1" s="3" t="s">
        <v>3828</v>
      </c>
    </row>
    <row r="2" spans="1:10" x14ac:dyDescent="0.2">
      <c r="A2" s="4" t="s">
        <v>3821</v>
      </c>
      <c r="C2">
        <v>0</v>
      </c>
      <c r="D2">
        <f>COUNTIF(Table2[QE parsifal],Table3[[#This Row],[QE scores]])</f>
        <v>0</v>
      </c>
      <c r="F2" s="7" t="s">
        <v>3829</v>
      </c>
      <c r="I2">
        <v>7.5</v>
      </c>
    </row>
    <row r="3" spans="1:10" x14ac:dyDescent="0.2">
      <c r="A3" s="4" t="s">
        <v>3822</v>
      </c>
      <c r="C3">
        <v>0.5</v>
      </c>
      <c r="D3">
        <f>COUNTIF(Table2[QE parsifal],Table3[[#This Row],[QE scores]])</f>
        <v>0</v>
      </c>
    </row>
    <row r="4" spans="1:10" x14ac:dyDescent="0.2">
      <c r="A4" s="4" t="s">
        <v>3823</v>
      </c>
      <c r="C4">
        <v>1</v>
      </c>
      <c r="D4">
        <f>COUNTIF(Table2[QE parsifal],Table3[[#This Row],[QE scores]])</f>
        <v>0</v>
      </c>
      <c r="F4" s="7" t="s">
        <v>3837</v>
      </c>
    </row>
    <row r="5" spans="1:10" x14ac:dyDescent="0.2">
      <c r="C5">
        <v>1.5</v>
      </c>
      <c r="D5">
        <f>COUNTIF(Table2[QE parsifal],Table3[[#This Row],[QE scores]])</f>
        <v>0</v>
      </c>
      <c r="F5" s="8" t="s">
        <v>3831</v>
      </c>
      <c r="I5">
        <f>SUMIF(Table3[QE scores],"&gt;"&amp;$I$2,Table3['#records])</f>
        <v>212</v>
      </c>
      <c r="J5" s="9">
        <f>I5/SUM(Table3['#records])</f>
        <v>0.51707317073170733</v>
      </c>
    </row>
    <row r="6" spans="1:10" x14ac:dyDescent="0.2">
      <c r="C6">
        <v>2</v>
      </c>
      <c r="D6">
        <f>COUNTIF(Table2[QE parsifal],Table3[[#This Row],[QE scores]])</f>
        <v>0</v>
      </c>
      <c r="F6" s="8" t="s">
        <v>3830</v>
      </c>
      <c r="I6">
        <f>SUMIF(Table3[QE scores],"&lt;="&amp;$I$2,Table3['#records])</f>
        <v>198</v>
      </c>
      <c r="J6" s="9">
        <f>I6/SUM(Table3['#records])</f>
        <v>0.48292682926829267</v>
      </c>
    </row>
    <row r="7" spans="1:10" x14ac:dyDescent="0.2">
      <c r="C7">
        <v>2.5</v>
      </c>
      <c r="D7">
        <f>COUNTIF(Table2[QE parsifal],Table3[[#This Row],[QE scores]])</f>
        <v>4</v>
      </c>
    </row>
    <row r="8" spans="1:10" x14ac:dyDescent="0.2">
      <c r="C8">
        <v>3</v>
      </c>
      <c r="D8">
        <f>COUNTIF(Table2[QE parsifal],Table3[[#This Row],[QE scores]])</f>
        <v>4</v>
      </c>
      <c r="F8" s="7" t="s">
        <v>3836</v>
      </c>
    </row>
    <row r="9" spans="1:10" x14ac:dyDescent="0.2">
      <c r="C9">
        <v>3.5</v>
      </c>
      <c r="D9">
        <f>COUNTIF(Table2[QE parsifal],Table3[[#This Row],[QE scores]])</f>
        <v>8</v>
      </c>
      <c r="F9" s="8" t="s">
        <v>3831</v>
      </c>
      <c r="I9">
        <f>COUNTIF(Table2[include?],"=yes")</f>
        <v>211</v>
      </c>
      <c r="J9" s="9">
        <f>I9/SUM(Table3['#records])</f>
        <v>0.51463414634146343</v>
      </c>
    </row>
    <row r="10" spans="1:10" x14ac:dyDescent="0.2">
      <c r="C10">
        <v>4</v>
      </c>
      <c r="D10">
        <f>COUNTIF(Table2[QE parsifal],Table3[[#This Row],[QE scores]])</f>
        <v>16</v>
      </c>
      <c r="F10" s="8" t="s">
        <v>3830</v>
      </c>
      <c r="I10">
        <f>I12+I11</f>
        <v>199</v>
      </c>
      <c r="J10" s="9">
        <f>I10/SUM(Table3['#records])</f>
        <v>0.48536585365853657</v>
      </c>
    </row>
    <row r="11" spans="1:10" x14ac:dyDescent="0.2">
      <c r="C11">
        <v>4.5</v>
      </c>
      <c r="D11">
        <f>COUNTIF(Table2[QE parsifal],Table3[[#This Row],[QE scores]])</f>
        <v>10</v>
      </c>
      <c r="F11" s="8" t="s">
        <v>3838</v>
      </c>
      <c r="I11">
        <f>COUNTIF(Table2[QE R1:
QE2/3/5/8],"reject")</f>
        <v>113</v>
      </c>
      <c r="J11" s="9">
        <f>I11/SUM(Table3['#records])</f>
        <v>0.275609756097561</v>
      </c>
    </row>
    <row r="12" spans="1:10" x14ac:dyDescent="0.2">
      <c r="C12">
        <v>5</v>
      </c>
      <c r="D12">
        <f>COUNTIF(Table2[QE parsifal],Table3[[#This Row],[QE scores]])</f>
        <v>18</v>
      </c>
      <c r="F12" s="8" t="s">
        <v>3839</v>
      </c>
      <c r="I12">
        <f>COUNTIFS(Table2[QE R1:
QE2/3/5/8],"ok",Table2[QE R2:
cut-off],"reject")</f>
        <v>86</v>
      </c>
      <c r="J12" s="9">
        <f>I12/SUM(Table3['#records])</f>
        <v>0.2097560975609756</v>
      </c>
    </row>
    <row r="13" spans="1:10" x14ac:dyDescent="0.2">
      <c r="C13">
        <v>5.5</v>
      </c>
      <c r="D13">
        <f>COUNTIF(Table2[QE parsifal],Table3[[#This Row],[QE scores]])</f>
        <v>21</v>
      </c>
    </row>
    <row r="14" spans="1:10" x14ac:dyDescent="0.2">
      <c r="C14">
        <v>6</v>
      </c>
      <c r="D14">
        <f>COUNTIF(Table2[QE parsifal],Table3[[#This Row],[QE scores]])</f>
        <v>20</v>
      </c>
    </row>
    <row r="15" spans="1:10" x14ac:dyDescent="0.2">
      <c r="C15">
        <v>6.5</v>
      </c>
      <c r="D15">
        <f>COUNTIF(Table2[QE parsifal],Table3[[#This Row],[QE scores]])</f>
        <v>14</v>
      </c>
    </row>
    <row r="16" spans="1:10" x14ac:dyDescent="0.2">
      <c r="C16">
        <v>7</v>
      </c>
      <c r="D16">
        <f>COUNTIF(Table2[QE parsifal],Table3[[#This Row],[QE scores]])</f>
        <v>40</v>
      </c>
    </row>
    <row r="17" spans="3:4" x14ac:dyDescent="0.2">
      <c r="C17">
        <v>7.5</v>
      </c>
      <c r="D17">
        <f>COUNTIF(Table2[QE parsifal],Table3[[#This Row],[QE scores]])</f>
        <v>43</v>
      </c>
    </row>
    <row r="18" spans="3:4" x14ac:dyDescent="0.2">
      <c r="C18">
        <v>8</v>
      </c>
      <c r="D18">
        <f>COUNTIF(Table2[QE parsifal],Table3[[#This Row],[QE scores]])</f>
        <v>53</v>
      </c>
    </row>
    <row r="19" spans="3:4" x14ac:dyDescent="0.2">
      <c r="C19">
        <v>8.5</v>
      </c>
      <c r="D19">
        <f>COUNTIF(Table2[QE parsifal],Table3[[#This Row],[QE scores]])</f>
        <v>50</v>
      </c>
    </row>
    <row r="20" spans="3:4" x14ac:dyDescent="0.2">
      <c r="C20">
        <v>9</v>
      </c>
      <c r="D20">
        <f>COUNTIF(Table2[QE parsifal],Table3[[#This Row],[QE scores]])</f>
        <v>64</v>
      </c>
    </row>
    <row r="21" spans="3:4" x14ac:dyDescent="0.2">
      <c r="C21">
        <v>9.5</v>
      </c>
      <c r="D21">
        <f>COUNTIF(Table2[QE parsifal],Table3[[#This Row],[QE scores]])</f>
        <v>22</v>
      </c>
    </row>
    <row r="22" spans="3:4" x14ac:dyDescent="0.2">
      <c r="C22">
        <v>10</v>
      </c>
      <c r="D22">
        <f>COUNTIF(Table2[QE parsifal],Table3[[#This Row],[QE scores]])</f>
        <v>23</v>
      </c>
    </row>
    <row r="23" spans="3:4" x14ac:dyDescent="0.2">
      <c r="C23" s="6" t="s">
        <v>3827</v>
      </c>
      <c r="D23" s="5">
        <f>SUM(Table3['#records])</f>
        <v>410</v>
      </c>
    </row>
    <row r="24" spans="3:4" x14ac:dyDescent="0.2">
      <c r="D24" s="5"/>
    </row>
  </sheetData>
  <pageMargins left="0.7" right="0.7" top="0.75" bottom="0.75" header="0.3" footer="0.3"/>
  <pageSetup paperSize="9"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55AAB-D91C-4300-A0FB-8A5F79915C25}">
  <dimension ref="A1"/>
  <sheetViews>
    <sheetView zoomScale="110" zoomScaleNormal="110" workbookViewId="0"/>
  </sheetViews>
  <sheetFormatPr defaultColWidth="4.7109375" defaultRowHeight="12.75" x14ac:dyDescent="0.2"/>
  <cols>
    <col min="1" max="16384" width="4.7109375" style="4"/>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Eligible Records</vt:lpstr>
      <vt:lpstr>Parsifal QE</vt:lpstr>
      <vt:lpstr>Analysis</vt:lpstr>
      <vt:lpstr>Graphs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Ricardo Barbosa Sousa</cp:lastModifiedBy>
  <dcterms:created xsi:type="dcterms:W3CDTF">2022-06-08T08:28:18Z</dcterms:created>
  <dcterms:modified xsi:type="dcterms:W3CDTF">2022-06-13T13:19:01Z</dcterms:modified>
</cp:coreProperties>
</file>