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D230F89-C434-4BD9-B1C0-C7C893C3C36A}" xr6:coauthVersionLast="47" xr6:coauthVersionMax="47" xr10:uidLastSave="{00000000-0000-0000-0000-000000000000}"/>
  <bookViews>
    <workbookView xWindow="1800" yWindow="1980" windowWidth="13980" windowHeight="10995" xr2:uid="{00000000-000D-0000-FFFF-FFFF00000000}"/>
  </bookViews>
  <sheets>
    <sheet name="成績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  <c r="C17" i="1"/>
  <c r="D17" i="1"/>
  <c r="B17" i="1"/>
  <c r="C16" i="1"/>
  <c r="D16" i="1"/>
  <c r="B16" i="1"/>
  <c r="C15" i="1"/>
  <c r="D15" i="1"/>
  <c r="B15" i="1"/>
  <c r="F5" i="1"/>
  <c r="G5" i="1" s="1"/>
  <c r="F6" i="1"/>
  <c r="G6" i="1" s="1"/>
  <c r="F7" i="1"/>
  <c r="E17" i="1" s="1"/>
  <c r="F8" i="1"/>
  <c r="G8" i="1" s="1"/>
  <c r="F9" i="1"/>
  <c r="G9" i="1" s="1"/>
  <c r="F10" i="1"/>
  <c r="G10" i="1" s="1"/>
  <c r="F11" i="1"/>
  <c r="G11" i="1" s="1"/>
  <c r="F4" i="1"/>
  <c r="I17" i="1" s="1"/>
  <c r="H11" i="1" l="1"/>
  <c r="H5" i="1"/>
  <c r="G7" i="1"/>
  <c r="H7" i="1" s="1"/>
  <c r="I16" i="1"/>
  <c r="E16" i="1"/>
  <c r="E18" i="1"/>
  <c r="I15" i="1"/>
  <c r="E15" i="1"/>
  <c r="G4" i="1"/>
  <c r="H10" i="1" s="1"/>
  <c r="H6" i="1" l="1"/>
  <c r="G15" i="1"/>
  <c r="H4" i="1"/>
  <c r="G17" i="1"/>
  <c r="G16" i="1"/>
  <c r="H9" i="1"/>
  <c r="H8" i="1"/>
  <c r="J16" i="1" l="1"/>
  <c r="J17" i="1"/>
  <c r="J15" i="1"/>
</calcChain>
</file>

<file path=xl/sharedStrings.xml><?xml version="1.0" encoding="utf-8"?>
<sst xmlns="http://schemas.openxmlformats.org/spreadsheetml/2006/main" count="32" uniqueCount="26">
  <si>
    <t>学年末試験成績表</t>
    <rPh sb="0" eb="3">
      <t>ガクネンマツ</t>
    </rPh>
    <rPh sb="3" eb="5">
      <t>シケン</t>
    </rPh>
    <rPh sb="5" eb="7">
      <t>セイセキ</t>
    </rPh>
    <rPh sb="7" eb="8">
      <t>ヒョウ</t>
    </rPh>
    <phoneticPr fontId="4"/>
  </si>
  <si>
    <t>番号</t>
    <rPh sb="0" eb="2">
      <t>バンゴウ</t>
    </rPh>
    <phoneticPr fontId="1"/>
  </si>
  <si>
    <t>氏名</t>
    <rPh sb="0" eb="2">
      <t>シメイ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</si>
  <si>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</si>
  <si>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</si>
  <si>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国語</t>
    <rPh sb="0" eb="2">
      <t>コクゴ</t>
    </rPh>
    <phoneticPr fontId="1"/>
  </si>
  <si>
    <t>合計</t>
    <rPh sb="0" eb="2">
      <t>ゴウケイ</t>
    </rPh>
    <phoneticPr fontId="1"/>
  </si>
  <si>
    <t>順位</t>
    <rPh sb="0" eb="2">
      <t>ジュンイ</t>
    </rPh>
    <phoneticPr fontId="1"/>
  </si>
  <si>
    <t>伊藤</t>
    <rPh sb="0" eb="2">
      <t>イトウ</t>
    </rPh>
    <phoneticPr fontId="4"/>
  </si>
  <si>
    <t>上野</t>
    <rPh sb="0" eb="2">
      <t>ウエノ</t>
    </rPh>
    <phoneticPr fontId="4"/>
  </si>
  <si>
    <t>江崎</t>
    <rPh sb="0" eb="2">
      <t>エザキ</t>
    </rPh>
    <phoneticPr fontId="4"/>
  </si>
  <si>
    <t>岡本</t>
    <rPh sb="0" eb="2">
      <t>オカモト</t>
    </rPh>
    <phoneticPr fontId="4"/>
  </si>
  <si>
    <t>上川</t>
    <rPh sb="0" eb="2">
      <t>カミカワ</t>
    </rPh>
    <phoneticPr fontId="4"/>
  </si>
  <si>
    <t>木村</t>
    <rPh sb="0" eb="2">
      <t>キムラ</t>
    </rPh>
    <phoneticPr fontId="4"/>
  </si>
  <si>
    <t>栗山</t>
    <rPh sb="0" eb="2">
      <t>クリヤマ</t>
    </rPh>
    <phoneticPr fontId="4"/>
  </si>
  <si>
    <t>近藤</t>
    <rPh sb="0" eb="2">
      <t>コンドウ</t>
    </rPh>
    <phoneticPr fontId="4"/>
  </si>
  <si>
    <t>成績分析</t>
    <rPh sb="0" eb="2">
      <t>セイセキ</t>
    </rPh>
    <rPh sb="2" eb="4">
      <t>ブンセキ</t>
    </rPh>
    <phoneticPr fontId="4"/>
  </si>
  <si>
    <t>総合</t>
    <rPh sb="0" eb="2">
      <t>ソウゴウ</t>
    </rPh>
    <phoneticPr fontId="1"/>
  </si>
  <si>
    <t>順位</t>
    <rPh sb="0" eb="2">
      <t>ジュンイ</t>
    </rPh>
    <phoneticPr fontId="4"/>
  </si>
  <si>
    <t>平均点</t>
    <rPh sb="0" eb="2">
      <t>ヘイキン</t>
    </rPh>
    <rPh sb="2" eb="3">
      <t>テン</t>
    </rPh>
    <phoneticPr fontId="1"/>
  </si>
  <si>
    <t>標準偏差</t>
    <rPh sb="0" eb="2">
      <t>ヒョウジュン</t>
    </rPh>
    <rPh sb="2" eb="4">
      <t>ヘンサ</t>
    </rPh>
    <phoneticPr fontId="1"/>
  </si>
  <si>
    <t>最高点</t>
    <rPh sb="0" eb="3">
      <t>サイコウテン</t>
    </rPh>
    <phoneticPr fontId="1"/>
  </si>
  <si>
    <t>最低点</t>
    <rPh sb="0" eb="2">
      <t>サイテイ</t>
    </rPh>
    <rPh sb="2" eb="3">
      <t>テン</t>
    </rPh>
    <phoneticPr fontId="1"/>
  </si>
  <si>
    <t>検索用
順位</t>
    <rPh sb="0" eb="3">
      <t>ケンサクヨウ</t>
    </rPh>
    <rPh sb="4" eb="6">
      <t>ジュンイ</t>
    </rPh>
    <phoneticPr fontId="4"/>
  </si>
  <si>
    <t>試験結果</t>
    <rPh sb="0" eb="2">
      <t>シケン</t>
    </rPh>
    <rPh sb="2" eb="4">
      <t>ケッカ</t>
    </rPh>
    <phoneticPr fontId="4"/>
  </si>
  <si>
    <t>成績上位3名</t>
    <rPh sb="0" eb="2">
      <t>セイセキ</t>
    </rPh>
    <rPh sb="2" eb="4">
      <t>ジョウイ</t>
    </rPh>
    <rPh sb="5" eb="6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</si>
</sst>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K20" sqref="K20"/>
    </sheetView>
  </sheetViews>
  <sheetFormatPr defaultRowHeight="15" customHeight="1" x14ac:dyDescent="0.15"/>
  <cols>
    <col min="1" max="1" width="10.625" style="5" customWidth="1"/>
    <col min="2" max="2" width="7.125" style="5" customWidth="1"/>
    <col min="3" max="6" width="7.125" customWidth="1"/>
    <col min="7" max="8" width="7.125" style="5" customWidth="1"/>
    <col min="9" max="10" width="7.125" customWidth="1"/>
    <col min="11" max="11" width="11.875" bestFit="1" customWidth="1"/>
  </cols>
  <sheetData>
    <row r="1" spans="1:14" ht="24.95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"/>
      <c r="J1" s="1"/>
      <c r="K1" s="1"/>
    </row>
    <row r="2" spans="1:14" s="3" customFormat="1" ht="15" customHeight="1" x14ac:dyDescent="0.15">
      <c r="A2" s="16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ht="27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5" t="s">
        <v>23</v>
      </c>
      <c r="I3" s="5"/>
      <c r="N3" s="5"/>
    </row>
    <row r="4" spans="1:14" ht="15" customHeight="1" x14ac:dyDescent="0.15">
      <c r="A4" s="6">
        <v>101</v>
      </c>
      <c r="B4" s="6" t="s">
        <v>8</v>
      </c>
      <c r="C4" s="6">
        <v>50</v>
      </c>
      <c r="D4" s="6">
        <v>79</v>
      </c>
      <c r="E4" s="6">
        <v>56</v>
      </c>
      <c r="F4" s="6">
        <f>SUM(C4:E4)</f>
        <v>185</v>
      </c>
      <c r="G4" s="6">
        <f>_xlfn.RANK.EQ(F4,$F$4:$F$11)</f>
        <v>6</v>
      </c>
      <c r="H4" s="6">
        <f>COUNTIF($G$4:G4,G4)-1+G4</f>
        <v>6</v>
      </c>
    </row>
    <row r="5" spans="1:14" ht="15" customHeight="1" x14ac:dyDescent="0.15">
      <c r="A5" s="7">
        <v>102</v>
      </c>
      <c r="B5" s="7" t="s">
        <v>9</v>
      </c>
      <c r="C5" s="7">
        <v>92</v>
      </c>
      <c r="D5" s="7">
        <v>100</v>
      </c>
      <c r="E5" s="7">
        <v>100</v>
      </c>
      <c r="F5" s="7">
        <f t="shared" ref="F5:F11" si="0">SUM(C5:E5)</f>
        <v>292</v>
      </c>
      <c r="G5" s="7">
        <f t="shared" ref="G5:G11" si="1">_xlfn.RANK.EQ(F5,$F$4:$F$11)</f>
        <v>1</v>
      </c>
      <c r="H5" s="7">
        <f>COUNTIF($G$4:G5,G5)-1+G5</f>
        <v>1</v>
      </c>
    </row>
    <row r="6" spans="1:14" ht="15" customHeight="1" x14ac:dyDescent="0.15">
      <c r="A6" s="6">
        <v>103</v>
      </c>
      <c r="B6" s="6" t="s">
        <v>10</v>
      </c>
      <c r="C6" s="6">
        <v>63</v>
      </c>
      <c r="D6" s="6">
        <v>71</v>
      </c>
      <c r="E6" s="6">
        <v>88</v>
      </c>
      <c r="F6" s="6">
        <f t="shared" si="0"/>
        <v>222</v>
      </c>
      <c r="G6" s="6">
        <f t="shared" si="1"/>
        <v>5</v>
      </c>
      <c r="H6" s="6">
        <f>COUNTIF($G$4:G6,G6)-1+G6</f>
        <v>5</v>
      </c>
    </row>
    <row r="7" spans="1:14" ht="15" customHeight="1" x14ac:dyDescent="0.15">
      <c r="A7" s="7">
        <v>104</v>
      </c>
      <c r="B7" s="7" t="s">
        <v>11</v>
      </c>
      <c r="C7" s="7">
        <v>91</v>
      </c>
      <c r="D7" s="7">
        <v>82</v>
      </c>
      <c r="E7" s="7">
        <v>73</v>
      </c>
      <c r="F7" s="7">
        <f t="shared" si="0"/>
        <v>246</v>
      </c>
      <c r="G7" s="7">
        <f t="shared" si="1"/>
        <v>4</v>
      </c>
      <c r="H7" s="7">
        <f>COUNTIF($G$4:G7,G7)-1+G7</f>
        <v>4</v>
      </c>
    </row>
    <row r="8" spans="1:14" ht="15" customHeight="1" x14ac:dyDescent="0.15">
      <c r="A8" s="6">
        <v>105</v>
      </c>
      <c r="B8" s="6" t="s">
        <v>12</v>
      </c>
      <c r="C8" s="6">
        <v>92</v>
      </c>
      <c r="D8" s="6">
        <v>97</v>
      </c>
      <c r="E8" s="6">
        <v>93</v>
      </c>
      <c r="F8" s="6">
        <f t="shared" si="0"/>
        <v>282</v>
      </c>
      <c r="G8" s="6">
        <f t="shared" si="1"/>
        <v>2</v>
      </c>
      <c r="H8" s="6">
        <f>COUNTIF($G$4:G8,G8)-1+G8</f>
        <v>2</v>
      </c>
    </row>
    <row r="9" spans="1:14" ht="15" customHeight="1" x14ac:dyDescent="0.15">
      <c r="A9" s="7">
        <v>106</v>
      </c>
      <c r="B9" s="7" t="s">
        <v>13</v>
      </c>
      <c r="C9" s="7">
        <v>88</v>
      </c>
      <c r="D9" s="7">
        <v>97</v>
      </c>
      <c r="E9" s="7">
        <v>97</v>
      </c>
      <c r="F9" s="7">
        <f t="shared" si="0"/>
        <v>282</v>
      </c>
      <c r="G9" s="7">
        <f t="shared" si="1"/>
        <v>2</v>
      </c>
      <c r="H9" s="7">
        <f>COUNTIF($G$4:G9,G9)-1+G9</f>
        <v>3</v>
      </c>
    </row>
    <row r="10" spans="1:14" ht="15" customHeight="1" x14ac:dyDescent="0.15">
      <c r="A10" s="6">
        <v>107</v>
      </c>
      <c r="B10" s="6" t="s">
        <v>14</v>
      </c>
      <c r="C10" s="6">
        <v>59</v>
      </c>
      <c r="D10" s="6">
        <v>61</v>
      </c>
      <c r="E10" s="6">
        <v>44</v>
      </c>
      <c r="F10" s="6">
        <f t="shared" si="0"/>
        <v>164</v>
      </c>
      <c r="G10" s="6">
        <f t="shared" si="1"/>
        <v>8</v>
      </c>
      <c r="H10" s="6">
        <f>COUNTIF($G$4:G10,G10)-1+G10</f>
        <v>8</v>
      </c>
    </row>
    <row r="11" spans="1:14" ht="15" customHeight="1" x14ac:dyDescent="0.15">
      <c r="A11" s="7">
        <v>108</v>
      </c>
      <c r="B11" s="7" t="s">
        <v>15</v>
      </c>
      <c r="C11" s="7">
        <v>50</v>
      </c>
      <c r="D11" s="7">
        <v>67</v>
      </c>
      <c r="E11" s="7">
        <v>64</v>
      </c>
      <c r="F11" s="7">
        <f t="shared" si="0"/>
        <v>181</v>
      </c>
      <c r="G11" s="7">
        <f t="shared" si="1"/>
        <v>7</v>
      </c>
      <c r="H11" s="7">
        <f>COUNTIF($G$4:G11,G11)-1+G11</f>
        <v>7</v>
      </c>
    </row>
    <row r="12" spans="1:14" s="9" customFormat="1" ht="15" customHeight="1" x14ac:dyDescent="0.15">
      <c r="A12" s="8"/>
      <c r="B12" s="8"/>
      <c r="C12" s="8"/>
      <c r="D12" s="8"/>
      <c r="E12" s="8"/>
      <c r="F12" s="8"/>
      <c r="G12" s="8"/>
      <c r="H12" s="8"/>
    </row>
    <row r="13" spans="1:14" ht="15" customHeight="1" x14ac:dyDescent="0.15">
      <c r="A13" t="s">
        <v>16</v>
      </c>
      <c r="B13"/>
      <c r="G13" t="s">
        <v>25</v>
      </c>
    </row>
    <row r="14" spans="1:14" ht="27" customHeight="1" x14ac:dyDescent="0.15">
      <c r="A14" s="4"/>
      <c r="B14" s="4" t="s">
        <v>3</v>
      </c>
      <c r="C14" s="4" t="s">
        <v>4</v>
      </c>
      <c r="D14" s="4" t="s">
        <v>5</v>
      </c>
      <c r="E14" s="4" t="s">
        <v>17</v>
      </c>
      <c r="G14" s="4" t="s">
        <v>18</v>
      </c>
      <c r="H14" s="15" t="s">
        <v>23</v>
      </c>
      <c r="I14" s="4" t="s">
        <v>6</v>
      </c>
      <c r="J14" s="4" t="s">
        <v>2</v>
      </c>
    </row>
    <row r="15" spans="1:14" ht="15" customHeight="1" x14ac:dyDescent="0.15">
      <c r="A15" s="10" t="s">
        <v>19</v>
      </c>
      <c r="B15" s="14">
        <f>AVERAGE(C4:C11)</f>
        <v>73.125</v>
      </c>
      <c r="C15" s="14">
        <f t="shared" ref="C15:E15" si="2">AVERAGE(D4:D11)</f>
        <v>81.75</v>
      </c>
      <c r="D15" s="14">
        <f t="shared" si="2"/>
        <v>76.875</v>
      </c>
      <c r="E15" s="14">
        <f t="shared" si="2"/>
        <v>231.75</v>
      </c>
      <c r="G15" s="10">
        <f>SMALL($G$4:$G$11,H15)</f>
        <v>1</v>
      </c>
      <c r="H15" s="12">
        <v>1</v>
      </c>
      <c r="I15" s="12">
        <f>LARGE($F$4:$F$11,H15)</f>
        <v>292</v>
      </c>
      <c r="J15" s="12" t="str">
        <f>INDEX($B$4:$B$11,MATCH(H15,$H$4:$H$11,0))</f>
        <v>上野</v>
      </c>
    </row>
    <row r="16" spans="1:14" ht="15" customHeight="1" x14ac:dyDescent="0.15">
      <c r="A16" s="10" t="s">
        <v>21</v>
      </c>
      <c r="B16" s="11">
        <f>MAX(C4:C11)</f>
        <v>92</v>
      </c>
      <c r="C16" s="11">
        <f t="shared" ref="C16:E16" si="3">MAX(D4:D11)</f>
        <v>100</v>
      </c>
      <c r="D16" s="11">
        <f t="shared" si="3"/>
        <v>100</v>
      </c>
      <c r="E16" s="11">
        <f t="shared" si="3"/>
        <v>292</v>
      </c>
      <c r="G16" s="10">
        <f t="shared" ref="G16:G17" si="4">SMALL($G$4:$G$11,H16)</f>
        <v>2</v>
      </c>
      <c r="H16" s="12">
        <v>2</v>
      </c>
      <c r="I16" s="12">
        <f t="shared" ref="I16:I17" si="5">LARGE($F$4:$F$11,H16)</f>
        <v>282</v>
      </c>
      <c r="J16" s="12" t="str">
        <f t="shared" ref="J16:J17" si="6">INDEX($B$4:$B$11,MATCH(H16,$H$4:$H$11,0))</f>
        <v>上川</v>
      </c>
    </row>
    <row r="17" spans="1:10" ht="15" customHeight="1" x14ac:dyDescent="0.15">
      <c r="A17" s="10" t="s">
        <v>22</v>
      </c>
      <c r="B17" s="11">
        <f>MIN(C4:C11)</f>
        <v>50</v>
      </c>
      <c r="C17" s="11">
        <f t="shared" ref="C17:E17" si="7">MIN(D4:D11)</f>
        <v>61</v>
      </c>
      <c r="D17" s="11">
        <f t="shared" si="7"/>
        <v>44</v>
      </c>
      <c r="E17" s="11">
        <f t="shared" si="7"/>
        <v>164</v>
      </c>
      <c r="G17" s="10">
        <f t="shared" si="4"/>
        <v>2</v>
      </c>
      <c r="H17" s="12">
        <v>3</v>
      </c>
      <c r="I17" s="12">
        <f t="shared" si="5"/>
        <v>282</v>
      </c>
      <c r="J17" s="12" t="str">
        <f t="shared" si="6"/>
        <v>木村</v>
      </c>
    </row>
    <row r="18" spans="1:10" ht="15" customHeight="1" x14ac:dyDescent="0.15">
      <c r="A18" s="10" t="s">
        <v>20</v>
      </c>
      <c r="B18" s="13">
        <f>_xlfn.STDEV.P(C4:C11)</f>
        <v>18.113789636627672</v>
      </c>
      <c r="C18" s="13">
        <f t="shared" ref="C18:E18" si="8">_xlfn.STDEV.P(D4:D11)</f>
        <v>14.00669482783144</v>
      </c>
      <c r="D18" s="13">
        <f t="shared" si="8"/>
        <v>19.432173707539771</v>
      </c>
      <c r="E18" s="13">
        <f t="shared" si="8"/>
        <v>47.866350393569803</v>
      </c>
      <c r="G18"/>
      <c r="H18"/>
    </row>
    <row r="19" spans="1:10" ht="15" customHeight="1" x14ac:dyDescent="0.15">
      <c r="G19"/>
      <c r="H19"/>
    </row>
    <row r="21" spans="1:10" ht="15" customHeight="1" x14ac:dyDescent="0.15">
      <c r="A21"/>
    </row>
    <row r="22" spans="1:10" ht="15" customHeight="1" x14ac:dyDescent="0.15">
      <c r="A22"/>
    </row>
  </sheetData>
  <mergeCells count="1">
    <mergeCell ref="A1:H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2021-10-12T08:03:12Z</dcterms:created>
  <dcterms:modified xsi:type="dcterms:W3CDTF">2021-10-12T08:03:12Z</dcterms:modified>
</cp:coreProperties>
</file>