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0" yWindow="600" windowWidth="24000" windowHeight="10320"/>
  </bookViews>
  <sheets>
    <sheet name="From Dew point and RH" sheetId="1" r:id="rId1"/>
    <sheet name="From P and RH" sheetId="2" r:id="rId2"/>
  </sheets>
  <calcPr calcId="13000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8" i="1"/>
  <c r="F4"/>
  <c r="D4"/>
  <c r="C4"/>
  <c r="B4"/>
  <c r="A4"/>
  <c r="J4"/>
  <c r="L4"/>
  <c r="I4"/>
  <c r="K4"/>
  <c r="B5" i="2"/>
  <c r="F5"/>
  <c r="J5"/>
</calcChain>
</file>

<file path=xl/sharedStrings.xml><?xml version="1.0" encoding="utf-8"?>
<sst xmlns="http://schemas.openxmlformats.org/spreadsheetml/2006/main" count="45" uniqueCount="38">
  <si>
    <t>Absolute humidity calculator</t>
  </si>
  <si>
    <t>T</t>
  </si>
  <si>
    <t>a</t>
  </si>
  <si>
    <t>b</t>
  </si>
  <si>
    <t>c</t>
  </si>
  <si>
    <t>d</t>
  </si>
  <si>
    <t>k</t>
  </si>
  <si>
    <t>Ambient T</t>
  </si>
  <si>
    <t>&lt;0</t>
  </si>
  <si>
    <t>&gt;0</t>
  </si>
  <si>
    <t>Sample Dewpoint T</t>
  </si>
  <si>
    <t>External Dewpoint T</t>
  </si>
  <si>
    <t>Absolute humidity, Sample</t>
  </si>
  <si>
    <t>DS</t>
  </si>
  <si>
    <t>DE</t>
  </si>
  <si>
    <t>Absolute Humidity, External</t>
  </si>
  <si>
    <t>g/m3</t>
  </si>
  <si>
    <t>dryer efficiency %</t>
  </si>
  <si>
    <t>w/v to w/w</t>
  </si>
  <si>
    <t>Abs Hum p/p</t>
  </si>
  <si>
    <t>Calculation of t</t>
  </si>
  <si>
    <t>Ts</t>
  </si>
  <si>
    <t>Ta</t>
  </si>
  <si>
    <t>t</t>
  </si>
  <si>
    <t>Amb T in C</t>
  </si>
  <si>
    <t>Calculation of Ps(Ta)</t>
  </si>
  <si>
    <t>Temp of Steam, K</t>
  </si>
  <si>
    <t>Pa</t>
  </si>
  <si>
    <t>Ps(Ta)</t>
  </si>
  <si>
    <t>Calculation of water concentration</t>
  </si>
  <si>
    <t>RH</t>
  </si>
  <si>
    <t>Water conc ppm</t>
  </si>
  <si>
    <t>%</t>
  </si>
  <si>
    <t>Ambient pressure, mb</t>
  </si>
  <si>
    <t>Std Atm Pres, mb</t>
  </si>
  <si>
    <t>enter variable</t>
  </si>
  <si>
    <t>fixed entry</t>
  </si>
  <si>
    <t>calculation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</si>
</sst>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P8"/>
  <sheetViews>
    <sheetView tabSelected="1" workbookViewId="0">
      <selection activeCell="D4" sqref="D4"/>
    </sheetView>
  </sheetViews>
  <sheetFormatPr baseColWidth="10" defaultColWidth="8.83203125" defaultRowHeight="14"/>
  <cols>
    <col min="5" max="5" width="18.5" style="1" bestFit="1" customWidth="1"/>
    <col min="7" max="7" width="10.1640625" style="1" bestFit="1" customWidth="1"/>
    <col min="8" max="8" width="19.1640625" style="1" bestFit="1" customWidth="1"/>
    <col min="9" max="9" width="25.5" bestFit="1" customWidth="1"/>
    <col min="10" max="10" width="25.6640625" bestFit="1" customWidth="1"/>
    <col min="14" max="14" width="12.33203125" customWidth="1"/>
  </cols>
  <sheetData>
    <row r="1" spans="1:16">
      <c r="A1" t="s">
        <v>0</v>
      </c>
    </row>
    <row r="2" spans="1:16">
      <c r="E2" s="1" t="s">
        <v>10</v>
      </c>
      <c r="G2" s="1" t="s">
        <v>7</v>
      </c>
      <c r="H2" s="1" t="s">
        <v>11</v>
      </c>
      <c r="I2" t="s">
        <v>12</v>
      </c>
      <c r="J2" t="s">
        <v>15</v>
      </c>
      <c r="K2" t="s">
        <v>17</v>
      </c>
      <c r="L2" t="s">
        <v>19</v>
      </c>
      <c r="O2" t="s">
        <v>9</v>
      </c>
      <c r="P2" t="s">
        <v>8</v>
      </c>
    </row>
    <row r="3" spans="1:16">
      <c r="A3" t="s">
        <v>2</v>
      </c>
      <c r="B3" t="s">
        <v>3</v>
      </c>
      <c r="C3" t="s">
        <v>4</v>
      </c>
      <c r="D3" t="s">
        <v>5</v>
      </c>
      <c r="E3" s="1" t="s">
        <v>13</v>
      </c>
      <c r="F3" t="s">
        <v>6</v>
      </c>
      <c r="G3" s="1" t="s">
        <v>1</v>
      </c>
      <c r="H3" s="1" t="s">
        <v>14</v>
      </c>
      <c r="I3" t="s">
        <v>16</v>
      </c>
      <c r="J3" t="s">
        <v>16</v>
      </c>
      <c r="N3" t="s">
        <v>2</v>
      </c>
      <c r="O3" s="2">
        <v>-4.9283000000000001</v>
      </c>
      <c r="P3" s="2">
        <v>-0.32285999999999998</v>
      </c>
    </row>
    <row r="4" spans="1:16">
      <c r="A4" s="3">
        <f>IF(ISNUMBER($G4),(IF($G4&gt;0,$O$3,$P$3)),"")</f>
        <v>-4.9283000000000001</v>
      </c>
      <c r="B4" s="3">
        <f>IF(ISNUMBER($G4),(IF($G4&gt;0,$O$4,$P$4)),"")</f>
        <v>-2937.4</v>
      </c>
      <c r="C4" s="3">
        <f>IF(ISNUMBER($G4),(IF($G4&gt;0,$O$5,$P$5)),"")</f>
        <v>23.5518</v>
      </c>
      <c r="D4" s="3">
        <f>IF(ISNUMBER($G4),(IF($G4&gt;0,$O$6,$P$6)),"")</f>
        <v>273</v>
      </c>
      <c r="E4" s="1">
        <v>-4</v>
      </c>
      <c r="F4" s="3">
        <f>IF(ISNUMBER($G4),(IF($G4&gt;0,$O$7,$P$7)),"")</f>
        <v>0.21668000000000001</v>
      </c>
      <c r="G4" s="1">
        <v>20</v>
      </c>
      <c r="H4" s="1">
        <v>12</v>
      </c>
      <c r="I4" s="4">
        <f>((1/($F4*($G4+$D4))*(10^($C4+$B4/(E4+$D4)))*(E4+$D4)^$A4))*1000</f>
        <v>71.591718754113657</v>
      </c>
      <c r="J4" s="4">
        <f>((1/($F4*($G4+$D4))*(10^($C4+$B4/($H4+$D4)))*($H4+$D4)^$A4))*1000</f>
        <v>220.91996334018467</v>
      </c>
      <c r="K4" s="4">
        <f>(J4-I4)/J4*100</f>
        <v>67.593821005721964</v>
      </c>
      <c r="L4" s="3">
        <f>J4*O8/1000</f>
        <v>0.16533130244700975</v>
      </c>
      <c r="N4" t="s">
        <v>3</v>
      </c>
      <c r="O4" s="2">
        <v>-2937.4</v>
      </c>
      <c r="P4" s="2">
        <v>-2705.21</v>
      </c>
    </row>
    <row r="5" spans="1:16">
      <c r="N5" t="s">
        <v>4</v>
      </c>
      <c r="O5" s="2">
        <v>23.5518</v>
      </c>
      <c r="P5" s="2">
        <v>11.4816</v>
      </c>
    </row>
    <row r="6" spans="1:16">
      <c r="N6" t="s">
        <v>5</v>
      </c>
      <c r="O6" s="2">
        <v>273</v>
      </c>
      <c r="P6" s="2">
        <v>273</v>
      </c>
    </row>
    <row r="7" spans="1:16">
      <c r="N7" t="s">
        <v>6</v>
      </c>
      <c r="O7" s="2">
        <v>0.21668000000000001</v>
      </c>
      <c r="P7" s="2">
        <v>0.21668000000000001</v>
      </c>
    </row>
    <row r="8" spans="1:16">
      <c r="N8" t="s">
        <v>18</v>
      </c>
      <c r="O8" s="3">
        <f>0.0415764705882353*18</f>
        <v>0.74837647058823542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10"/>
  <sheetViews>
    <sheetView workbookViewId="0">
      <selection activeCell="F2" sqref="F2"/>
    </sheetView>
  </sheetViews>
  <sheetFormatPr baseColWidth="10" defaultColWidth="8.83203125" defaultRowHeight="14"/>
  <cols>
    <col min="1" max="1" width="17.6640625" customWidth="1"/>
    <col min="3" max="3" width="17.5" customWidth="1"/>
    <col min="7" max="7" width="16.6640625" customWidth="1"/>
    <col min="9" max="9" width="17.83203125" customWidth="1"/>
  </cols>
  <sheetData>
    <row r="1" spans="1:11">
      <c r="A1" t="s">
        <v>20</v>
      </c>
      <c r="E1" t="s">
        <v>25</v>
      </c>
      <c r="I1" t="s">
        <v>29</v>
      </c>
    </row>
    <row r="2" spans="1:11">
      <c r="A2" t="s">
        <v>21</v>
      </c>
      <c r="B2" s="2">
        <v>373.15</v>
      </c>
      <c r="C2" t="s">
        <v>26</v>
      </c>
      <c r="E2" t="s">
        <v>27</v>
      </c>
      <c r="F2" s="2">
        <v>1013.25</v>
      </c>
      <c r="G2" t="s">
        <v>34</v>
      </c>
      <c r="I2" t="s">
        <v>30</v>
      </c>
      <c r="J2" s="1">
        <v>30</v>
      </c>
      <c r="K2" t="s">
        <v>32</v>
      </c>
    </row>
    <row r="3" spans="1:11">
      <c r="A3" t="s">
        <v>22</v>
      </c>
      <c r="B3" s="1">
        <v>25</v>
      </c>
      <c r="C3" t="s">
        <v>24</v>
      </c>
      <c r="I3" t="s">
        <v>27</v>
      </c>
      <c r="J3" s="1">
        <v>1000</v>
      </c>
      <c r="K3" t="s">
        <v>33</v>
      </c>
    </row>
    <row r="5" spans="1:11">
      <c r="A5" t="s">
        <v>23</v>
      </c>
      <c r="B5" s="3">
        <f>1-(B2/(273+B3))</f>
        <v>-0.25218120805369115</v>
      </c>
      <c r="E5" t="s">
        <v>28</v>
      </c>
      <c r="F5" s="3">
        <f>F2*(EXP((13.3185*B5)-(1.976*B5^2)-(0.6445*B5^3)-(0.1299*B5^4)))</f>
        <v>31.38685742509724</v>
      </c>
      <c r="I5" t="s">
        <v>31</v>
      </c>
      <c r="J5" s="3">
        <f>J2*10^4*(F5/J3)</f>
        <v>9416.0572275291725</v>
      </c>
    </row>
    <row r="8" spans="1:11">
      <c r="B8" s="2"/>
      <c r="C8" t="s">
        <v>36</v>
      </c>
    </row>
    <row r="9" spans="1:11">
      <c r="B9" s="1"/>
      <c r="C9" t="s">
        <v>35</v>
      </c>
    </row>
    <row r="10" spans="1:11">
      <c r="B10" s="3"/>
      <c r="C10" t="s">
        <v>37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From Dew point and RH</vt:lpstr>
      <vt:lpstr>From P and RH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Stacey</dc:creator>
  <cp:lastModifiedBy>Bruno Beloff</cp:lastModifiedBy>
  <dcterms:created xsi:type="dcterms:W3CDTF">2016-07-07T10:00:58Z</dcterms:created>
  <dcterms:modified xsi:type="dcterms:W3CDTF">2019-02-04T10:59:55Z</dcterms:modified>
</cp:coreProperties>
</file>